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00. Documentos\Repositório de Projetos\YouTube\"/>
    </mc:Choice>
  </mc:AlternateContent>
  <xr:revisionPtr revIDLastSave="0" documentId="13_ncr:1_{EBA38E54-CBA4-4782-BA38-F561A51621B6}" xr6:coauthVersionLast="47" xr6:coauthVersionMax="47" xr10:uidLastSave="{00000000-0000-0000-0000-000000000000}"/>
  <bookViews>
    <workbookView xWindow="-120" yWindow="-120" windowWidth="29040" windowHeight="15840" tabRatio="443" activeTab="3" xr2:uid="{45968C84-949F-4263-9469-B1F65A16F455}"/>
  </bookViews>
  <sheets>
    <sheet name="HISTÓRICO DE AÇÕES" sheetId="1" r:id="rId1"/>
    <sheet name="USUÁRIOS ÚNICOS" sheetId="5" r:id="rId2"/>
    <sheet name="YOUTUBE PREMIUM" sheetId="3" r:id="rId3"/>
    <sheet name="RECEITAS" sheetId="4" r:id="rId4"/>
  </sheets>
  <definedNames>
    <definedName name="_xlnm._FilterDatabase" localSheetId="3" hidden="1">RECEITAS!$BG$2:$BN$3867</definedName>
    <definedName name="_xlnm._FilterDatabase" localSheetId="1" hidden="1">'USUÁRIOS ÚNICOS'!$B$1:$F$908</definedName>
    <definedName name="_xlnm._FilterDatabase" localSheetId="2" hidden="1">'YOUTUBE PREMIUM'!$A$1:$F$1122</definedName>
  </definedNames>
  <calcPr calcId="191029"/>
  <pivotCaches>
    <pivotCache cacheId="0" r:id="rId5"/>
    <pivotCache cacheId="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U5" i="4" l="1"/>
  <c r="BU6" i="4"/>
  <c r="BU7" i="4"/>
  <c r="BU8" i="4"/>
  <c r="BU9" i="4"/>
  <c r="BU10" i="4"/>
  <c r="BU4" i="4"/>
  <c r="A908" i="5"/>
  <c r="A907" i="5"/>
  <c r="A906" i="5"/>
  <c r="A905" i="5"/>
  <c r="A904" i="5"/>
  <c r="A903" i="5"/>
  <c r="A902" i="5"/>
  <c r="A901" i="5"/>
  <c r="A900" i="5"/>
  <c r="A899" i="5"/>
  <c r="A898" i="5"/>
  <c r="A897" i="5"/>
  <c r="A896" i="5"/>
  <c r="A895" i="5"/>
  <c r="A894" i="5"/>
  <c r="A893" i="5"/>
  <c r="A892" i="5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73" i="5"/>
  <c r="A672" i="5"/>
  <c r="A671" i="5"/>
  <c r="A670" i="5"/>
  <c r="A669" i="5"/>
  <c r="A668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BJ3866" i="4"/>
  <c r="BJ3865" i="4"/>
  <c r="BJ3864" i="4"/>
  <c r="BJ3863" i="4"/>
  <c r="BJ3862" i="4"/>
  <c r="BJ3861" i="4"/>
  <c r="BJ3860" i="4"/>
  <c r="BJ3859" i="4"/>
  <c r="BJ3858" i="4"/>
  <c r="BJ3857" i="4"/>
  <c r="BJ3856" i="4"/>
  <c r="BJ3855" i="4"/>
  <c r="BJ3854" i="4"/>
  <c r="BJ3853" i="4"/>
  <c r="BJ3852" i="4"/>
  <c r="BJ3851" i="4"/>
  <c r="BJ3850" i="4"/>
  <c r="BJ3849" i="4"/>
  <c r="BJ3848" i="4"/>
  <c r="BJ3847" i="4"/>
  <c r="BJ3846" i="4"/>
  <c r="BJ3845" i="4"/>
  <c r="BJ3844" i="4"/>
  <c r="BJ3843" i="4"/>
  <c r="BJ3842" i="4"/>
  <c r="BJ3841" i="4"/>
  <c r="BJ3840" i="4"/>
  <c r="BJ3839" i="4"/>
  <c r="BJ3838" i="4"/>
  <c r="BJ3837" i="4"/>
  <c r="BJ3836" i="4"/>
  <c r="BJ3835" i="4"/>
  <c r="BJ3834" i="4"/>
  <c r="BJ3833" i="4"/>
  <c r="BJ3832" i="4"/>
  <c r="BJ3831" i="4"/>
  <c r="BJ3830" i="4"/>
  <c r="BJ3829" i="4"/>
  <c r="BJ3828" i="4"/>
  <c r="BJ3827" i="4"/>
  <c r="BJ3826" i="4"/>
  <c r="BJ3825" i="4"/>
  <c r="BJ3824" i="4"/>
  <c r="BJ3823" i="4"/>
  <c r="BJ3822" i="4"/>
  <c r="BJ3821" i="4"/>
  <c r="BJ3820" i="4"/>
  <c r="BJ3819" i="4"/>
  <c r="BJ3818" i="4"/>
  <c r="BJ3817" i="4"/>
  <c r="BJ3816" i="4"/>
  <c r="BJ3815" i="4"/>
  <c r="BJ3814" i="4"/>
  <c r="BJ3813" i="4"/>
  <c r="BJ3812" i="4"/>
  <c r="BJ3811" i="4"/>
  <c r="BJ3810" i="4"/>
  <c r="BJ3809" i="4"/>
  <c r="BJ3808" i="4"/>
  <c r="BJ3807" i="4"/>
  <c r="BJ3806" i="4"/>
  <c r="BJ3805" i="4"/>
  <c r="BJ3804" i="4"/>
  <c r="BJ3803" i="4"/>
  <c r="BJ3802" i="4"/>
  <c r="BJ3801" i="4"/>
  <c r="BJ3800" i="4"/>
  <c r="BJ3799" i="4"/>
  <c r="BJ3798" i="4"/>
  <c r="BJ3797" i="4"/>
  <c r="BJ3796" i="4"/>
  <c r="BJ3795" i="4"/>
  <c r="BJ3794" i="4"/>
  <c r="BJ3793" i="4"/>
  <c r="BJ3792" i="4"/>
  <c r="BJ3791" i="4"/>
  <c r="BJ3790" i="4"/>
  <c r="BJ3789" i="4"/>
  <c r="BJ3788" i="4"/>
  <c r="BJ3787" i="4"/>
  <c r="BJ3786" i="4"/>
  <c r="BJ3785" i="4"/>
  <c r="BJ3784" i="4"/>
  <c r="BJ3783" i="4"/>
  <c r="BJ3782" i="4"/>
  <c r="BJ3781" i="4"/>
  <c r="BJ3780" i="4"/>
  <c r="BJ3779" i="4"/>
  <c r="BJ3778" i="4"/>
  <c r="BJ3777" i="4"/>
  <c r="BJ3776" i="4"/>
  <c r="BJ3775" i="4"/>
  <c r="BJ3774" i="4"/>
  <c r="BJ3773" i="4"/>
  <c r="BJ3772" i="4"/>
  <c r="BJ3771" i="4"/>
  <c r="BJ3770" i="4"/>
  <c r="BJ3769" i="4"/>
  <c r="BJ3768" i="4"/>
  <c r="BJ3767" i="4"/>
  <c r="BJ3766" i="4"/>
  <c r="BJ3765" i="4"/>
  <c r="BJ3764" i="4"/>
  <c r="BJ3763" i="4"/>
  <c r="BJ3762" i="4"/>
  <c r="BJ3761" i="4"/>
  <c r="BJ3760" i="4"/>
  <c r="BJ3759" i="4"/>
  <c r="BJ3758" i="4"/>
  <c r="BJ3757" i="4"/>
  <c r="BJ3756" i="4"/>
  <c r="BJ3755" i="4"/>
  <c r="BJ3754" i="4"/>
  <c r="BJ3753" i="4"/>
  <c r="BJ3752" i="4"/>
  <c r="BJ3751" i="4"/>
  <c r="BJ3750" i="4"/>
  <c r="BJ3749" i="4"/>
  <c r="BJ3748" i="4"/>
  <c r="BJ3747" i="4"/>
  <c r="BJ3746" i="4"/>
  <c r="BJ3745" i="4"/>
  <c r="BJ3744" i="4"/>
  <c r="BJ3743" i="4"/>
  <c r="BJ3742" i="4"/>
  <c r="BJ3741" i="4"/>
  <c r="BJ3740" i="4"/>
  <c r="BJ3739" i="4"/>
  <c r="BJ3738" i="4"/>
  <c r="BJ3737" i="4"/>
  <c r="BJ3736" i="4"/>
  <c r="BJ3735" i="4"/>
  <c r="BJ3734" i="4"/>
  <c r="BJ3733" i="4"/>
  <c r="BJ3732" i="4"/>
  <c r="BJ3731" i="4"/>
  <c r="BJ3730" i="4"/>
  <c r="BJ3729" i="4"/>
  <c r="BJ3728" i="4"/>
  <c r="BJ3727" i="4"/>
  <c r="BJ3726" i="4"/>
  <c r="BJ3725" i="4"/>
  <c r="BJ3724" i="4"/>
  <c r="BJ3723" i="4"/>
  <c r="BJ3722" i="4"/>
  <c r="BJ3721" i="4"/>
  <c r="BJ3720" i="4"/>
  <c r="BJ3719" i="4"/>
  <c r="BJ3718" i="4"/>
  <c r="BJ3717" i="4"/>
  <c r="BJ3716" i="4"/>
  <c r="BJ3715" i="4"/>
  <c r="BJ3714" i="4"/>
  <c r="BJ3713" i="4"/>
  <c r="BJ3712" i="4"/>
  <c r="BJ3711" i="4"/>
  <c r="BJ3710" i="4"/>
  <c r="BJ3709" i="4"/>
  <c r="BJ3708" i="4"/>
  <c r="BJ3707" i="4"/>
  <c r="BJ3706" i="4"/>
  <c r="BJ3705" i="4"/>
  <c r="BJ3704" i="4"/>
  <c r="BJ3703" i="4"/>
  <c r="BJ3702" i="4"/>
  <c r="BJ3701" i="4"/>
  <c r="BJ3700" i="4"/>
  <c r="BJ3699" i="4"/>
  <c r="BJ3698" i="4"/>
  <c r="BJ3697" i="4"/>
  <c r="BJ3696" i="4"/>
  <c r="BJ3695" i="4"/>
  <c r="BJ3694" i="4"/>
  <c r="BJ3693" i="4"/>
  <c r="BJ3692" i="4"/>
  <c r="BJ3691" i="4"/>
  <c r="BJ3690" i="4"/>
  <c r="BJ3689" i="4"/>
  <c r="BJ3688" i="4"/>
  <c r="BJ3687" i="4"/>
  <c r="BJ3686" i="4"/>
  <c r="BJ3685" i="4"/>
  <c r="BJ3684" i="4"/>
  <c r="BJ3683" i="4"/>
  <c r="BJ3682" i="4"/>
  <c r="BJ3681" i="4"/>
  <c r="BJ3680" i="4"/>
  <c r="BJ3679" i="4"/>
  <c r="BJ3678" i="4"/>
  <c r="BJ3677" i="4"/>
  <c r="BJ3676" i="4"/>
  <c r="BJ3675" i="4"/>
  <c r="BJ3674" i="4"/>
  <c r="BJ3673" i="4"/>
  <c r="BJ3672" i="4"/>
  <c r="BJ3671" i="4"/>
  <c r="BJ3670" i="4"/>
  <c r="BJ3669" i="4"/>
  <c r="BJ3668" i="4"/>
  <c r="BJ3667" i="4"/>
  <c r="BJ3666" i="4"/>
  <c r="BJ3665" i="4"/>
  <c r="BJ3664" i="4"/>
  <c r="BJ3663" i="4"/>
  <c r="BJ3662" i="4"/>
  <c r="BJ3661" i="4"/>
  <c r="BJ3660" i="4"/>
  <c r="BJ3659" i="4"/>
  <c r="BJ3658" i="4"/>
  <c r="BJ3657" i="4"/>
  <c r="BJ3656" i="4"/>
  <c r="BJ3655" i="4"/>
  <c r="BJ3654" i="4"/>
  <c r="BJ3653" i="4"/>
  <c r="BJ3652" i="4"/>
  <c r="BJ3651" i="4"/>
  <c r="BJ3650" i="4"/>
  <c r="BJ3649" i="4"/>
  <c r="BJ3648" i="4"/>
  <c r="BJ3647" i="4"/>
  <c r="BJ3646" i="4"/>
  <c r="BJ3645" i="4"/>
  <c r="BJ3644" i="4"/>
  <c r="BJ3643" i="4"/>
  <c r="BJ3642" i="4"/>
  <c r="BJ3641" i="4"/>
  <c r="BJ3640" i="4"/>
  <c r="BJ3639" i="4"/>
  <c r="BJ3638" i="4"/>
  <c r="BJ3637" i="4"/>
  <c r="BJ3636" i="4"/>
  <c r="BJ3635" i="4"/>
  <c r="BJ3634" i="4"/>
  <c r="BJ3633" i="4"/>
  <c r="BJ3632" i="4"/>
  <c r="BJ3631" i="4"/>
  <c r="BJ3630" i="4"/>
  <c r="BJ3629" i="4"/>
  <c r="BJ3628" i="4"/>
  <c r="BJ3627" i="4"/>
  <c r="BJ3626" i="4"/>
  <c r="BJ3625" i="4"/>
  <c r="BJ3624" i="4"/>
  <c r="BJ3623" i="4"/>
  <c r="BJ3622" i="4"/>
  <c r="BJ3621" i="4"/>
  <c r="BJ3620" i="4"/>
  <c r="BJ3619" i="4"/>
  <c r="BJ3618" i="4"/>
  <c r="BJ3617" i="4"/>
  <c r="BJ3616" i="4"/>
  <c r="BJ3615" i="4"/>
  <c r="BJ3614" i="4"/>
  <c r="BJ3613" i="4"/>
  <c r="BJ3612" i="4"/>
  <c r="BJ3611" i="4"/>
  <c r="BJ3610" i="4"/>
  <c r="BJ3609" i="4"/>
  <c r="BJ3608" i="4"/>
  <c r="BJ3607" i="4"/>
  <c r="BJ3606" i="4"/>
  <c r="BJ3605" i="4"/>
  <c r="BJ3604" i="4"/>
  <c r="BJ3603" i="4"/>
  <c r="BJ3602" i="4"/>
  <c r="BJ3601" i="4"/>
  <c r="BJ3600" i="4"/>
  <c r="BJ3599" i="4"/>
  <c r="BJ3598" i="4"/>
  <c r="BJ3597" i="4"/>
  <c r="BJ3596" i="4"/>
  <c r="BJ3595" i="4"/>
  <c r="BJ3594" i="4"/>
  <c r="BJ3593" i="4"/>
  <c r="BJ3592" i="4"/>
  <c r="BJ3591" i="4"/>
  <c r="BJ3590" i="4"/>
  <c r="BJ3589" i="4"/>
  <c r="BJ3588" i="4"/>
  <c r="BJ3587" i="4"/>
  <c r="BJ3586" i="4"/>
  <c r="BJ3585" i="4"/>
  <c r="BJ3584" i="4"/>
  <c r="BJ3583" i="4"/>
  <c r="BJ3582" i="4"/>
  <c r="BJ3581" i="4"/>
  <c r="BJ3580" i="4"/>
  <c r="BJ3579" i="4"/>
  <c r="BJ3578" i="4"/>
  <c r="BJ3577" i="4"/>
  <c r="BJ3576" i="4"/>
  <c r="BJ3575" i="4"/>
  <c r="BJ3574" i="4"/>
  <c r="BJ3573" i="4"/>
  <c r="BJ3572" i="4"/>
  <c r="BJ3571" i="4"/>
  <c r="BJ3570" i="4"/>
  <c r="BJ3569" i="4"/>
  <c r="BJ3568" i="4"/>
  <c r="BJ3567" i="4"/>
  <c r="BJ3566" i="4"/>
  <c r="BJ3565" i="4"/>
  <c r="BJ3564" i="4"/>
  <c r="BJ3563" i="4"/>
  <c r="BJ3562" i="4"/>
  <c r="BJ3561" i="4"/>
  <c r="BJ3560" i="4"/>
  <c r="BJ3559" i="4"/>
  <c r="BJ3558" i="4"/>
  <c r="BJ3557" i="4"/>
  <c r="BJ3556" i="4"/>
  <c r="BJ3555" i="4"/>
  <c r="BJ3554" i="4"/>
  <c r="BJ3553" i="4"/>
  <c r="BJ3552" i="4"/>
  <c r="BJ3551" i="4"/>
  <c r="BJ3550" i="4"/>
  <c r="BJ3549" i="4"/>
  <c r="BJ3548" i="4"/>
  <c r="BJ3547" i="4"/>
  <c r="BJ3546" i="4"/>
  <c r="BJ3545" i="4"/>
  <c r="BJ3544" i="4"/>
  <c r="BJ3543" i="4"/>
  <c r="BJ3542" i="4"/>
  <c r="BJ3541" i="4"/>
  <c r="BJ3540" i="4"/>
  <c r="BJ3539" i="4"/>
  <c r="BJ3538" i="4"/>
  <c r="BJ3537" i="4"/>
  <c r="BJ3536" i="4"/>
  <c r="BJ3535" i="4"/>
  <c r="BJ3534" i="4"/>
  <c r="BJ3533" i="4"/>
  <c r="BJ3532" i="4"/>
  <c r="BJ3531" i="4"/>
  <c r="BJ3530" i="4"/>
  <c r="BJ3529" i="4"/>
  <c r="BJ3528" i="4"/>
  <c r="BJ3527" i="4"/>
  <c r="BJ3526" i="4"/>
  <c r="BJ3525" i="4"/>
  <c r="BJ3524" i="4"/>
  <c r="BJ3523" i="4"/>
  <c r="BJ3522" i="4"/>
  <c r="BJ3521" i="4"/>
  <c r="BJ3520" i="4"/>
  <c r="BJ3519" i="4"/>
  <c r="BJ3518" i="4"/>
  <c r="BJ3517" i="4"/>
  <c r="BJ3516" i="4"/>
  <c r="BJ3515" i="4"/>
  <c r="BJ3514" i="4"/>
  <c r="BJ3513" i="4"/>
  <c r="BJ3512" i="4"/>
  <c r="BJ3511" i="4"/>
  <c r="BJ3510" i="4"/>
  <c r="BJ3509" i="4"/>
  <c r="BJ3508" i="4"/>
  <c r="BJ3507" i="4"/>
  <c r="BJ3506" i="4"/>
  <c r="BJ3505" i="4"/>
  <c r="BJ3504" i="4"/>
  <c r="BJ3503" i="4"/>
  <c r="BJ3502" i="4"/>
  <c r="BJ3501" i="4"/>
  <c r="BJ3500" i="4"/>
  <c r="BJ3499" i="4"/>
  <c r="BJ3498" i="4"/>
  <c r="BJ3497" i="4"/>
  <c r="BJ3496" i="4"/>
  <c r="BJ3495" i="4"/>
  <c r="BJ3494" i="4"/>
  <c r="BJ3493" i="4"/>
  <c r="BJ3492" i="4"/>
  <c r="BJ3491" i="4"/>
  <c r="BJ3490" i="4"/>
  <c r="BJ3489" i="4"/>
  <c r="BJ3488" i="4"/>
  <c r="BJ3487" i="4"/>
  <c r="BJ3486" i="4"/>
  <c r="BJ3485" i="4"/>
  <c r="BJ3484" i="4"/>
  <c r="BJ3483" i="4"/>
  <c r="BJ3482" i="4"/>
  <c r="BJ3481" i="4"/>
  <c r="BJ3480" i="4"/>
  <c r="BJ3479" i="4"/>
  <c r="BJ3478" i="4"/>
  <c r="BJ3477" i="4"/>
  <c r="BJ3476" i="4"/>
  <c r="BJ3475" i="4"/>
  <c r="BJ3474" i="4"/>
  <c r="BJ3473" i="4"/>
  <c r="BJ3472" i="4"/>
  <c r="BJ3471" i="4"/>
  <c r="BJ3470" i="4"/>
  <c r="BJ3469" i="4"/>
  <c r="BJ3468" i="4"/>
  <c r="BJ3467" i="4"/>
  <c r="BJ3466" i="4"/>
  <c r="BJ3465" i="4"/>
  <c r="BJ3464" i="4"/>
  <c r="BJ3463" i="4"/>
  <c r="BJ3462" i="4"/>
  <c r="BJ3461" i="4"/>
  <c r="BJ3460" i="4"/>
  <c r="BJ3459" i="4"/>
  <c r="BJ3458" i="4"/>
  <c r="BJ3457" i="4"/>
  <c r="BJ3456" i="4"/>
  <c r="BJ3455" i="4"/>
  <c r="BJ3454" i="4"/>
  <c r="BJ3453" i="4"/>
  <c r="BJ3452" i="4"/>
  <c r="BJ3451" i="4"/>
  <c r="BJ3450" i="4"/>
  <c r="BJ3449" i="4"/>
  <c r="BJ3448" i="4"/>
  <c r="BJ3447" i="4"/>
  <c r="BJ3446" i="4"/>
  <c r="BJ3445" i="4"/>
  <c r="BJ3444" i="4"/>
  <c r="BJ3443" i="4"/>
  <c r="BJ3442" i="4"/>
  <c r="BJ3441" i="4"/>
  <c r="BJ3440" i="4"/>
  <c r="BJ3439" i="4"/>
  <c r="BJ3438" i="4"/>
  <c r="BJ3437" i="4"/>
  <c r="BJ3436" i="4"/>
  <c r="BJ3435" i="4"/>
  <c r="BJ3434" i="4"/>
  <c r="BJ3433" i="4"/>
  <c r="BJ3432" i="4"/>
  <c r="BJ3431" i="4"/>
  <c r="BJ3430" i="4"/>
  <c r="BJ3429" i="4"/>
  <c r="BJ3428" i="4"/>
  <c r="BJ3427" i="4"/>
  <c r="BJ3426" i="4"/>
  <c r="BJ3425" i="4"/>
  <c r="BJ3424" i="4"/>
  <c r="BJ3423" i="4"/>
  <c r="BJ3422" i="4"/>
  <c r="BJ3421" i="4"/>
  <c r="BJ3420" i="4"/>
  <c r="BJ3419" i="4"/>
  <c r="BJ3418" i="4"/>
  <c r="BJ3417" i="4"/>
  <c r="BJ3416" i="4"/>
  <c r="BJ3415" i="4"/>
  <c r="BJ3414" i="4"/>
  <c r="BJ3413" i="4"/>
  <c r="BJ3412" i="4"/>
  <c r="BJ3411" i="4"/>
  <c r="BJ3410" i="4"/>
  <c r="BJ3409" i="4"/>
  <c r="BJ3408" i="4"/>
  <c r="BJ3407" i="4"/>
  <c r="BJ3406" i="4"/>
  <c r="BJ3405" i="4"/>
  <c r="BJ3404" i="4"/>
  <c r="BJ3403" i="4"/>
  <c r="BJ3402" i="4"/>
  <c r="BJ3401" i="4"/>
  <c r="BJ3400" i="4"/>
  <c r="BJ3399" i="4"/>
  <c r="BJ3398" i="4"/>
  <c r="BJ3397" i="4"/>
  <c r="BJ3396" i="4"/>
  <c r="BJ3395" i="4"/>
  <c r="BJ3394" i="4"/>
  <c r="BJ3393" i="4"/>
  <c r="BJ3392" i="4"/>
  <c r="BJ3391" i="4"/>
  <c r="BJ3390" i="4"/>
  <c r="BJ3389" i="4"/>
  <c r="BJ3388" i="4"/>
  <c r="BJ3387" i="4"/>
  <c r="BJ3386" i="4"/>
  <c r="BJ3385" i="4"/>
  <c r="BJ3384" i="4"/>
  <c r="BJ3383" i="4"/>
  <c r="BJ3382" i="4"/>
  <c r="BJ3381" i="4"/>
  <c r="BJ3380" i="4"/>
  <c r="BJ3379" i="4"/>
  <c r="BJ3378" i="4"/>
  <c r="BJ3377" i="4"/>
  <c r="BJ3376" i="4"/>
  <c r="BJ3375" i="4"/>
  <c r="BJ3374" i="4"/>
  <c r="BJ3373" i="4"/>
  <c r="BJ3372" i="4"/>
  <c r="BJ3371" i="4"/>
  <c r="BJ3370" i="4"/>
  <c r="BJ3369" i="4"/>
  <c r="BJ3368" i="4"/>
  <c r="BJ3367" i="4"/>
  <c r="BJ3366" i="4"/>
  <c r="BJ3365" i="4"/>
  <c r="BJ3364" i="4"/>
  <c r="BJ3363" i="4"/>
  <c r="BJ3362" i="4"/>
  <c r="BJ3361" i="4"/>
  <c r="BJ3360" i="4"/>
  <c r="BJ3359" i="4"/>
  <c r="BJ3358" i="4"/>
  <c r="BJ3357" i="4"/>
  <c r="BJ3356" i="4"/>
  <c r="BJ3355" i="4"/>
  <c r="BJ3354" i="4"/>
  <c r="BJ3353" i="4"/>
  <c r="BJ3352" i="4"/>
  <c r="BJ3351" i="4"/>
  <c r="BJ3350" i="4"/>
  <c r="BJ3349" i="4"/>
  <c r="BJ3348" i="4"/>
  <c r="BJ3347" i="4"/>
  <c r="BJ3346" i="4"/>
  <c r="BJ3345" i="4"/>
  <c r="BJ3344" i="4"/>
  <c r="BJ3343" i="4"/>
  <c r="BJ3342" i="4"/>
  <c r="BJ3341" i="4"/>
  <c r="BJ3340" i="4"/>
  <c r="BJ3339" i="4"/>
  <c r="BJ3338" i="4"/>
  <c r="BJ3337" i="4"/>
  <c r="BJ3336" i="4"/>
  <c r="BJ3335" i="4"/>
  <c r="BJ3334" i="4"/>
  <c r="BJ3333" i="4"/>
  <c r="BJ3332" i="4"/>
  <c r="BJ3331" i="4"/>
  <c r="BJ3330" i="4"/>
  <c r="BJ3329" i="4"/>
  <c r="BJ3328" i="4"/>
  <c r="BJ3327" i="4"/>
  <c r="BJ3326" i="4"/>
  <c r="BJ3325" i="4"/>
  <c r="BJ3324" i="4"/>
  <c r="BJ3323" i="4"/>
  <c r="BJ3322" i="4"/>
  <c r="BJ3321" i="4"/>
  <c r="BJ3320" i="4"/>
  <c r="BJ3319" i="4"/>
  <c r="BJ3318" i="4"/>
  <c r="BJ3317" i="4"/>
  <c r="BJ3316" i="4"/>
  <c r="BJ3315" i="4"/>
  <c r="BJ3314" i="4"/>
  <c r="BJ3313" i="4"/>
  <c r="BJ3312" i="4"/>
  <c r="BJ3311" i="4"/>
  <c r="BJ3310" i="4"/>
  <c r="BJ3309" i="4"/>
  <c r="BJ3308" i="4"/>
  <c r="BJ3307" i="4"/>
  <c r="BJ3306" i="4"/>
  <c r="BJ3305" i="4"/>
  <c r="BJ3304" i="4"/>
  <c r="BJ3303" i="4"/>
  <c r="BJ3302" i="4"/>
  <c r="BJ3301" i="4"/>
  <c r="BJ3300" i="4"/>
  <c r="BJ3299" i="4"/>
  <c r="BJ3298" i="4"/>
  <c r="BJ3297" i="4"/>
  <c r="BJ3296" i="4"/>
  <c r="BJ3295" i="4"/>
  <c r="BJ3294" i="4"/>
  <c r="BJ3293" i="4"/>
  <c r="BJ3292" i="4"/>
  <c r="BJ3291" i="4"/>
  <c r="BJ3290" i="4"/>
  <c r="BJ3289" i="4"/>
  <c r="BJ3288" i="4"/>
  <c r="BJ3287" i="4"/>
  <c r="BJ3286" i="4"/>
  <c r="BJ3285" i="4"/>
  <c r="BJ3284" i="4"/>
  <c r="BJ3283" i="4"/>
  <c r="BJ3282" i="4"/>
  <c r="BJ3281" i="4"/>
  <c r="BJ3280" i="4"/>
  <c r="BJ3279" i="4"/>
  <c r="BJ3278" i="4"/>
  <c r="BJ3277" i="4"/>
  <c r="BJ3276" i="4"/>
  <c r="BJ3275" i="4"/>
  <c r="BJ3274" i="4"/>
  <c r="BJ3273" i="4"/>
  <c r="BJ3272" i="4"/>
  <c r="BJ3271" i="4"/>
  <c r="BJ3270" i="4"/>
  <c r="BJ3269" i="4"/>
  <c r="BJ3268" i="4"/>
  <c r="BJ3267" i="4"/>
  <c r="BJ3266" i="4"/>
  <c r="BJ3265" i="4"/>
  <c r="BJ3264" i="4"/>
  <c r="BJ3263" i="4"/>
  <c r="BJ3262" i="4"/>
  <c r="BJ3261" i="4"/>
  <c r="BJ3260" i="4"/>
  <c r="BJ3259" i="4"/>
  <c r="BJ3258" i="4"/>
  <c r="BJ3257" i="4"/>
  <c r="BJ3256" i="4"/>
  <c r="BJ3255" i="4"/>
  <c r="BJ3254" i="4"/>
  <c r="BJ3253" i="4"/>
  <c r="BJ3252" i="4"/>
  <c r="BJ3251" i="4"/>
  <c r="BJ3250" i="4"/>
  <c r="BJ3249" i="4"/>
  <c r="BJ3248" i="4"/>
  <c r="BJ3247" i="4"/>
  <c r="BJ3246" i="4"/>
  <c r="BJ3245" i="4"/>
  <c r="BJ3244" i="4"/>
  <c r="BJ3243" i="4"/>
  <c r="BJ3242" i="4"/>
  <c r="BJ3241" i="4"/>
  <c r="BJ3240" i="4"/>
  <c r="BJ3239" i="4"/>
  <c r="BJ3238" i="4"/>
  <c r="BJ3237" i="4"/>
  <c r="BJ3236" i="4"/>
  <c r="BJ3235" i="4"/>
  <c r="BJ3234" i="4"/>
  <c r="BJ3233" i="4"/>
  <c r="BJ3232" i="4"/>
  <c r="BJ3231" i="4"/>
  <c r="BJ3230" i="4"/>
  <c r="BJ3229" i="4"/>
  <c r="BJ3228" i="4"/>
  <c r="BJ3227" i="4"/>
  <c r="BJ3226" i="4"/>
  <c r="BJ3225" i="4"/>
  <c r="BJ3224" i="4"/>
  <c r="BJ3223" i="4"/>
  <c r="BJ3222" i="4"/>
  <c r="BJ3221" i="4"/>
  <c r="BJ3220" i="4"/>
  <c r="BJ3219" i="4"/>
  <c r="BJ3218" i="4"/>
  <c r="BJ3217" i="4"/>
  <c r="BJ3216" i="4"/>
  <c r="BJ3215" i="4"/>
  <c r="BJ3214" i="4"/>
  <c r="BJ3213" i="4"/>
  <c r="BJ3212" i="4"/>
  <c r="BJ3211" i="4"/>
  <c r="BJ3210" i="4"/>
  <c r="BJ3209" i="4"/>
  <c r="BJ3208" i="4"/>
  <c r="BJ3207" i="4"/>
  <c r="BJ3206" i="4"/>
  <c r="BJ3205" i="4"/>
  <c r="BJ3204" i="4"/>
  <c r="BJ3203" i="4"/>
  <c r="BJ3202" i="4"/>
  <c r="BJ3201" i="4"/>
  <c r="BJ3200" i="4"/>
  <c r="BJ3199" i="4"/>
  <c r="BJ3198" i="4"/>
  <c r="BJ3197" i="4"/>
  <c r="BJ3196" i="4"/>
  <c r="BJ3195" i="4"/>
  <c r="BJ3194" i="4"/>
  <c r="BJ3193" i="4"/>
  <c r="BJ3192" i="4"/>
  <c r="BJ3191" i="4"/>
  <c r="BJ3190" i="4"/>
  <c r="BJ3189" i="4"/>
  <c r="BJ3188" i="4"/>
  <c r="BJ3187" i="4"/>
  <c r="BJ3186" i="4"/>
  <c r="BJ3185" i="4"/>
  <c r="BJ3184" i="4"/>
  <c r="BJ3183" i="4"/>
  <c r="BJ3182" i="4"/>
  <c r="BJ3181" i="4"/>
  <c r="BJ3180" i="4"/>
  <c r="BJ3179" i="4"/>
  <c r="BJ3178" i="4"/>
  <c r="BJ3177" i="4"/>
  <c r="BJ3176" i="4"/>
  <c r="BJ3175" i="4"/>
  <c r="BJ3174" i="4"/>
  <c r="BJ3173" i="4"/>
  <c r="BJ3172" i="4"/>
  <c r="BJ3171" i="4"/>
  <c r="BJ3170" i="4"/>
  <c r="BJ3169" i="4"/>
  <c r="BJ3168" i="4"/>
  <c r="BJ3167" i="4"/>
  <c r="BJ3166" i="4"/>
  <c r="BJ3165" i="4"/>
  <c r="BJ3164" i="4"/>
  <c r="BJ3163" i="4"/>
  <c r="BJ3162" i="4"/>
  <c r="BJ3161" i="4"/>
  <c r="BJ3160" i="4"/>
  <c r="BJ3159" i="4"/>
  <c r="BJ3158" i="4"/>
  <c r="BJ3157" i="4"/>
  <c r="BJ3156" i="4"/>
  <c r="BJ3155" i="4"/>
  <c r="BJ3154" i="4"/>
  <c r="BJ3153" i="4"/>
  <c r="BJ3152" i="4"/>
  <c r="BJ3151" i="4"/>
  <c r="BJ3150" i="4"/>
  <c r="BJ3149" i="4"/>
  <c r="BJ3148" i="4"/>
  <c r="BJ3147" i="4"/>
  <c r="BJ3146" i="4"/>
  <c r="BJ3145" i="4"/>
  <c r="BJ3144" i="4"/>
  <c r="BJ3143" i="4"/>
  <c r="BJ3142" i="4"/>
  <c r="BJ3141" i="4"/>
  <c r="BJ3140" i="4"/>
  <c r="BJ3139" i="4"/>
  <c r="BJ3138" i="4"/>
  <c r="BJ3137" i="4"/>
  <c r="BJ3136" i="4"/>
  <c r="BJ3135" i="4"/>
  <c r="BJ3134" i="4"/>
  <c r="BJ3133" i="4"/>
  <c r="BJ3132" i="4"/>
  <c r="BJ3131" i="4"/>
  <c r="BJ3130" i="4"/>
  <c r="BJ3129" i="4"/>
  <c r="BJ3128" i="4"/>
  <c r="BJ3127" i="4"/>
  <c r="BJ3126" i="4"/>
  <c r="BJ3125" i="4"/>
  <c r="BJ3124" i="4"/>
  <c r="BJ3123" i="4"/>
  <c r="BJ3122" i="4"/>
  <c r="BJ3121" i="4"/>
  <c r="BJ3120" i="4"/>
  <c r="BJ3119" i="4"/>
  <c r="BJ3118" i="4"/>
  <c r="BJ3117" i="4"/>
  <c r="BJ3116" i="4"/>
  <c r="BJ3115" i="4"/>
  <c r="BJ3114" i="4"/>
  <c r="BJ3113" i="4"/>
  <c r="BJ3112" i="4"/>
  <c r="BJ3111" i="4"/>
  <c r="BJ3110" i="4"/>
  <c r="BJ3109" i="4"/>
  <c r="BJ3108" i="4"/>
  <c r="BJ3107" i="4"/>
  <c r="BJ3106" i="4"/>
  <c r="BJ3105" i="4"/>
  <c r="BJ3104" i="4"/>
  <c r="BJ3103" i="4"/>
  <c r="BJ3102" i="4"/>
  <c r="BJ3101" i="4"/>
  <c r="BJ3100" i="4"/>
  <c r="BJ3099" i="4"/>
  <c r="BJ3098" i="4"/>
  <c r="BJ3097" i="4"/>
  <c r="BJ3096" i="4"/>
  <c r="BJ3095" i="4"/>
  <c r="BJ3094" i="4"/>
  <c r="BJ3093" i="4"/>
  <c r="BJ3092" i="4"/>
  <c r="BJ3091" i="4"/>
  <c r="BJ3090" i="4"/>
  <c r="BJ3089" i="4"/>
  <c r="BJ3088" i="4"/>
  <c r="BJ3087" i="4"/>
  <c r="BJ3086" i="4"/>
  <c r="BJ3085" i="4"/>
  <c r="BJ3084" i="4"/>
  <c r="BJ3083" i="4"/>
  <c r="BJ3082" i="4"/>
  <c r="BJ3081" i="4"/>
  <c r="BJ3080" i="4"/>
  <c r="BJ3079" i="4"/>
  <c r="BJ3078" i="4"/>
  <c r="BJ3077" i="4"/>
  <c r="BJ3076" i="4"/>
  <c r="BJ3075" i="4"/>
  <c r="BJ3074" i="4"/>
  <c r="BJ3073" i="4"/>
  <c r="BJ3072" i="4"/>
  <c r="BJ3071" i="4"/>
  <c r="BJ3070" i="4"/>
  <c r="BJ3069" i="4"/>
  <c r="BJ3068" i="4"/>
  <c r="BJ3067" i="4"/>
  <c r="BJ3066" i="4"/>
  <c r="BJ3065" i="4"/>
  <c r="BJ3064" i="4"/>
  <c r="BJ3063" i="4"/>
  <c r="BJ3062" i="4"/>
  <c r="BJ3061" i="4"/>
  <c r="BJ3060" i="4"/>
  <c r="BJ3059" i="4"/>
  <c r="BJ3058" i="4"/>
  <c r="BJ3057" i="4"/>
  <c r="BJ3056" i="4"/>
  <c r="BJ3055" i="4"/>
  <c r="BJ3054" i="4"/>
  <c r="BJ3053" i="4"/>
  <c r="BJ3052" i="4"/>
  <c r="BJ3051" i="4"/>
  <c r="BJ3050" i="4"/>
  <c r="BJ3049" i="4"/>
  <c r="BJ3048" i="4"/>
  <c r="BJ3047" i="4"/>
  <c r="BJ3046" i="4"/>
  <c r="BJ3045" i="4"/>
  <c r="BJ3044" i="4"/>
  <c r="BJ3043" i="4"/>
  <c r="BJ3042" i="4"/>
  <c r="BJ3041" i="4"/>
  <c r="BJ3040" i="4"/>
  <c r="BJ3039" i="4"/>
  <c r="BJ3038" i="4"/>
  <c r="BJ3037" i="4"/>
  <c r="BJ3036" i="4"/>
  <c r="BJ3035" i="4"/>
  <c r="BJ3034" i="4"/>
  <c r="BJ3033" i="4"/>
  <c r="BJ3032" i="4"/>
  <c r="BJ3031" i="4"/>
  <c r="BJ3030" i="4"/>
  <c r="BJ3029" i="4"/>
  <c r="BJ3028" i="4"/>
  <c r="BJ3027" i="4"/>
  <c r="BJ3026" i="4"/>
  <c r="BJ3025" i="4"/>
  <c r="BJ3024" i="4"/>
  <c r="BJ3023" i="4"/>
  <c r="BJ3022" i="4"/>
  <c r="BJ3021" i="4"/>
  <c r="BJ3020" i="4"/>
  <c r="BJ3019" i="4"/>
  <c r="BJ3018" i="4"/>
  <c r="BJ3017" i="4"/>
  <c r="BJ3016" i="4"/>
  <c r="BJ3015" i="4"/>
  <c r="BJ3014" i="4"/>
  <c r="BJ3013" i="4"/>
  <c r="BJ3012" i="4"/>
  <c r="BJ3011" i="4"/>
  <c r="BJ3010" i="4"/>
  <c r="BJ3009" i="4"/>
  <c r="BJ3008" i="4"/>
  <c r="BJ3007" i="4"/>
  <c r="BJ3006" i="4"/>
  <c r="BJ3005" i="4"/>
  <c r="BJ3004" i="4"/>
  <c r="BJ3003" i="4"/>
  <c r="BJ3002" i="4"/>
  <c r="BJ3001" i="4"/>
  <c r="BJ3000" i="4"/>
  <c r="BJ2999" i="4"/>
  <c r="BJ2998" i="4"/>
  <c r="BJ2997" i="4"/>
  <c r="BJ2996" i="4"/>
  <c r="BJ2995" i="4"/>
  <c r="BJ2994" i="4"/>
  <c r="BJ2993" i="4"/>
  <c r="BJ2992" i="4"/>
  <c r="BJ2991" i="4"/>
  <c r="BJ2990" i="4"/>
  <c r="BJ2989" i="4"/>
  <c r="BJ2988" i="4"/>
  <c r="BJ2987" i="4"/>
  <c r="BJ2986" i="4"/>
  <c r="BJ2985" i="4"/>
  <c r="BJ2984" i="4"/>
  <c r="BJ2983" i="4"/>
  <c r="BJ2982" i="4"/>
  <c r="BJ2981" i="4"/>
  <c r="BJ2980" i="4"/>
  <c r="BJ2979" i="4"/>
  <c r="BJ2978" i="4"/>
  <c r="BJ2977" i="4"/>
  <c r="BJ2976" i="4"/>
  <c r="BJ2975" i="4"/>
  <c r="BJ2974" i="4"/>
  <c r="BJ2973" i="4"/>
  <c r="BJ2972" i="4"/>
  <c r="BJ2971" i="4"/>
  <c r="BJ2970" i="4"/>
  <c r="BJ2969" i="4"/>
  <c r="BJ2968" i="4"/>
  <c r="BJ2967" i="4"/>
  <c r="BJ2966" i="4"/>
  <c r="BJ2965" i="4"/>
  <c r="BJ2964" i="4"/>
  <c r="BJ2963" i="4"/>
  <c r="BJ2962" i="4"/>
  <c r="BJ2961" i="4"/>
  <c r="BJ2960" i="4"/>
  <c r="BJ2959" i="4"/>
  <c r="BJ2958" i="4"/>
  <c r="BJ2957" i="4"/>
  <c r="BJ2956" i="4"/>
  <c r="BJ2955" i="4"/>
  <c r="BJ2954" i="4"/>
  <c r="BJ2953" i="4"/>
  <c r="BJ2952" i="4"/>
  <c r="BJ2951" i="4"/>
  <c r="BJ2950" i="4"/>
  <c r="BJ2949" i="4"/>
  <c r="BJ2948" i="4"/>
  <c r="BJ2947" i="4"/>
  <c r="BJ2946" i="4"/>
  <c r="BJ2945" i="4"/>
  <c r="BJ2944" i="4"/>
  <c r="BJ2943" i="4"/>
  <c r="BJ2942" i="4"/>
  <c r="BJ2941" i="4"/>
  <c r="BJ2940" i="4"/>
  <c r="BJ2939" i="4"/>
  <c r="BJ2938" i="4"/>
  <c r="BJ2937" i="4"/>
  <c r="BJ2936" i="4"/>
  <c r="BJ2935" i="4"/>
  <c r="BJ2934" i="4"/>
  <c r="BJ2933" i="4"/>
  <c r="BJ2932" i="4"/>
  <c r="BJ2931" i="4"/>
  <c r="BJ2930" i="4"/>
  <c r="BJ2929" i="4"/>
  <c r="BJ2928" i="4"/>
  <c r="BJ2927" i="4"/>
  <c r="BJ2926" i="4"/>
  <c r="BJ2925" i="4"/>
  <c r="BJ2924" i="4"/>
  <c r="BJ2923" i="4"/>
  <c r="BJ2922" i="4"/>
  <c r="BJ2921" i="4"/>
  <c r="BJ2920" i="4"/>
  <c r="BJ2919" i="4"/>
  <c r="BJ2918" i="4"/>
  <c r="BJ2917" i="4"/>
  <c r="BJ2916" i="4"/>
  <c r="BJ2915" i="4"/>
  <c r="BJ2914" i="4"/>
  <c r="BJ2913" i="4"/>
  <c r="BJ2912" i="4"/>
  <c r="BJ2911" i="4"/>
  <c r="BJ2910" i="4"/>
  <c r="BJ2909" i="4"/>
  <c r="BJ2908" i="4"/>
  <c r="BJ2907" i="4"/>
  <c r="BJ2906" i="4"/>
  <c r="BJ2905" i="4"/>
  <c r="BJ2904" i="4"/>
  <c r="BJ2903" i="4"/>
  <c r="BJ2902" i="4"/>
  <c r="BJ2901" i="4"/>
  <c r="BJ2900" i="4"/>
  <c r="BJ2899" i="4"/>
  <c r="BJ2898" i="4"/>
  <c r="BJ2897" i="4"/>
  <c r="BJ2896" i="4"/>
  <c r="BJ2895" i="4"/>
  <c r="BJ2894" i="4"/>
  <c r="BJ2893" i="4"/>
  <c r="BJ2892" i="4"/>
  <c r="BJ2891" i="4"/>
  <c r="BJ2890" i="4"/>
  <c r="BJ2889" i="4"/>
  <c r="BJ2888" i="4"/>
  <c r="BJ2887" i="4"/>
  <c r="BJ2886" i="4"/>
  <c r="BJ2885" i="4"/>
  <c r="BJ2884" i="4"/>
  <c r="BJ2883" i="4"/>
  <c r="BJ2882" i="4"/>
  <c r="BJ2881" i="4"/>
  <c r="BJ2880" i="4"/>
  <c r="BJ2879" i="4"/>
  <c r="BJ2878" i="4"/>
  <c r="BJ2877" i="4"/>
  <c r="BJ2876" i="4"/>
  <c r="BJ2875" i="4"/>
  <c r="BJ2874" i="4"/>
  <c r="BJ2873" i="4"/>
  <c r="BJ2872" i="4"/>
  <c r="BJ2871" i="4"/>
  <c r="BJ2870" i="4"/>
  <c r="BJ2869" i="4"/>
  <c r="BJ2868" i="4"/>
  <c r="BJ2867" i="4"/>
  <c r="BJ2866" i="4"/>
  <c r="BJ2865" i="4"/>
  <c r="BJ2864" i="4"/>
  <c r="BJ2863" i="4"/>
  <c r="BJ2862" i="4"/>
  <c r="BJ2861" i="4"/>
  <c r="BJ2860" i="4"/>
  <c r="BJ2859" i="4"/>
  <c r="BJ2858" i="4"/>
  <c r="BJ2857" i="4"/>
  <c r="BJ2856" i="4"/>
  <c r="BJ2855" i="4"/>
  <c r="BJ2854" i="4"/>
  <c r="BJ2853" i="4"/>
  <c r="BJ2852" i="4"/>
  <c r="BJ2851" i="4"/>
  <c r="BJ2850" i="4"/>
  <c r="BJ2849" i="4"/>
  <c r="BJ2848" i="4"/>
  <c r="BJ2847" i="4"/>
  <c r="BJ2846" i="4"/>
  <c r="BJ2845" i="4"/>
  <c r="BJ2844" i="4"/>
  <c r="BJ2843" i="4"/>
  <c r="BJ2842" i="4"/>
  <c r="BJ2841" i="4"/>
  <c r="BJ2840" i="4"/>
  <c r="BJ2839" i="4"/>
  <c r="BJ2838" i="4"/>
  <c r="BJ2837" i="4"/>
  <c r="BJ2836" i="4"/>
  <c r="BJ2835" i="4"/>
  <c r="BJ2834" i="4"/>
  <c r="BJ2833" i="4"/>
  <c r="BJ2832" i="4"/>
  <c r="BJ2831" i="4"/>
  <c r="BJ2830" i="4"/>
  <c r="BJ2829" i="4"/>
  <c r="BJ2828" i="4"/>
  <c r="BJ2827" i="4"/>
  <c r="BJ2826" i="4"/>
  <c r="BJ2825" i="4"/>
  <c r="BJ2824" i="4"/>
  <c r="BJ2823" i="4"/>
  <c r="BJ2822" i="4"/>
  <c r="BJ2821" i="4"/>
  <c r="BJ2820" i="4"/>
  <c r="BJ2819" i="4"/>
  <c r="BJ2818" i="4"/>
  <c r="BJ2817" i="4"/>
  <c r="BJ2816" i="4"/>
  <c r="BJ2815" i="4"/>
  <c r="BJ2814" i="4"/>
  <c r="BJ2813" i="4"/>
  <c r="BJ2812" i="4"/>
  <c r="BJ2811" i="4"/>
  <c r="BJ2810" i="4"/>
  <c r="BJ2809" i="4"/>
  <c r="BJ2808" i="4"/>
  <c r="BJ2807" i="4"/>
  <c r="BJ2806" i="4"/>
  <c r="BJ2805" i="4"/>
  <c r="BJ2804" i="4"/>
  <c r="BJ2803" i="4"/>
  <c r="BJ2802" i="4"/>
  <c r="BJ2801" i="4"/>
  <c r="BJ2800" i="4"/>
  <c r="BJ2799" i="4"/>
  <c r="BJ2798" i="4"/>
  <c r="BJ2797" i="4"/>
  <c r="BJ2796" i="4"/>
  <c r="BJ2795" i="4"/>
  <c r="BJ2794" i="4"/>
  <c r="BJ2793" i="4"/>
  <c r="BJ2792" i="4"/>
  <c r="BJ2791" i="4"/>
  <c r="BJ2790" i="4"/>
  <c r="BJ2789" i="4"/>
  <c r="BJ2788" i="4"/>
  <c r="BJ2787" i="4"/>
  <c r="BJ2786" i="4"/>
  <c r="BJ2785" i="4"/>
  <c r="BJ2784" i="4"/>
  <c r="BJ2783" i="4"/>
  <c r="BJ2782" i="4"/>
  <c r="BJ2781" i="4"/>
  <c r="BJ2780" i="4"/>
  <c r="BJ2779" i="4"/>
  <c r="BJ2778" i="4"/>
  <c r="BJ2777" i="4"/>
  <c r="BJ2776" i="4"/>
  <c r="BJ2775" i="4"/>
  <c r="BJ2774" i="4"/>
  <c r="BJ2773" i="4"/>
  <c r="BJ2772" i="4"/>
  <c r="BJ2771" i="4"/>
  <c r="BJ2770" i="4"/>
  <c r="BJ2769" i="4"/>
  <c r="BJ2768" i="4"/>
  <c r="BJ2767" i="4"/>
  <c r="BJ2766" i="4"/>
  <c r="BJ2765" i="4"/>
  <c r="BJ2764" i="4"/>
  <c r="BJ2763" i="4"/>
  <c r="BJ2762" i="4"/>
  <c r="BJ2761" i="4"/>
  <c r="BJ2760" i="4"/>
  <c r="BJ2759" i="4"/>
  <c r="BJ2758" i="4"/>
  <c r="BJ2757" i="4"/>
  <c r="BJ2756" i="4"/>
  <c r="BJ2755" i="4"/>
  <c r="BJ2754" i="4"/>
  <c r="BJ2753" i="4"/>
  <c r="BJ2752" i="4"/>
  <c r="BJ2751" i="4"/>
  <c r="BJ2750" i="4"/>
  <c r="BJ2749" i="4"/>
  <c r="BJ2748" i="4"/>
  <c r="BJ2747" i="4"/>
  <c r="BJ2746" i="4"/>
  <c r="BJ2745" i="4"/>
  <c r="BJ2744" i="4"/>
  <c r="BJ2743" i="4"/>
  <c r="BJ2742" i="4"/>
  <c r="BJ2741" i="4"/>
  <c r="BJ2740" i="4"/>
  <c r="BJ2739" i="4"/>
  <c r="BJ2738" i="4"/>
  <c r="BJ2737" i="4"/>
  <c r="BJ2736" i="4"/>
  <c r="BJ2735" i="4"/>
  <c r="BJ2734" i="4"/>
  <c r="BJ2733" i="4"/>
  <c r="BJ2732" i="4"/>
  <c r="BJ2731" i="4"/>
  <c r="BJ2730" i="4"/>
  <c r="BJ2729" i="4"/>
  <c r="BJ2728" i="4"/>
  <c r="BJ2727" i="4"/>
  <c r="BJ2726" i="4"/>
  <c r="BJ2725" i="4"/>
  <c r="BJ2724" i="4"/>
  <c r="BJ2723" i="4"/>
  <c r="BJ2722" i="4"/>
  <c r="BJ2721" i="4"/>
  <c r="BJ2720" i="4"/>
  <c r="BJ2719" i="4"/>
  <c r="BJ2718" i="4"/>
  <c r="BJ2717" i="4"/>
  <c r="BJ2716" i="4"/>
  <c r="BJ2715" i="4"/>
  <c r="BJ2714" i="4"/>
  <c r="BJ2713" i="4"/>
  <c r="BJ2712" i="4"/>
  <c r="BJ2711" i="4"/>
  <c r="BJ2710" i="4"/>
  <c r="BJ2709" i="4"/>
  <c r="BJ2708" i="4"/>
  <c r="BJ2707" i="4"/>
  <c r="BJ2706" i="4"/>
  <c r="BJ2705" i="4"/>
  <c r="BJ2704" i="4"/>
  <c r="BJ2703" i="4"/>
  <c r="BJ2702" i="4"/>
  <c r="BJ2701" i="4"/>
  <c r="BJ2700" i="4"/>
  <c r="BJ2699" i="4"/>
  <c r="BJ2698" i="4"/>
  <c r="BJ2697" i="4"/>
  <c r="BJ2696" i="4"/>
  <c r="BJ2695" i="4"/>
  <c r="BJ2694" i="4"/>
  <c r="BJ2693" i="4"/>
  <c r="BJ2692" i="4"/>
  <c r="BJ2691" i="4"/>
  <c r="BJ2690" i="4"/>
  <c r="BJ2689" i="4"/>
  <c r="BJ2688" i="4"/>
  <c r="BJ2687" i="4"/>
  <c r="BJ2686" i="4"/>
  <c r="BJ2685" i="4"/>
  <c r="BJ2684" i="4"/>
  <c r="BJ2683" i="4"/>
  <c r="BJ2682" i="4"/>
  <c r="BJ2681" i="4"/>
  <c r="BJ2680" i="4"/>
  <c r="BJ2679" i="4"/>
  <c r="BJ2678" i="4"/>
  <c r="BJ2677" i="4"/>
  <c r="BJ2676" i="4"/>
  <c r="BJ2675" i="4"/>
  <c r="BJ2674" i="4"/>
  <c r="BJ2673" i="4"/>
  <c r="BJ2672" i="4"/>
  <c r="BJ2671" i="4"/>
  <c r="BJ2670" i="4"/>
  <c r="BJ2669" i="4"/>
  <c r="BJ2668" i="4"/>
  <c r="BJ2667" i="4"/>
  <c r="BJ2666" i="4"/>
  <c r="BJ2665" i="4"/>
  <c r="BJ2664" i="4"/>
  <c r="BJ2663" i="4"/>
  <c r="BJ2662" i="4"/>
  <c r="BJ2661" i="4"/>
  <c r="BJ2660" i="4"/>
  <c r="BJ2659" i="4"/>
  <c r="BJ2658" i="4"/>
  <c r="BJ2657" i="4"/>
  <c r="BJ2656" i="4"/>
  <c r="BJ2655" i="4"/>
  <c r="BJ2654" i="4"/>
  <c r="BJ2653" i="4"/>
  <c r="BJ2652" i="4"/>
  <c r="BJ2651" i="4"/>
  <c r="BJ2650" i="4"/>
  <c r="BJ2649" i="4"/>
  <c r="BJ2648" i="4"/>
  <c r="BJ2647" i="4"/>
  <c r="BJ2646" i="4"/>
  <c r="BJ2645" i="4"/>
  <c r="BJ2644" i="4"/>
  <c r="BJ2643" i="4"/>
  <c r="BJ2642" i="4"/>
  <c r="BJ2641" i="4"/>
  <c r="BJ2640" i="4"/>
  <c r="BJ2639" i="4"/>
  <c r="BJ2638" i="4"/>
  <c r="BJ2637" i="4"/>
  <c r="BJ2636" i="4"/>
  <c r="BJ2635" i="4"/>
  <c r="BJ2634" i="4"/>
  <c r="BJ2633" i="4"/>
  <c r="BJ2632" i="4"/>
  <c r="BJ2631" i="4"/>
  <c r="BJ2630" i="4"/>
  <c r="BJ2629" i="4"/>
  <c r="BJ2628" i="4"/>
  <c r="BJ2627" i="4"/>
  <c r="BJ2626" i="4"/>
  <c r="BJ2625" i="4"/>
  <c r="BJ2624" i="4"/>
  <c r="BJ2623" i="4"/>
  <c r="BJ2622" i="4"/>
  <c r="BJ2621" i="4"/>
  <c r="BJ2620" i="4"/>
  <c r="BJ2619" i="4"/>
  <c r="BJ2618" i="4"/>
  <c r="BJ2617" i="4"/>
  <c r="BJ2616" i="4"/>
  <c r="BJ2615" i="4"/>
  <c r="BJ2614" i="4"/>
  <c r="BJ2613" i="4"/>
  <c r="BJ2612" i="4"/>
  <c r="BJ2611" i="4"/>
  <c r="BJ2610" i="4"/>
  <c r="BJ2609" i="4"/>
  <c r="BJ2608" i="4"/>
  <c r="BJ2607" i="4"/>
  <c r="BJ2606" i="4"/>
  <c r="BJ2605" i="4"/>
  <c r="BJ2604" i="4"/>
  <c r="BJ2603" i="4"/>
  <c r="BJ2602" i="4"/>
  <c r="BJ2601" i="4"/>
  <c r="BJ2600" i="4"/>
  <c r="BJ2599" i="4"/>
  <c r="BJ2598" i="4"/>
  <c r="BJ2597" i="4"/>
  <c r="BJ2596" i="4"/>
  <c r="BJ2595" i="4"/>
  <c r="BJ2594" i="4"/>
  <c r="BJ2593" i="4"/>
  <c r="BJ2592" i="4"/>
  <c r="BJ2591" i="4"/>
  <c r="BJ2590" i="4"/>
  <c r="BJ2589" i="4"/>
  <c r="BJ2588" i="4"/>
  <c r="BJ2587" i="4"/>
  <c r="BJ2586" i="4"/>
  <c r="BJ2585" i="4"/>
  <c r="BJ2584" i="4"/>
  <c r="BJ2583" i="4"/>
  <c r="BJ2582" i="4"/>
  <c r="BJ2581" i="4"/>
  <c r="BJ2580" i="4"/>
  <c r="BJ2579" i="4"/>
  <c r="BJ2578" i="4"/>
  <c r="BJ2577" i="4"/>
  <c r="BJ2576" i="4"/>
  <c r="BJ2575" i="4"/>
  <c r="BJ2574" i="4"/>
  <c r="BJ2573" i="4"/>
  <c r="BJ2572" i="4"/>
  <c r="BJ2571" i="4"/>
  <c r="BJ2570" i="4"/>
  <c r="BJ2569" i="4"/>
  <c r="BJ2568" i="4"/>
  <c r="BJ2567" i="4"/>
  <c r="BJ2566" i="4"/>
  <c r="BJ2565" i="4"/>
  <c r="BJ2564" i="4"/>
  <c r="BJ2563" i="4"/>
  <c r="BJ2562" i="4"/>
  <c r="BJ2561" i="4"/>
  <c r="BJ2560" i="4"/>
  <c r="BJ2559" i="4"/>
  <c r="BJ2558" i="4"/>
  <c r="BJ2557" i="4"/>
  <c r="BJ2556" i="4"/>
  <c r="BJ2555" i="4"/>
  <c r="BJ2554" i="4"/>
  <c r="BJ2553" i="4"/>
  <c r="BJ2552" i="4"/>
  <c r="BJ2551" i="4"/>
  <c r="BJ2550" i="4"/>
  <c r="BJ2549" i="4"/>
  <c r="BJ2548" i="4"/>
  <c r="BJ2547" i="4"/>
  <c r="BJ2546" i="4"/>
  <c r="BJ2545" i="4"/>
  <c r="BJ2544" i="4"/>
  <c r="BJ2543" i="4"/>
  <c r="BJ2542" i="4"/>
  <c r="BJ2541" i="4"/>
  <c r="BJ2540" i="4"/>
  <c r="BJ2539" i="4"/>
  <c r="BJ2538" i="4"/>
  <c r="BJ2537" i="4"/>
  <c r="BJ2536" i="4"/>
  <c r="BJ2535" i="4"/>
  <c r="BJ2534" i="4"/>
  <c r="BJ2533" i="4"/>
  <c r="BJ2532" i="4"/>
  <c r="BJ2531" i="4"/>
  <c r="BJ2530" i="4"/>
  <c r="BJ2529" i="4"/>
  <c r="BJ2528" i="4"/>
  <c r="BJ2527" i="4"/>
  <c r="BJ2526" i="4"/>
  <c r="BJ2525" i="4"/>
  <c r="BJ2524" i="4"/>
  <c r="BJ2523" i="4"/>
  <c r="BJ2522" i="4"/>
  <c r="BJ2521" i="4"/>
  <c r="BJ2520" i="4"/>
  <c r="BJ2519" i="4"/>
  <c r="BJ2518" i="4"/>
  <c r="BJ2517" i="4"/>
  <c r="BJ2516" i="4"/>
  <c r="BJ2515" i="4"/>
  <c r="BJ2514" i="4"/>
  <c r="BJ2513" i="4"/>
  <c r="BJ2512" i="4"/>
  <c r="BJ2511" i="4"/>
  <c r="BJ2510" i="4"/>
  <c r="BJ2509" i="4"/>
  <c r="BJ2508" i="4"/>
  <c r="BJ2507" i="4"/>
  <c r="BJ2506" i="4"/>
  <c r="BJ2505" i="4"/>
  <c r="BJ2504" i="4"/>
  <c r="BJ2503" i="4"/>
  <c r="BJ2502" i="4"/>
  <c r="BJ2501" i="4"/>
  <c r="BJ2500" i="4"/>
  <c r="BJ2499" i="4"/>
  <c r="BJ2498" i="4"/>
  <c r="BJ2497" i="4"/>
  <c r="BJ2496" i="4"/>
  <c r="BJ2495" i="4"/>
  <c r="BJ2494" i="4"/>
  <c r="BJ2493" i="4"/>
  <c r="BJ2492" i="4"/>
  <c r="BJ2491" i="4"/>
  <c r="BJ2490" i="4"/>
  <c r="BJ2489" i="4"/>
  <c r="BJ2488" i="4"/>
  <c r="BJ2487" i="4"/>
  <c r="BJ2486" i="4"/>
  <c r="BJ2485" i="4"/>
  <c r="BJ2484" i="4"/>
  <c r="BJ2483" i="4"/>
  <c r="BJ2482" i="4"/>
  <c r="BJ2481" i="4"/>
  <c r="BJ2480" i="4"/>
  <c r="BJ2479" i="4"/>
  <c r="BJ2478" i="4"/>
  <c r="BJ2477" i="4"/>
  <c r="BJ2476" i="4"/>
  <c r="BJ2475" i="4"/>
  <c r="BJ2474" i="4"/>
  <c r="BJ2473" i="4"/>
  <c r="BJ2472" i="4"/>
  <c r="BJ2471" i="4"/>
  <c r="BJ2470" i="4"/>
  <c r="BJ2469" i="4"/>
  <c r="BJ2468" i="4"/>
  <c r="BJ2467" i="4"/>
  <c r="BJ2466" i="4"/>
  <c r="BJ2465" i="4"/>
  <c r="BJ2464" i="4"/>
  <c r="BJ2463" i="4"/>
  <c r="BJ2462" i="4"/>
  <c r="BJ2461" i="4"/>
  <c r="BJ2460" i="4"/>
  <c r="BJ2459" i="4"/>
  <c r="BJ2458" i="4"/>
  <c r="BJ2457" i="4"/>
  <c r="BJ2456" i="4"/>
  <c r="BJ2455" i="4"/>
  <c r="BJ2454" i="4"/>
  <c r="BJ2453" i="4"/>
  <c r="BJ2452" i="4"/>
  <c r="BJ2451" i="4"/>
  <c r="BJ2450" i="4"/>
  <c r="BJ2449" i="4"/>
  <c r="BJ2448" i="4"/>
  <c r="BJ2447" i="4"/>
  <c r="BJ2446" i="4"/>
  <c r="BJ2445" i="4"/>
  <c r="BJ2444" i="4"/>
  <c r="BJ2443" i="4"/>
  <c r="BJ2442" i="4"/>
  <c r="BJ2441" i="4"/>
  <c r="BJ2440" i="4"/>
  <c r="BJ2439" i="4"/>
  <c r="BJ2438" i="4"/>
  <c r="BJ2437" i="4"/>
  <c r="BJ2436" i="4"/>
  <c r="BJ2435" i="4"/>
  <c r="BJ2434" i="4"/>
  <c r="BJ2433" i="4"/>
  <c r="BJ2432" i="4"/>
  <c r="BJ2431" i="4"/>
  <c r="BJ2430" i="4"/>
  <c r="BJ2429" i="4"/>
  <c r="BJ2428" i="4"/>
  <c r="BJ2427" i="4"/>
  <c r="BJ2426" i="4"/>
  <c r="BJ2425" i="4"/>
  <c r="BJ2424" i="4"/>
  <c r="BJ2423" i="4"/>
  <c r="BJ2422" i="4"/>
  <c r="BJ2421" i="4"/>
  <c r="BJ2420" i="4"/>
  <c r="BJ2419" i="4"/>
  <c r="BJ2418" i="4"/>
  <c r="BJ2417" i="4"/>
  <c r="BJ2416" i="4"/>
  <c r="BJ2415" i="4"/>
  <c r="BJ2414" i="4"/>
  <c r="BJ2413" i="4"/>
  <c r="BJ2412" i="4"/>
  <c r="BJ2411" i="4"/>
  <c r="BJ2410" i="4"/>
  <c r="BJ2409" i="4"/>
  <c r="BJ2408" i="4"/>
  <c r="BJ2407" i="4"/>
  <c r="BJ2406" i="4"/>
  <c r="BJ2405" i="4"/>
  <c r="BJ2404" i="4"/>
  <c r="BJ2403" i="4"/>
  <c r="BJ2402" i="4"/>
  <c r="BJ2401" i="4"/>
  <c r="BJ2400" i="4"/>
  <c r="BJ2399" i="4"/>
  <c r="BJ2398" i="4"/>
  <c r="BJ2397" i="4"/>
  <c r="BJ2396" i="4"/>
  <c r="BJ2395" i="4"/>
  <c r="BJ2394" i="4"/>
  <c r="BJ2393" i="4"/>
  <c r="BJ2392" i="4"/>
  <c r="BJ2391" i="4"/>
  <c r="BJ2390" i="4"/>
  <c r="BJ2389" i="4"/>
  <c r="BJ2388" i="4"/>
  <c r="BJ2387" i="4"/>
  <c r="BJ2386" i="4"/>
  <c r="BJ2385" i="4"/>
  <c r="BJ2384" i="4"/>
  <c r="BJ2383" i="4"/>
  <c r="BJ2382" i="4"/>
  <c r="BJ2381" i="4"/>
  <c r="BJ2380" i="4"/>
  <c r="BJ2379" i="4"/>
  <c r="BJ2378" i="4"/>
  <c r="BJ2377" i="4"/>
  <c r="BJ2376" i="4"/>
  <c r="BJ2375" i="4"/>
  <c r="BJ2374" i="4"/>
  <c r="BJ2373" i="4"/>
  <c r="BJ2372" i="4"/>
  <c r="BJ2371" i="4"/>
  <c r="BJ2370" i="4"/>
  <c r="BJ2369" i="4"/>
  <c r="BJ2368" i="4"/>
  <c r="BJ2367" i="4"/>
  <c r="BJ2366" i="4"/>
  <c r="BJ2365" i="4"/>
  <c r="BJ2364" i="4"/>
  <c r="BJ2363" i="4"/>
  <c r="BJ2362" i="4"/>
  <c r="BJ2361" i="4"/>
  <c r="BJ2360" i="4"/>
  <c r="BJ2359" i="4"/>
  <c r="BJ2358" i="4"/>
  <c r="BJ2357" i="4"/>
  <c r="BJ2356" i="4"/>
  <c r="BJ2355" i="4"/>
  <c r="BJ2354" i="4"/>
  <c r="BJ2353" i="4"/>
  <c r="BJ2352" i="4"/>
  <c r="BJ2351" i="4"/>
  <c r="BJ2350" i="4"/>
  <c r="BJ2349" i="4"/>
  <c r="BJ2348" i="4"/>
  <c r="BJ2347" i="4"/>
  <c r="BJ2346" i="4"/>
  <c r="BJ2345" i="4"/>
  <c r="BJ2344" i="4"/>
  <c r="BJ2343" i="4"/>
  <c r="BJ2342" i="4"/>
  <c r="BJ2341" i="4"/>
  <c r="BJ2340" i="4"/>
  <c r="BJ2339" i="4"/>
  <c r="BJ2338" i="4"/>
  <c r="BJ2337" i="4"/>
  <c r="BJ2336" i="4"/>
  <c r="BJ2335" i="4"/>
  <c r="BJ2334" i="4"/>
  <c r="BJ2333" i="4"/>
  <c r="BJ2332" i="4"/>
  <c r="BJ2331" i="4"/>
  <c r="BJ2330" i="4"/>
  <c r="BJ2329" i="4"/>
  <c r="BJ2328" i="4"/>
  <c r="BJ2327" i="4"/>
  <c r="BJ2326" i="4"/>
  <c r="BJ2325" i="4"/>
  <c r="BJ2324" i="4"/>
  <c r="BJ2323" i="4"/>
  <c r="BJ2322" i="4"/>
  <c r="BJ2321" i="4"/>
  <c r="BJ2320" i="4"/>
  <c r="BJ2319" i="4"/>
  <c r="BJ2318" i="4"/>
  <c r="BJ2317" i="4"/>
  <c r="BJ2316" i="4"/>
  <c r="BJ2315" i="4"/>
  <c r="BJ2314" i="4"/>
  <c r="BJ2313" i="4"/>
  <c r="BJ2312" i="4"/>
  <c r="BJ2311" i="4"/>
  <c r="BJ2310" i="4"/>
  <c r="BJ2309" i="4"/>
  <c r="BJ2308" i="4"/>
  <c r="BJ2307" i="4"/>
  <c r="BJ2306" i="4"/>
  <c r="BJ2305" i="4"/>
  <c r="BJ2304" i="4"/>
  <c r="BJ2303" i="4"/>
  <c r="BJ2302" i="4"/>
  <c r="BJ2301" i="4"/>
  <c r="BJ2300" i="4"/>
  <c r="BJ2299" i="4"/>
  <c r="BJ2298" i="4"/>
  <c r="BJ2297" i="4"/>
  <c r="BJ2296" i="4"/>
  <c r="BJ2295" i="4"/>
  <c r="BJ2294" i="4"/>
  <c r="BJ2293" i="4"/>
  <c r="BJ2292" i="4"/>
  <c r="BJ2291" i="4"/>
  <c r="BJ2290" i="4"/>
  <c r="BJ2289" i="4"/>
  <c r="BJ2288" i="4"/>
  <c r="BJ2287" i="4"/>
  <c r="BJ2286" i="4"/>
  <c r="BJ2285" i="4"/>
  <c r="BJ2284" i="4"/>
  <c r="BJ2283" i="4"/>
  <c r="BJ2282" i="4"/>
  <c r="BJ2281" i="4"/>
  <c r="BJ2280" i="4"/>
  <c r="BJ2279" i="4"/>
  <c r="BJ2278" i="4"/>
  <c r="BJ2277" i="4"/>
  <c r="BJ2276" i="4"/>
  <c r="BJ2275" i="4"/>
  <c r="BJ2274" i="4"/>
  <c r="BJ2273" i="4"/>
  <c r="BJ2272" i="4"/>
  <c r="BJ2271" i="4"/>
  <c r="BJ2270" i="4"/>
  <c r="BJ2269" i="4"/>
  <c r="BJ2268" i="4"/>
  <c r="BJ2267" i="4"/>
  <c r="BJ2266" i="4"/>
  <c r="BJ2265" i="4"/>
  <c r="BJ2264" i="4"/>
  <c r="BJ2263" i="4"/>
  <c r="BJ2262" i="4"/>
  <c r="BJ2261" i="4"/>
  <c r="BJ2260" i="4"/>
  <c r="BJ2259" i="4"/>
  <c r="BJ2258" i="4"/>
  <c r="BJ2257" i="4"/>
  <c r="BJ2256" i="4"/>
  <c r="BJ2255" i="4"/>
  <c r="BJ2254" i="4"/>
  <c r="BJ2253" i="4"/>
  <c r="BJ2252" i="4"/>
  <c r="BJ2251" i="4"/>
  <c r="BJ2250" i="4"/>
  <c r="BJ2249" i="4"/>
  <c r="BJ2248" i="4"/>
  <c r="BJ2247" i="4"/>
  <c r="BJ2246" i="4"/>
  <c r="BJ2245" i="4"/>
  <c r="BJ2244" i="4"/>
  <c r="BJ2243" i="4"/>
  <c r="BJ2242" i="4"/>
  <c r="BJ2241" i="4"/>
  <c r="BJ2240" i="4"/>
  <c r="BJ2239" i="4"/>
  <c r="BJ2238" i="4"/>
  <c r="BJ2237" i="4"/>
  <c r="BJ2236" i="4"/>
  <c r="BJ2235" i="4"/>
  <c r="BJ2234" i="4"/>
  <c r="BJ2233" i="4"/>
  <c r="BJ2232" i="4"/>
  <c r="BJ2231" i="4"/>
  <c r="BJ2230" i="4"/>
  <c r="BJ2229" i="4"/>
  <c r="BJ2228" i="4"/>
  <c r="BJ2227" i="4"/>
  <c r="BJ2226" i="4"/>
  <c r="BJ2225" i="4"/>
  <c r="BJ2224" i="4"/>
  <c r="BJ2223" i="4"/>
  <c r="BJ2222" i="4"/>
  <c r="BJ2221" i="4"/>
  <c r="BJ2220" i="4"/>
  <c r="BJ2219" i="4"/>
  <c r="BJ2218" i="4"/>
  <c r="BJ2217" i="4"/>
  <c r="BJ2216" i="4"/>
  <c r="BJ2215" i="4"/>
  <c r="BJ2214" i="4"/>
  <c r="BJ2213" i="4"/>
  <c r="BJ2212" i="4"/>
  <c r="BJ2211" i="4"/>
  <c r="BJ2210" i="4"/>
  <c r="BJ2209" i="4"/>
  <c r="BJ2208" i="4"/>
  <c r="BJ2207" i="4"/>
  <c r="BJ2206" i="4"/>
  <c r="BJ2205" i="4"/>
  <c r="BJ2204" i="4"/>
  <c r="BJ2203" i="4"/>
  <c r="BJ2202" i="4"/>
  <c r="BJ2201" i="4"/>
  <c r="BJ2200" i="4"/>
  <c r="BJ2199" i="4"/>
  <c r="BJ2198" i="4"/>
  <c r="BJ2197" i="4"/>
  <c r="BJ2196" i="4"/>
  <c r="BJ2195" i="4"/>
  <c r="BJ2194" i="4"/>
  <c r="BJ2193" i="4"/>
  <c r="BJ2192" i="4"/>
  <c r="BJ2191" i="4"/>
  <c r="BJ2190" i="4"/>
  <c r="BJ2189" i="4"/>
  <c r="BJ2188" i="4"/>
  <c r="BJ2187" i="4"/>
  <c r="BJ2186" i="4"/>
  <c r="BJ2185" i="4"/>
  <c r="BJ2184" i="4"/>
  <c r="BJ2183" i="4"/>
  <c r="BJ2182" i="4"/>
  <c r="BJ2181" i="4"/>
  <c r="BJ2180" i="4"/>
  <c r="BJ2179" i="4"/>
  <c r="BJ2178" i="4"/>
  <c r="BJ2177" i="4"/>
  <c r="BJ2176" i="4"/>
  <c r="BJ2175" i="4"/>
  <c r="BJ2174" i="4"/>
  <c r="BJ2173" i="4"/>
  <c r="BJ2172" i="4"/>
  <c r="BJ2171" i="4"/>
  <c r="BJ2170" i="4"/>
  <c r="BJ2169" i="4"/>
  <c r="BJ2168" i="4"/>
  <c r="BJ2167" i="4"/>
  <c r="BJ2166" i="4"/>
  <c r="BJ2165" i="4"/>
  <c r="BJ2164" i="4"/>
  <c r="BJ2163" i="4"/>
  <c r="BJ2162" i="4"/>
  <c r="BJ2161" i="4"/>
  <c r="BJ2160" i="4"/>
  <c r="BJ2159" i="4"/>
  <c r="BJ2158" i="4"/>
  <c r="BJ2157" i="4"/>
  <c r="BJ2156" i="4"/>
  <c r="BJ2155" i="4"/>
  <c r="BJ2154" i="4"/>
  <c r="BJ2153" i="4"/>
  <c r="BJ2152" i="4"/>
  <c r="BJ2151" i="4"/>
  <c r="BJ2150" i="4"/>
  <c r="BJ2149" i="4"/>
  <c r="BJ2148" i="4"/>
  <c r="BJ2147" i="4"/>
  <c r="BJ2146" i="4"/>
  <c r="BJ2145" i="4"/>
  <c r="BJ2144" i="4"/>
  <c r="BJ2143" i="4"/>
  <c r="BJ2142" i="4"/>
  <c r="BJ2141" i="4"/>
  <c r="BJ2140" i="4"/>
  <c r="BJ2139" i="4"/>
  <c r="BJ2138" i="4"/>
  <c r="BJ2137" i="4"/>
  <c r="BJ2136" i="4"/>
  <c r="BJ2135" i="4"/>
  <c r="BJ2134" i="4"/>
  <c r="BJ2133" i="4"/>
  <c r="BJ2132" i="4"/>
  <c r="BJ2131" i="4"/>
  <c r="BJ2130" i="4"/>
  <c r="BJ2129" i="4"/>
  <c r="BJ2128" i="4"/>
  <c r="BJ2127" i="4"/>
  <c r="BJ2126" i="4"/>
  <c r="BJ2125" i="4"/>
  <c r="BJ2124" i="4"/>
  <c r="BJ2123" i="4"/>
  <c r="BJ2122" i="4"/>
  <c r="BJ2121" i="4"/>
  <c r="BJ2120" i="4"/>
  <c r="BJ2119" i="4"/>
  <c r="BJ2118" i="4"/>
  <c r="BJ2117" i="4"/>
  <c r="BJ2116" i="4"/>
  <c r="BJ2115" i="4"/>
  <c r="BJ2114" i="4"/>
  <c r="BJ2113" i="4"/>
  <c r="BJ2112" i="4"/>
  <c r="BJ2111" i="4"/>
  <c r="BJ2110" i="4"/>
  <c r="BJ2109" i="4"/>
  <c r="BJ2108" i="4"/>
  <c r="BJ2107" i="4"/>
  <c r="BJ2106" i="4"/>
  <c r="BJ2105" i="4"/>
  <c r="BJ2104" i="4"/>
  <c r="BJ2103" i="4"/>
  <c r="BJ2102" i="4"/>
  <c r="BJ2101" i="4"/>
  <c r="BJ2100" i="4"/>
  <c r="BJ2099" i="4"/>
  <c r="BJ2098" i="4"/>
  <c r="BJ2097" i="4"/>
  <c r="BJ2096" i="4"/>
  <c r="BJ2095" i="4"/>
  <c r="BJ2094" i="4"/>
  <c r="BJ2093" i="4"/>
  <c r="BJ2092" i="4"/>
  <c r="BJ2091" i="4"/>
  <c r="BJ2090" i="4"/>
  <c r="BJ2089" i="4"/>
  <c r="BJ2088" i="4"/>
  <c r="BJ2087" i="4"/>
  <c r="BJ2086" i="4"/>
  <c r="BJ2085" i="4"/>
  <c r="BJ2084" i="4"/>
  <c r="BJ2083" i="4"/>
  <c r="BJ2082" i="4"/>
  <c r="BJ2081" i="4"/>
  <c r="BJ2080" i="4"/>
  <c r="BJ2079" i="4"/>
  <c r="BJ2078" i="4"/>
  <c r="BJ2077" i="4"/>
  <c r="BJ2076" i="4"/>
  <c r="BJ2075" i="4"/>
  <c r="BJ2074" i="4"/>
  <c r="BJ2073" i="4"/>
  <c r="BJ2072" i="4"/>
  <c r="BJ2071" i="4"/>
  <c r="BJ2070" i="4"/>
  <c r="BJ2069" i="4"/>
  <c r="BJ2068" i="4"/>
  <c r="BJ2067" i="4"/>
  <c r="BJ2066" i="4"/>
  <c r="BJ2065" i="4"/>
  <c r="BJ2064" i="4"/>
  <c r="BJ2063" i="4"/>
  <c r="BJ2062" i="4"/>
  <c r="BJ2061" i="4"/>
  <c r="BJ2060" i="4"/>
  <c r="BJ2059" i="4"/>
  <c r="BJ2058" i="4"/>
  <c r="BJ2057" i="4"/>
  <c r="BJ2056" i="4"/>
  <c r="BJ2055" i="4"/>
  <c r="BJ2054" i="4"/>
  <c r="BJ2053" i="4"/>
  <c r="BJ2052" i="4"/>
  <c r="BJ2051" i="4"/>
  <c r="BJ2050" i="4"/>
  <c r="BJ2049" i="4"/>
  <c r="BJ2048" i="4"/>
  <c r="BJ2047" i="4"/>
  <c r="BJ2046" i="4"/>
  <c r="BJ2045" i="4"/>
  <c r="BJ2044" i="4"/>
  <c r="BJ2043" i="4"/>
  <c r="BJ2042" i="4"/>
  <c r="BJ2041" i="4"/>
  <c r="BJ2040" i="4"/>
  <c r="BJ2039" i="4"/>
  <c r="BJ2038" i="4"/>
  <c r="BJ2037" i="4"/>
  <c r="BJ2036" i="4"/>
  <c r="BJ2035" i="4"/>
  <c r="BJ2034" i="4"/>
  <c r="BJ2033" i="4"/>
  <c r="BJ2032" i="4"/>
  <c r="BJ2031" i="4"/>
  <c r="BJ2030" i="4"/>
  <c r="BJ2029" i="4"/>
  <c r="BJ2028" i="4"/>
  <c r="BJ2027" i="4"/>
  <c r="BJ2026" i="4"/>
  <c r="BJ2025" i="4"/>
  <c r="BJ2024" i="4"/>
  <c r="BJ2023" i="4"/>
  <c r="BJ2022" i="4"/>
  <c r="BJ2021" i="4"/>
  <c r="BJ2020" i="4"/>
  <c r="BJ2019" i="4"/>
  <c r="BJ2018" i="4"/>
  <c r="BJ2017" i="4"/>
  <c r="BJ2016" i="4"/>
  <c r="BJ2015" i="4"/>
  <c r="BJ2014" i="4"/>
  <c r="BJ2013" i="4"/>
  <c r="BJ2012" i="4"/>
  <c r="BJ2011" i="4"/>
  <c r="BJ2010" i="4"/>
  <c r="BJ2009" i="4"/>
  <c r="BJ2008" i="4"/>
  <c r="BJ2007" i="4"/>
  <c r="BJ2006" i="4"/>
  <c r="BJ2005" i="4"/>
  <c r="BJ2004" i="4"/>
  <c r="BJ2003" i="4"/>
  <c r="BJ2002" i="4"/>
  <c r="BJ2001" i="4"/>
  <c r="BJ2000" i="4"/>
  <c r="BJ1999" i="4"/>
  <c r="BJ1998" i="4"/>
  <c r="BJ1997" i="4"/>
  <c r="BJ1996" i="4"/>
  <c r="BJ1995" i="4"/>
  <c r="BJ1994" i="4"/>
  <c r="BJ1993" i="4"/>
  <c r="BJ1992" i="4"/>
  <c r="BJ1991" i="4"/>
  <c r="BJ1990" i="4"/>
  <c r="BJ1989" i="4"/>
  <c r="BJ1988" i="4"/>
  <c r="BJ1987" i="4"/>
  <c r="BJ1986" i="4"/>
  <c r="BJ1985" i="4"/>
  <c r="BJ1984" i="4"/>
  <c r="BJ1983" i="4"/>
  <c r="BJ1982" i="4"/>
  <c r="BJ1981" i="4"/>
  <c r="BJ1980" i="4"/>
  <c r="BJ1979" i="4"/>
  <c r="BJ1978" i="4"/>
  <c r="BJ1977" i="4"/>
  <c r="BJ1976" i="4"/>
  <c r="BJ1975" i="4"/>
  <c r="BJ1974" i="4"/>
  <c r="BJ1973" i="4"/>
  <c r="BJ1972" i="4"/>
  <c r="BJ1971" i="4"/>
  <c r="BJ1970" i="4"/>
  <c r="BJ1969" i="4"/>
  <c r="BJ1968" i="4"/>
  <c r="BJ1967" i="4"/>
  <c r="BJ1966" i="4"/>
  <c r="BJ1965" i="4"/>
  <c r="BJ1964" i="4"/>
  <c r="BJ1963" i="4"/>
  <c r="BJ1962" i="4"/>
  <c r="BJ1961" i="4"/>
  <c r="BJ1960" i="4"/>
  <c r="BJ1959" i="4"/>
  <c r="BJ1958" i="4"/>
  <c r="BJ1957" i="4"/>
  <c r="BJ1956" i="4"/>
  <c r="BJ1955" i="4"/>
  <c r="BJ1954" i="4"/>
  <c r="BJ1953" i="4"/>
  <c r="BJ1952" i="4"/>
  <c r="BJ1951" i="4"/>
  <c r="BJ1950" i="4"/>
  <c r="BJ1949" i="4"/>
  <c r="BJ1948" i="4"/>
  <c r="BJ1947" i="4"/>
  <c r="BJ1946" i="4"/>
  <c r="BJ1945" i="4"/>
  <c r="BJ1944" i="4"/>
  <c r="BJ1943" i="4"/>
  <c r="BJ1942" i="4"/>
  <c r="BJ1941" i="4"/>
  <c r="BJ1940" i="4"/>
  <c r="BJ1939" i="4"/>
  <c r="BJ1938" i="4"/>
  <c r="BJ1937" i="4"/>
  <c r="BJ1936" i="4"/>
  <c r="BJ1935" i="4"/>
  <c r="BJ1934" i="4"/>
  <c r="BJ1933" i="4"/>
  <c r="BJ1932" i="4"/>
  <c r="BJ1931" i="4"/>
  <c r="BJ1930" i="4"/>
  <c r="BJ1929" i="4"/>
  <c r="BJ1928" i="4"/>
  <c r="BJ1927" i="4"/>
  <c r="BJ1926" i="4"/>
  <c r="BJ1925" i="4"/>
  <c r="BJ1924" i="4"/>
  <c r="BJ1923" i="4"/>
  <c r="BJ1922" i="4"/>
  <c r="BJ1921" i="4"/>
  <c r="BJ1920" i="4"/>
  <c r="BJ1919" i="4"/>
  <c r="BJ1918" i="4"/>
  <c r="BJ1917" i="4"/>
  <c r="BJ1916" i="4"/>
  <c r="BJ1915" i="4"/>
  <c r="BJ1914" i="4"/>
  <c r="BJ1913" i="4"/>
  <c r="BJ1912" i="4"/>
  <c r="BJ1911" i="4"/>
  <c r="BJ1910" i="4"/>
  <c r="BJ1909" i="4"/>
  <c r="BJ1908" i="4"/>
  <c r="BJ1907" i="4"/>
  <c r="BJ1906" i="4"/>
  <c r="BJ1905" i="4"/>
  <c r="BJ1904" i="4"/>
  <c r="BJ1903" i="4"/>
  <c r="BJ1902" i="4"/>
  <c r="BJ1901" i="4"/>
  <c r="BJ1900" i="4"/>
  <c r="BJ1899" i="4"/>
  <c r="BJ1898" i="4"/>
  <c r="BJ1897" i="4"/>
  <c r="BJ1896" i="4"/>
  <c r="BJ1895" i="4"/>
  <c r="BJ1894" i="4"/>
  <c r="BJ1893" i="4"/>
  <c r="BJ1892" i="4"/>
  <c r="BJ1891" i="4"/>
  <c r="BJ1890" i="4"/>
  <c r="BJ1889" i="4"/>
  <c r="BJ1888" i="4"/>
  <c r="BJ1887" i="4"/>
  <c r="BJ1886" i="4"/>
  <c r="BJ1885" i="4"/>
  <c r="BJ1884" i="4"/>
  <c r="BJ1883" i="4"/>
  <c r="BJ1882" i="4"/>
  <c r="BJ1881" i="4"/>
  <c r="BJ1880" i="4"/>
  <c r="BJ1879" i="4"/>
  <c r="BJ1878" i="4"/>
  <c r="BJ1877" i="4"/>
  <c r="BJ1876" i="4"/>
  <c r="BJ1875" i="4"/>
  <c r="BJ1874" i="4"/>
  <c r="BJ1873" i="4"/>
  <c r="BJ1872" i="4"/>
  <c r="BJ1871" i="4"/>
  <c r="BJ1870" i="4"/>
  <c r="BJ1869" i="4"/>
  <c r="BJ1868" i="4"/>
  <c r="BJ1867" i="4"/>
  <c r="BJ1866" i="4"/>
  <c r="BJ1865" i="4"/>
  <c r="BJ1864" i="4"/>
  <c r="BJ1863" i="4"/>
  <c r="BJ1862" i="4"/>
  <c r="BJ1861" i="4"/>
  <c r="BJ1860" i="4"/>
  <c r="BJ1859" i="4"/>
  <c r="BJ1858" i="4"/>
  <c r="BJ1857" i="4"/>
  <c r="BJ1856" i="4"/>
  <c r="BJ1855" i="4"/>
  <c r="BJ1854" i="4"/>
  <c r="BJ1853" i="4"/>
  <c r="BJ1852" i="4"/>
  <c r="BJ1851" i="4"/>
  <c r="BJ1850" i="4"/>
  <c r="BJ1849" i="4"/>
  <c r="BJ1848" i="4"/>
  <c r="BJ1847" i="4"/>
  <c r="BJ1846" i="4"/>
  <c r="BJ1845" i="4"/>
  <c r="BJ1844" i="4"/>
  <c r="BJ1843" i="4"/>
  <c r="BJ1842" i="4"/>
  <c r="BJ1841" i="4"/>
  <c r="BJ1840" i="4"/>
  <c r="BJ1839" i="4"/>
  <c r="BJ1838" i="4"/>
  <c r="BJ1837" i="4"/>
  <c r="BJ1836" i="4"/>
  <c r="BJ1835" i="4"/>
  <c r="BJ1834" i="4"/>
  <c r="BJ1833" i="4"/>
  <c r="BJ1832" i="4"/>
  <c r="BJ1831" i="4"/>
  <c r="BJ1830" i="4"/>
  <c r="BJ1829" i="4"/>
  <c r="BJ1828" i="4"/>
  <c r="BJ1827" i="4"/>
  <c r="BJ1826" i="4"/>
  <c r="BJ1825" i="4"/>
  <c r="BJ1824" i="4"/>
  <c r="BJ1823" i="4"/>
  <c r="BJ1822" i="4"/>
  <c r="BJ1821" i="4"/>
  <c r="BJ1820" i="4"/>
  <c r="BJ1819" i="4"/>
  <c r="BJ1818" i="4"/>
  <c r="BJ1817" i="4"/>
  <c r="BJ1816" i="4"/>
  <c r="BJ1815" i="4"/>
  <c r="BJ1814" i="4"/>
  <c r="BJ1813" i="4"/>
  <c r="BJ1812" i="4"/>
  <c r="BJ1811" i="4"/>
  <c r="BJ1810" i="4"/>
  <c r="BJ1809" i="4"/>
  <c r="BJ1808" i="4"/>
  <c r="BJ1807" i="4"/>
  <c r="BJ1806" i="4"/>
  <c r="BJ1805" i="4"/>
  <c r="BJ1804" i="4"/>
  <c r="BJ1803" i="4"/>
  <c r="BJ1802" i="4"/>
  <c r="BJ1801" i="4"/>
  <c r="BJ1800" i="4"/>
  <c r="BJ1799" i="4"/>
  <c r="BJ1798" i="4"/>
  <c r="BJ1797" i="4"/>
  <c r="BJ1796" i="4"/>
  <c r="BJ1795" i="4"/>
  <c r="BJ1794" i="4"/>
  <c r="BJ1793" i="4"/>
  <c r="BJ1792" i="4"/>
  <c r="BJ1791" i="4"/>
  <c r="BJ1790" i="4"/>
  <c r="BJ1789" i="4"/>
  <c r="BJ1788" i="4"/>
  <c r="BJ1787" i="4"/>
  <c r="BJ1786" i="4"/>
  <c r="BJ1785" i="4"/>
  <c r="BJ1784" i="4"/>
  <c r="BJ1783" i="4"/>
  <c r="BJ1782" i="4"/>
  <c r="BJ1781" i="4"/>
  <c r="BJ1780" i="4"/>
  <c r="BJ1779" i="4"/>
  <c r="BJ1778" i="4"/>
  <c r="BJ1777" i="4"/>
  <c r="BJ1776" i="4"/>
  <c r="BJ1775" i="4"/>
  <c r="BJ1774" i="4"/>
  <c r="BJ1773" i="4"/>
  <c r="BJ1772" i="4"/>
  <c r="BJ1771" i="4"/>
  <c r="BJ1770" i="4"/>
  <c r="BJ1769" i="4"/>
  <c r="BJ1768" i="4"/>
  <c r="BJ1767" i="4"/>
  <c r="BJ1766" i="4"/>
  <c r="BJ1765" i="4"/>
  <c r="BJ1764" i="4"/>
  <c r="BJ1763" i="4"/>
  <c r="BJ1762" i="4"/>
  <c r="BJ1761" i="4"/>
  <c r="BJ1760" i="4"/>
  <c r="BJ1759" i="4"/>
  <c r="BJ1758" i="4"/>
  <c r="BJ1757" i="4"/>
  <c r="BJ1756" i="4"/>
  <c r="BJ1755" i="4"/>
  <c r="BJ1754" i="4"/>
  <c r="BJ1753" i="4"/>
  <c r="BJ1752" i="4"/>
  <c r="BJ1751" i="4"/>
  <c r="BJ1750" i="4"/>
  <c r="BJ1749" i="4"/>
  <c r="BJ1748" i="4"/>
  <c r="BJ1747" i="4"/>
  <c r="BJ1746" i="4"/>
  <c r="BJ1745" i="4"/>
  <c r="BJ1744" i="4"/>
  <c r="BJ1743" i="4"/>
  <c r="BJ1742" i="4"/>
  <c r="BJ1741" i="4"/>
  <c r="BJ1740" i="4"/>
  <c r="BJ1739" i="4"/>
  <c r="BJ1738" i="4"/>
  <c r="BJ1737" i="4"/>
  <c r="BJ1736" i="4"/>
  <c r="BJ1735" i="4"/>
  <c r="BJ1734" i="4"/>
  <c r="BJ1733" i="4"/>
  <c r="BJ1732" i="4"/>
  <c r="BJ1731" i="4"/>
  <c r="BJ1730" i="4"/>
  <c r="BJ1729" i="4"/>
  <c r="BJ1728" i="4"/>
  <c r="BJ1727" i="4"/>
  <c r="BJ1726" i="4"/>
  <c r="BJ1725" i="4"/>
  <c r="BJ1724" i="4"/>
  <c r="BJ1723" i="4"/>
  <c r="BJ1722" i="4"/>
  <c r="BJ1721" i="4"/>
  <c r="BJ1720" i="4"/>
  <c r="BJ1719" i="4"/>
  <c r="BJ1718" i="4"/>
  <c r="BJ1717" i="4"/>
  <c r="BJ1716" i="4"/>
  <c r="BJ1715" i="4"/>
  <c r="BJ1714" i="4"/>
  <c r="BJ1713" i="4"/>
  <c r="BJ1712" i="4"/>
  <c r="BJ1711" i="4"/>
  <c r="BJ1710" i="4"/>
  <c r="BJ1709" i="4"/>
  <c r="BJ1708" i="4"/>
  <c r="BJ1707" i="4"/>
  <c r="BJ1706" i="4"/>
  <c r="BJ1705" i="4"/>
  <c r="BJ1704" i="4"/>
  <c r="BJ1703" i="4"/>
  <c r="BJ1702" i="4"/>
  <c r="BJ1701" i="4"/>
  <c r="BJ1700" i="4"/>
  <c r="BJ1699" i="4"/>
  <c r="BJ1698" i="4"/>
  <c r="BJ1697" i="4"/>
  <c r="BJ1696" i="4"/>
  <c r="BJ1695" i="4"/>
  <c r="BJ1694" i="4"/>
  <c r="BJ1693" i="4"/>
  <c r="BJ1692" i="4"/>
  <c r="BJ1691" i="4"/>
  <c r="BJ1690" i="4"/>
  <c r="BJ1689" i="4"/>
  <c r="BJ1688" i="4"/>
  <c r="BJ1687" i="4"/>
  <c r="BJ1686" i="4"/>
  <c r="BJ1685" i="4"/>
  <c r="BJ1684" i="4"/>
  <c r="BJ1683" i="4"/>
  <c r="BJ1682" i="4"/>
  <c r="BJ1681" i="4"/>
  <c r="BJ1680" i="4"/>
  <c r="BJ1679" i="4"/>
  <c r="BJ1678" i="4"/>
  <c r="BJ1677" i="4"/>
  <c r="BJ1676" i="4"/>
  <c r="BJ1675" i="4"/>
  <c r="BJ1674" i="4"/>
  <c r="BJ1673" i="4"/>
  <c r="BJ1672" i="4"/>
  <c r="BJ1671" i="4"/>
  <c r="BJ1670" i="4"/>
  <c r="BJ1669" i="4"/>
  <c r="BJ1668" i="4"/>
  <c r="BJ1667" i="4"/>
  <c r="BJ1666" i="4"/>
  <c r="BJ1665" i="4"/>
  <c r="BJ1664" i="4"/>
  <c r="BJ1663" i="4"/>
  <c r="BJ1662" i="4"/>
  <c r="BJ1661" i="4"/>
  <c r="BJ1660" i="4"/>
  <c r="BJ1659" i="4"/>
  <c r="BJ1658" i="4"/>
  <c r="BJ1657" i="4"/>
  <c r="BJ1656" i="4"/>
  <c r="BJ1655" i="4"/>
  <c r="BJ1654" i="4"/>
  <c r="BJ1653" i="4"/>
  <c r="BJ1652" i="4"/>
  <c r="BJ1651" i="4"/>
  <c r="BJ1650" i="4"/>
  <c r="BJ1649" i="4"/>
  <c r="BJ1648" i="4"/>
  <c r="BJ1647" i="4"/>
  <c r="BJ1646" i="4"/>
  <c r="BJ1645" i="4"/>
  <c r="BJ1644" i="4"/>
  <c r="BJ1643" i="4"/>
  <c r="BJ1642" i="4"/>
  <c r="BJ1641" i="4"/>
  <c r="BJ1640" i="4"/>
  <c r="BJ1639" i="4"/>
  <c r="BJ1638" i="4"/>
  <c r="BJ1637" i="4"/>
  <c r="BJ1636" i="4"/>
  <c r="BJ1635" i="4"/>
  <c r="BJ1634" i="4"/>
  <c r="BJ1633" i="4"/>
  <c r="BJ1632" i="4"/>
  <c r="BJ1631" i="4"/>
  <c r="BJ1630" i="4"/>
  <c r="BJ1629" i="4"/>
  <c r="BJ1628" i="4"/>
  <c r="BJ1627" i="4"/>
  <c r="BJ1626" i="4"/>
  <c r="BJ1625" i="4"/>
  <c r="BJ1624" i="4"/>
  <c r="BJ1623" i="4"/>
  <c r="BJ1622" i="4"/>
  <c r="BJ1621" i="4"/>
  <c r="BJ1620" i="4"/>
  <c r="BJ1619" i="4"/>
  <c r="BJ1618" i="4"/>
  <c r="BJ1617" i="4"/>
  <c r="BJ1616" i="4"/>
  <c r="BJ1615" i="4"/>
  <c r="BJ1614" i="4"/>
  <c r="BJ1613" i="4"/>
  <c r="BJ1612" i="4"/>
  <c r="BJ1611" i="4"/>
  <c r="BJ1610" i="4"/>
  <c r="BJ1609" i="4"/>
  <c r="BJ1608" i="4"/>
  <c r="BJ1607" i="4"/>
  <c r="BJ1606" i="4"/>
  <c r="BJ1605" i="4"/>
  <c r="BJ1604" i="4"/>
  <c r="BJ1603" i="4"/>
  <c r="BJ1602" i="4"/>
  <c r="BJ1601" i="4"/>
  <c r="BJ1600" i="4"/>
  <c r="BJ1599" i="4"/>
  <c r="BJ1598" i="4"/>
  <c r="BJ1597" i="4"/>
  <c r="BJ1596" i="4"/>
  <c r="BJ1595" i="4"/>
  <c r="BJ1594" i="4"/>
  <c r="BJ1593" i="4"/>
  <c r="BJ1592" i="4"/>
  <c r="BJ1591" i="4"/>
  <c r="BJ1590" i="4"/>
  <c r="BJ1589" i="4"/>
  <c r="BJ1588" i="4"/>
  <c r="BJ1587" i="4"/>
  <c r="BJ1586" i="4"/>
  <c r="BJ1585" i="4"/>
  <c r="BJ1584" i="4"/>
  <c r="BJ1583" i="4"/>
  <c r="BJ1582" i="4"/>
  <c r="BJ1581" i="4"/>
  <c r="BJ1580" i="4"/>
  <c r="BJ1579" i="4"/>
  <c r="BJ1578" i="4"/>
  <c r="BJ1577" i="4"/>
  <c r="BJ1576" i="4"/>
  <c r="BJ1575" i="4"/>
  <c r="BJ1574" i="4"/>
  <c r="BJ1573" i="4"/>
  <c r="BJ1572" i="4"/>
  <c r="BJ1571" i="4"/>
  <c r="BJ1570" i="4"/>
  <c r="BJ1569" i="4"/>
  <c r="BJ1568" i="4"/>
  <c r="BJ1567" i="4"/>
  <c r="BJ1566" i="4"/>
  <c r="BJ1565" i="4"/>
  <c r="BJ1564" i="4"/>
  <c r="BJ1563" i="4"/>
  <c r="BJ1562" i="4"/>
  <c r="BJ1561" i="4"/>
  <c r="BJ1560" i="4"/>
  <c r="BJ1559" i="4"/>
  <c r="BJ1558" i="4"/>
  <c r="BJ1557" i="4"/>
  <c r="BJ1556" i="4"/>
  <c r="BJ1555" i="4"/>
  <c r="BJ1554" i="4"/>
  <c r="BJ1553" i="4"/>
  <c r="BJ1552" i="4"/>
  <c r="BJ1551" i="4"/>
  <c r="BJ1550" i="4"/>
  <c r="BJ1549" i="4"/>
  <c r="BJ1548" i="4"/>
  <c r="BJ1547" i="4"/>
  <c r="BJ1546" i="4"/>
  <c r="BJ1545" i="4"/>
  <c r="BJ1544" i="4"/>
  <c r="BJ1543" i="4"/>
  <c r="BJ1542" i="4"/>
  <c r="BJ1541" i="4"/>
  <c r="BJ1540" i="4"/>
  <c r="BJ1539" i="4"/>
  <c r="BJ1538" i="4"/>
  <c r="BJ1537" i="4"/>
  <c r="BJ1536" i="4"/>
  <c r="BJ1535" i="4"/>
  <c r="BJ1534" i="4"/>
  <c r="BJ1533" i="4"/>
  <c r="BJ1532" i="4"/>
  <c r="BJ1531" i="4"/>
  <c r="BJ1530" i="4"/>
  <c r="BJ1529" i="4"/>
  <c r="BJ1528" i="4"/>
  <c r="BJ1527" i="4"/>
  <c r="BJ1526" i="4"/>
  <c r="BJ1525" i="4"/>
  <c r="BJ1524" i="4"/>
  <c r="BJ1523" i="4"/>
  <c r="BJ1522" i="4"/>
  <c r="BJ1521" i="4"/>
  <c r="BJ1520" i="4"/>
  <c r="BJ1519" i="4"/>
  <c r="BJ1518" i="4"/>
  <c r="BJ1517" i="4"/>
  <c r="BJ1516" i="4"/>
  <c r="BJ1515" i="4"/>
  <c r="BJ1514" i="4"/>
  <c r="BJ1513" i="4"/>
  <c r="BJ1512" i="4"/>
  <c r="BJ1511" i="4"/>
  <c r="BJ1510" i="4"/>
  <c r="BJ1509" i="4"/>
  <c r="BJ1508" i="4"/>
  <c r="BJ1507" i="4"/>
  <c r="BJ1506" i="4"/>
  <c r="BJ1505" i="4"/>
  <c r="BJ1504" i="4"/>
  <c r="BJ1503" i="4"/>
  <c r="BJ1502" i="4"/>
  <c r="BJ1501" i="4"/>
  <c r="BJ1500" i="4"/>
  <c r="BJ1499" i="4"/>
  <c r="BJ1498" i="4"/>
  <c r="BJ1497" i="4"/>
  <c r="BJ1496" i="4"/>
  <c r="BJ1495" i="4"/>
  <c r="BJ1494" i="4"/>
  <c r="BJ1493" i="4"/>
  <c r="BJ1492" i="4"/>
  <c r="BJ1491" i="4"/>
  <c r="BJ1490" i="4"/>
  <c r="BJ1489" i="4"/>
  <c r="BJ1488" i="4"/>
  <c r="BJ1487" i="4"/>
  <c r="BJ1486" i="4"/>
  <c r="BJ1485" i="4"/>
  <c r="BJ1484" i="4"/>
  <c r="BJ1483" i="4"/>
  <c r="BJ1482" i="4"/>
  <c r="BJ1481" i="4"/>
  <c r="BJ1480" i="4"/>
  <c r="BJ1479" i="4"/>
  <c r="BJ1478" i="4"/>
  <c r="BJ1477" i="4"/>
  <c r="BJ1476" i="4"/>
  <c r="BJ1475" i="4"/>
  <c r="BJ1474" i="4"/>
  <c r="BJ1473" i="4"/>
  <c r="BJ1472" i="4"/>
  <c r="BJ1471" i="4"/>
  <c r="BJ1470" i="4"/>
  <c r="BJ1469" i="4"/>
  <c r="BJ1468" i="4"/>
  <c r="BJ1467" i="4"/>
  <c r="BJ1466" i="4"/>
  <c r="BJ1465" i="4"/>
  <c r="BJ1464" i="4"/>
  <c r="BJ1463" i="4"/>
  <c r="BJ1462" i="4"/>
  <c r="BJ1461" i="4"/>
  <c r="BJ1460" i="4"/>
  <c r="BJ1459" i="4"/>
  <c r="BJ1458" i="4"/>
  <c r="BJ1457" i="4"/>
  <c r="BJ1456" i="4"/>
  <c r="BJ1455" i="4"/>
  <c r="BJ1454" i="4"/>
  <c r="BJ1453" i="4"/>
  <c r="BJ1452" i="4"/>
  <c r="BJ1451" i="4"/>
  <c r="BJ1450" i="4"/>
  <c r="BJ1449" i="4"/>
  <c r="BJ1448" i="4"/>
  <c r="BJ1447" i="4"/>
  <c r="BJ1446" i="4"/>
  <c r="BJ1445" i="4"/>
  <c r="BJ1444" i="4"/>
  <c r="BJ1443" i="4"/>
  <c r="BJ1442" i="4"/>
  <c r="BJ1441" i="4"/>
  <c r="BJ1440" i="4"/>
  <c r="BJ1439" i="4"/>
  <c r="BJ1438" i="4"/>
  <c r="BJ1437" i="4"/>
  <c r="BJ1436" i="4"/>
  <c r="BJ1435" i="4"/>
  <c r="BJ1434" i="4"/>
  <c r="BJ1433" i="4"/>
  <c r="BJ1432" i="4"/>
  <c r="BJ1431" i="4"/>
  <c r="BJ1430" i="4"/>
  <c r="BJ1429" i="4"/>
  <c r="BJ1428" i="4"/>
  <c r="BJ1427" i="4"/>
  <c r="BJ1426" i="4"/>
  <c r="BJ1425" i="4"/>
  <c r="BJ1424" i="4"/>
  <c r="BJ1423" i="4"/>
  <c r="BJ1422" i="4"/>
  <c r="BJ1421" i="4"/>
  <c r="BJ1420" i="4"/>
  <c r="BJ1419" i="4"/>
  <c r="BJ1418" i="4"/>
  <c r="BJ1417" i="4"/>
  <c r="BJ1416" i="4"/>
  <c r="BJ1415" i="4"/>
  <c r="BJ1414" i="4"/>
  <c r="BJ1413" i="4"/>
  <c r="BJ1412" i="4"/>
  <c r="BJ1411" i="4"/>
  <c r="BJ1410" i="4"/>
  <c r="BJ1409" i="4"/>
  <c r="BJ1408" i="4"/>
  <c r="BJ1407" i="4"/>
  <c r="BJ1406" i="4"/>
  <c r="BJ1405" i="4"/>
  <c r="BJ1404" i="4"/>
  <c r="BJ1403" i="4"/>
  <c r="BJ1402" i="4"/>
  <c r="BJ1401" i="4"/>
  <c r="BJ1400" i="4"/>
  <c r="BJ1399" i="4"/>
  <c r="BJ1398" i="4"/>
  <c r="BJ1397" i="4"/>
  <c r="BJ1396" i="4"/>
  <c r="BJ1395" i="4"/>
  <c r="BJ1394" i="4"/>
  <c r="BJ1393" i="4"/>
  <c r="BJ1392" i="4"/>
  <c r="BJ1391" i="4"/>
  <c r="BJ1390" i="4"/>
  <c r="BJ1389" i="4"/>
  <c r="BJ1388" i="4"/>
  <c r="BJ1387" i="4"/>
  <c r="BJ1386" i="4"/>
  <c r="BJ1385" i="4"/>
  <c r="BJ1384" i="4"/>
  <c r="BJ1383" i="4"/>
  <c r="BJ1382" i="4"/>
  <c r="BJ1381" i="4"/>
  <c r="BJ1380" i="4"/>
  <c r="BJ1379" i="4"/>
  <c r="BJ1378" i="4"/>
  <c r="BJ1377" i="4"/>
  <c r="BJ1376" i="4"/>
  <c r="BJ1375" i="4"/>
  <c r="BJ1374" i="4"/>
  <c r="BJ1373" i="4"/>
  <c r="BJ1372" i="4"/>
  <c r="BJ1371" i="4"/>
  <c r="BJ1370" i="4"/>
  <c r="BJ1369" i="4"/>
  <c r="BJ1368" i="4"/>
  <c r="BJ1367" i="4"/>
  <c r="BJ1366" i="4"/>
  <c r="BJ1365" i="4"/>
  <c r="BJ1364" i="4"/>
  <c r="BJ1363" i="4"/>
  <c r="BJ1362" i="4"/>
  <c r="BJ1361" i="4"/>
  <c r="BJ1360" i="4"/>
  <c r="BJ1359" i="4"/>
  <c r="BJ1358" i="4"/>
  <c r="BJ1357" i="4"/>
  <c r="BJ1356" i="4"/>
  <c r="BJ1355" i="4"/>
  <c r="BJ1354" i="4"/>
  <c r="BJ1353" i="4"/>
  <c r="BJ1352" i="4"/>
  <c r="BJ1351" i="4"/>
  <c r="BJ1350" i="4"/>
  <c r="BJ1349" i="4"/>
  <c r="BJ1348" i="4"/>
  <c r="BJ1347" i="4"/>
  <c r="BJ1346" i="4"/>
  <c r="BJ1345" i="4"/>
  <c r="BJ1344" i="4"/>
  <c r="BJ1343" i="4"/>
  <c r="BJ1342" i="4"/>
  <c r="BJ1341" i="4"/>
  <c r="BJ1340" i="4"/>
  <c r="BJ1339" i="4"/>
  <c r="BJ1338" i="4"/>
  <c r="BJ1337" i="4"/>
  <c r="BJ1336" i="4"/>
  <c r="BJ1335" i="4"/>
  <c r="BJ1334" i="4"/>
  <c r="BJ1333" i="4"/>
  <c r="BJ1332" i="4"/>
  <c r="BJ1331" i="4"/>
  <c r="BJ1330" i="4"/>
  <c r="BJ1329" i="4"/>
  <c r="BJ1328" i="4"/>
  <c r="BJ1327" i="4"/>
  <c r="BJ1326" i="4"/>
  <c r="BJ1325" i="4"/>
  <c r="BJ1324" i="4"/>
  <c r="BJ1323" i="4"/>
  <c r="BJ1322" i="4"/>
  <c r="BJ1321" i="4"/>
  <c r="BJ1320" i="4"/>
  <c r="BJ1319" i="4"/>
  <c r="BJ1318" i="4"/>
  <c r="BJ1317" i="4"/>
  <c r="BJ1316" i="4"/>
  <c r="BJ1315" i="4"/>
  <c r="BJ1314" i="4"/>
  <c r="BJ1313" i="4"/>
  <c r="BJ1312" i="4"/>
  <c r="BJ1311" i="4"/>
  <c r="BJ1310" i="4"/>
  <c r="BJ1309" i="4"/>
  <c r="BJ1308" i="4"/>
  <c r="BJ1307" i="4"/>
  <c r="BJ1306" i="4"/>
  <c r="BJ1305" i="4"/>
  <c r="BJ1304" i="4"/>
  <c r="BJ1303" i="4"/>
  <c r="BJ1302" i="4"/>
  <c r="BJ1301" i="4"/>
  <c r="BJ1300" i="4"/>
  <c r="BJ1299" i="4"/>
  <c r="BJ1298" i="4"/>
  <c r="BJ1297" i="4"/>
  <c r="BJ1296" i="4"/>
  <c r="BJ1295" i="4"/>
  <c r="BJ1294" i="4"/>
  <c r="BJ1293" i="4"/>
  <c r="BJ1292" i="4"/>
  <c r="BJ1291" i="4"/>
  <c r="BJ1290" i="4"/>
  <c r="BJ1289" i="4"/>
  <c r="BJ1288" i="4"/>
  <c r="BJ1287" i="4"/>
  <c r="BJ1286" i="4"/>
  <c r="BJ1285" i="4"/>
  <c r="BJ1284" i="4"/>
  <c r="BJ1283" i="4"/>
  <c r="BJ1282" i="4"/>
  <c r="BJ1281" i="4"/>
  <c r="BJ1280" i="4"/>
  <c r="BJ1279" i="4"/>
  <c r="BJ1278" i="4"/>
  <c r="BJ1277" i="4"/>
  <c r="BJ1276" i="4"/>
  <c r="BJ1275" i="4"/>
  <c r="BJ1274" i="4"/>
  <c r="BJ1273" i="4"/>
  <c r="BJ1272" i="4"/>
  <c r="BJ1271" i="4"/>
  <c r="BJ1270" i="4"/>
  <c r="BJ1269" i="4"/>
  <c r="BJ1268" i="4"/>
  <c r="BJ1267" i="4"/>
  <c r="BJ1266" i="4"/>
  <c r="BJ1265" i="4"/>
  <c r="BJ1264" i="4"/>
  <c r="BJ1263" i="4"/>
  <c r="BJ1262" i="4"/>
  <c r="BJ1261" i="4"/>
  <c r="BJ1260" i="4"/>
  <c r="BJ1259" i="4"/>
  <c r="BJ1258" i="4"/>
  <c r="BJ1257" i="4"/>
  <c r="BJ1256" i="4"/>
  <c r="BJ1255" i="4"/>
  <c r="BJ1254" i="4"/>
  <c r="BJ1253" i="4"/>
  <c r="BJ1252" i="4"/>
  <c r="BJ1251" i="4"/>
  <c r="BJ1250" i="4"/>
  <c r="BJ1249" i="4"/>
  <c r="BJ1248" i="4"/>
  <c r="BJ1247" i="4"/>
  <c r="BJ1246" i="4"/>
  <c r="BJ1245" i="4"/>
  <c r="BJ1244" i="4"/>
  <c r="BJ1243" i="4"/>
  <c r="BJ1242" i="4"/>
  <c r="BJ1241" i="4"/>
  <c r="BJ1240" i="4"/>
  <c r="BJ1239" i="4"/>
  <c r="BJ1238" i="4"/>
  <c r="BJ1237" i="4"/>
  <c r="BJ1236" i="4"/>
  <c r="BJ1235" i="4"/>
  <c r="BJ1234" i="4"/>
  <c r="BJ1233" i="4"/>
  <c r="BJ1232" i="4"/>
  <c r="BJ1231" i="4"/>
  <c r="BJ1230" i="4"/>
  <c r="BJ1229" i="4"/>
  <c r="BJ1228" i="4"/>
  <c r="BJ1227" i="4"/>
  <c r="BJ1226" i="4"/>
  <c r="BJ1225" i="4"/>
  <c r="BJ1224" i="4"/>
  <c r="BJ1223" i="4"/>
  <c r="BJ1222" i="4"/>
  <c r="BJ1221" i="4"/>
  <c r="BJ1220" i="4"/>
  <c r="BJ1219" i="4"/>
  <c r="BJ1218" i="4"/>
  <c r="BJ1217" i="4"/>
  <c r="BJ1216" i="4"/>
  <c r="BJ1215" i="4"/>
  <c r="BJ1214" i="4"/>
  <c r="BJ1213" i="4"/>
  <c r="BJ1212" i="4"/>
  <c r="BJ1211" i="4"/>
  <c r="BJ1210" i="4"/>
  <c r="BJ1209" i="4"/>
  <c r="BJ1208" i="4"/>
  <c r="BJ1207" i="4"/>
  <c r="BJ1206" i="4"/>
  <c r="BJ1205" i="4"/>
  <c r="BJ1204" i="4"/>
  <c r="BJ1203" i="4"/>
  <c r="BJ1202" i="4"/>
  <c r="BJ1201" i="4"/>
  <c r="BJ1200" i="4"/>
  <c r="BJ1199" i="4"/>
  <c r="BJ1198" i="4"/>
  <c r="BJ1197" i="4"/>
  <c r="BJ1196" i="4"/>
  <c r="BJ1195" i="4"/>
  <c r="BJ1194" i="4"/>
  <c r="BJ1193" i="4"/>
  <c r="BJ1192" i="4"/>
  <c r="BJ1191" i="4"/>
  <c r="BJ1190" i="4"/>
  <c r="BJ1189" i="4"/>
  <c r="BJ1188" i="4"/>
  <c r="BJ1187" i="4"/>
  <c r="BJ1186" i="4"/>
  <c r="BJ1185" i="4"/>
  <c r="BJ1184" i="4"/>
  <c r="BJ1183" i="4"/>
  <c r="BJ1182" i="4"/>
  <c r="BJ1181" i="4"/>
  <c r="BJ1180" i="4"/>
  <c r="BJ1179" i="4"/>
  <c r="BJ1178" i="4"/>
  <c r="BJ1177" i="4"/>
  <c r="BJ1176" i="4"/>
  <c r="BJ1175" i="4"/>
  <c r="BJ1174" i="4"/>
  <c r="BJ1173" i="4"/>
  <c r="BJ1172" i="4"/>
  <c r="BJ1171" i="4"/>
  <c r="BJ1170" i="4"/>
  <c r="BJ1169" i="4"/>
  <c r="BJ1168" i="4"/>
  <c r="BJ1167" i="4"/>
  <c r="BJ1166" i="4"/>
  <c r="BJ1165" i="4"/>
  <c r="BJ1164" i="4"/>
  <c r="BJ1163" i="4"/>
  <c r="BJ1162" i="4"/>
  <c r="BJ1161" i="4"/>
  <c r="BJ1160" i="4"/>
  <c r="BJ1159" i="4"/>
  <c r="BJ1158" i="4"/>
  <c r="BJ1157" i="4"/>
  <c r="BJ1156" i="4"/>
  <c r="BJ1155" i="4"/>
  <c r="BJ1154" i="4"/>
  <c r="BJ1153" i="4"/>
  <c r="BJ1152" i="4"/>
  <c r="BJ1151" i="4"/>
  <c r="BJ1150" i="4"/>
  <c r="BJ1149" i="4"/>
  <c r="BJ1148" i="4"/>
  <c r="BJ1147" i="4"/>
  <c r="BJ1146" i="4"/>
  <c r="BJ1145" i="4"/>
  <c r="BJ1144" i="4"/>
  <c r="BJ1143" i="4"/>
  <c r="BJ1142" i="4"/>
  <c r="BJ1141" i="4"/>
  <c r="BJ1140" i="4"/>
  <c r="BJ1139" i="4"/>
  <c r="BJ1138" i="4"/>
  <c r="BJ1137" i="4"/>
  <c r="BJ1136" i="4"/>
  <c r="BJ1135" i="4"/>
  <c r="BJ1134" i="4"/>
  <c r="BJ1133" i="4"/>
  <c r="BJ1132" i="4"/>
  <c r="BJ1131" i="4"/>
  <c r="BJ1130" i="4"/>
  <c r="BJ1129" i="4"/>
  <c r="BJ1128" i="4"/>
  <c r="BJ1127" i="4"/>
  <c r="BJ1126" i="4"/>
  <c r="BJ1125" i="4"/>
  <c r="BJ1124" i="4"/>
  <c r="BJ1123" i="4"/>
  <c r="BJ1122" i="4"/>
  <c r="BJ1121" i="4"/>
  <c r="BJ1120" i="4"/>
  <c r="BJ1119" i="4"/>
  <c r="BJ1118" i="4"/>
  <c r="BJ1117" i="4"/>
  <c r="BJ1116" i="4"/>
  <c r="BJ1115" i="4"/>
  <c r="BJ1114" i="4"/>
  <c r="BJ1113" i="4"/>
  <c r="BJ1112" i="4"/>
  <c r="BJ1111" i="4"/>
  <c r="BJ1110" i="4"/>
  <c r="BJ1109" i="4"/>
  <c r="BJ1108" i="4"/>
  <c r="BJ1107" i="4"/>
  <c r="BJ1106" i="4"/>
  <c r="BJ1105" i="4"/>
  <c r="BJ1104" i="4"/>
  <c r="BJ1103" i="4"/>
  <c r="BJ1102" i="4"/>
  <c r="BJ1101" i="4"/>
  <c r="BJ1100" i="4"/>
  <c r="BJ1099" i="4"/>
  <c r="BJ1098" i="4"/>
  <c r="BJ1097" i="4"/>
  <c r="BJ1096" i="4"/>
  <c r="BJ1095" i="4"/>
  <c r="BJ1094" i="4"/>
  <c r="BJ1093" i="4"/>
  <c r="BJ1092" i="4"/>
  <c r="BJ1091" i="4"/>
  <c r="BJ1090" i="4"/>
  <c r="BJ1089" i="4"/>
  <c r="BJ1088" i="4"/>
  <c r="BJ1087" i="4"/>
  <c r="BJ1086" i="4"/>
  <c r="BJ1085" i="4"/>
  <c r="BJ1084" i="4"/>
  <c r="BJ1083" i="4"/>
  <c r="BJ1082" i="4"/>
  <c r="BJ1081" i="4"/>
  <c r="BJ1080" i="4"/>
  <c r="BJ1079" i="4"/>
  <c r="BJ1078" i="4"/>
  <c r="BJ1077" i="4"/>
  <c r="BJ1076" i="4"/>
  <c r="BJ1075" i="4"/>
  <c r="BJ1074" i="4"/>
  <c r="BJ1073" i="4"/>
  <c r="BJ1072" i="4"/>
  <c r="BJ1071" i="4"/>
  <c r="BJ1070" i="4"/>
  <c r="BJ1069" i="4"/>
  <c r="BJ1068" i="4"/>
  <c r="BJ1067" i="4"/>
  <c r="BJ1066" i="4"/>
  <c r="BJ1065" i="4"/>
  <c r="BJ1064" i="4"/>
  <c r="BJ1063" i="4"/>
  <c r="BJ1062" i="4"/>
  <c r="BJ1061" i="4"/>
  <c r="BJ1060" i="4"/>
  <c r="BJ1059" i="4"/>
  <c r="BJ1058" i="4"/>
  <c r="BJ1057" i="4"/>
  <c r="BJ1056" i="4"/>
  <c r="BJ1055" i="4"/>
  <c r="BJ1054" i="4"/>
  <c r="BJ1053" i="4"/>
  <c r="BJ1052" i="4"/>
  <c r="BJ1051" i="4"/>
  <c r="BJ1050" i="4"/>
  <c r="BJ1049" i="4"/>
  <c r="BJ1048" i="4"/>
  <c r="BJ1047" i="4"/>
  <c r="BJ1046" i="4"/>
  <c r="BJ1045" i="4"/>
  <c r="BJ1044" i="4"/>
  <c r="BJ1043" i="4"/>
  <c r="BJ1042" i="4"/>
  <c r="BJ1041" i="4"/>
  <c r="BJ1040" i="4"/>
  <c r="BJ1039" i="4"/>
  <c r="BJ1038" i="4"/>
  <c r="BJ1037" i="4"/>
  <c r="BJ1036" i="4"/>
  <c r="BJ1035" i="4"/>
  <c r="BJ1034" i="4"/>
  <c r="BJ1033" i="4"/>
  <c r="BJ1032" i="4"/>
  <c r="BJ1031" i="4"/>
  <c r="BJ1030" i="4"/>
  <c r="BJ1029" i="4"/>
  <c r="BJ1028" i="4"/>
  <c r="BJ1027" i="4"/>
  <c r="BJ1026" i="4"/>
  <c r="BJ1025" i="4"/>
  <c r="BJ1024" i="4"/>
  <c r="BJ1023" i="4"/>
  <c r="BJ1022" i="4"/>
  <c r="BJ1021" i="4"/>
  <c r="BJ1020" i="4"/>
  <c r="BJ1019" i="4"/>
  <c r="BJ1018" i="4"/>
  <c r="BJ1017" i="4"/>
  <c r="BJ1016" i="4"/>
  <c r="BJ1015" i="4"/>
  <c r="BJ1014" i="4"/>
  <c r="BJ1013" i="4"/>
  <c r="BJ1012" i="4"/>
  <c r="BJ1011" i="4"/>
  <c r="BJ1010" i="4"/>
  <c r="BJ1009" i="4"/>
  <c r="BJ1008" i="4"/>
  <c r="BJ1007" i="4"/>
  <c r="BJ1006" i="4"/>
  <c r="BJ1005" i="4"/>
  <c r="BJ1004" i="4"/>
  <c r="BJ1003" i="4"/>
  <c r="BJ1002" i="4"/>
  <c r="BJ1001" i="4"/>
  <c r="BJ1000" i="4"/>
  <c r="BJ999" i="4"/>
  <c r="BJ998" i="4"/>
  <c r="BJ997" i="4"/>
  <c r="BJ996" i="4"/>
  <c r="BJ995" i="4"/>
  <c r="BJ994" i="4"/>
  <c r="BJ993" i="4"/>
  <c r="BJ992" i="4"/>
  <c r="BJ991" i="4"/>
  <c r="BJ990" i="4"/>
  <c r="BJ989" i="4"/>
  <c r="BJ988" i="4"/>
  <c r="BJ987" i="4"/>
  <c r="BJ986" i="4"/>
  <c r="BJ985" i="4"/>
  <c r="BJ984" i="4"/>
  <c r="BJ983" i="4"/>
  <c r="BJ982" i="4"/>
  <c r="BJ981" i="4"/>
  <c r="BJ980" i="4"/>
  <c r="BJ979" i="4"/>
  <c r="BJ978" i="4"/>
  <c r="BJ977" i="4"/>
  <c r="BJ976" i="4"/>
  <c r="BJ975" i="4"/>
  <c r="BJ974" i="4"/>
  <c r="BJ973" i="4"/>
  <c r="BJ972" i="4"/>
  <c r="BJ971" i="4"/>
  <c r="BJ970" i="4"/>
  <c r="BJ969" i="4"/>
  <c r="BJ968" i="4"/>
  <c r="BJ967" i="4"/>
  <c r="BJ966" i="4"/>
  <c r="BJ965" i="4"/>
  <c r="BJ964" i="4"/>
  <c r="BJ963" i="4"/>
  <c r="BJ962" i="4"/>
  <c r="BJ961" i="4"/>
  <c r="BJ960" i="4"/>
  <c r="BJ959" i="4"/>
  <c r="BJ958" i="4"/>
  <c r="BJ957" i="4"/>
  <c r="BJ956" i="4"/>
  <c r="BJ955" i="4"/>
  <c r="BJ954" i="4"/>
  <c r="BJ953" i="4"/>
  <c r="BJ952" i="4"/>
  <c r="BJ951" i="4"/>
  <c r="BJ950" i="4"/>
  <c r="BJ949" i="4"/>
  <c r="BJ948" i="4"/>
  <c r="BJ947" i="4"/>
  <c r="BJ946" i="4"/>
  <c r="BJ945" i="4"/>
  <c r="BJ944" i="4"/>
  <c r="BJ943" i="4"/>
  <c r="BJ942" i="4"/>
  <c r="BJ941" i="4"/>
  <c r="BJ940" i="4"/>
  <c r="BJ939" i="4"/>
  <c r="BJ938" i="4"/>
  <c r="BJ937" i="4"/>
  <c r="BJ936" i="4"/>
  <c r="BJ935" i="4"/>
  <c r="BJ934" i="4"/>
  <c r="BJ933" i="4"/>
  <c r="BJ932" i="4"/>
  <c r="BJ931" i="4"/>
  <c r="BJ930" i="4"/>
  <c r="BJ929" i="4"/>
  <c r="BJ928" i="4"/>
  <c r="BJ927" i="4"/>
  <c r="BJ926" i="4"/>
  <c r="BJ925" i="4"/>
  <c r="BJ924" i="4"/>
  <c r="BJ923" i="4"/>
  <c r="BJ922" i="4"/>
  <c r="BJ921" i="4"/>
  <c r="BJ920" i="4"/>
  <c r="BJ919" i="4"/>
  <c r="BJ918" i="4"/>
  <c r="BJ917" i="4"/>
  <c r="BJ916" i="4"/>
  <c r="BJ915" i="4"/>
  <c r="BJ914" i="4"/>
  <c r="BJ913" i="4"/>
  <c r="BJ912" i="4"/>
  <c r="BJ911" i="4"/>
  <c r="BJ910" i="4"/>
  <c r="BJ909" i="4"/>
  <c r="BJ908" i="4"/>
  <c r="BJ907" i="4"/>
  <c r="BJ906" i="4"/>
  <c r="BJ905" i="4"/>
  <c r="BJ904" i="4"/>
  <c r="BJ903" i="4"/>
  <c r="BJ902" i="4"/>
  <c r="BJ901" i="4"/>
  <c r="BJ900" i="4"/>
  <c r="BJ899" i="4"/>
  <c r="BJ898" i="4"/>
  <c r="BJ897" i="4"/>
  <c r="BJ896" i="4"/>
  <c r="BJ895" i="4"/>
  <c r="BJ894" i="4"/>
  <c r="BJ893" i="4"/>
  <c r="BJ892" i="4"/>
  <c r="BJ891" i="4"/>
  <c r="BJ890" i="4"/>
  <c r="BJ889" i="4"/>
  <c r="BJ888" i="4"/>
  <c r="BJ887" i="4"/>
  <c r="BJ886" i="4"/>
  <c r="BJ885" i="4"/>
  <c r="BJ884" i="4"/>
  <c r="BJ883" i="4"/>
  <c r="BJ882" i="4"/>
  <c r="BJ881" i="4"/>
  <c r="BJ880" i="4"/>
  <c r="BJ879" i="4"/>
  <c r="BJ878" i="4"/>
  <c r="BJ877" i="4"/>
  <c r="BJ876" i="4"/>
  <c r="BJ875" i="4"/>
  <c r="BJ874" i="4"/>
  <c r="BJ873" i="4"/>
  <c r="BJ872" i="4"/>
  <c r="BJ871" i="4"/>
  <c r="BJ870" i="4"/>
  <c r="BJ869" i="4"/>
  <c r="BJ868" i="4"/>
  <c r="BJ867" i="4"/>
  <c r="BJ866" i="4"/>
  <c r="BJ865" i="4"/>
  <c r="BJ864" i="4"/>
  <c r="BJ863" i="4"/>
  <c r="BJ862" i="4"/>
  <c r="BJ861" i="4"/>
  <c r="BJ860" i="4"/>
  <c r="BJ859" i="4"/>
  <c r="BJ858" i="4"/>
  <c r="BJ857" i="4"/>
  <c r="BJ856" i="4"/>
  <c r="BJ855" i="4"/>
  <c r="BJ854" i="4"/>
  <c r="BJ853" i="4"/>
  <c r="BJ852" i="4"/>
  <c r="BJ851" i="4"/>
  <c r="BJ850" i="4"/>
  <c r="BJ849" i="4"/>
  <c r="BJ848" i="4"/>
  <c r="BJ847" i="4"/>
  <c r="BJ846" i="4"/>
  <c r="BJ845" i="4"/>
  <c r="BJ844" i="4"/>
  <c r="BJ843" i="4"/>
  <c r="BJ842" i="4"/>
  <c r="BJ841" i="4"/>
  <c r="BJ840" i="4"/>
  <c r="BJ839" i="4"/>
  <c r="BJ838" i="4"/>
  <c r="BJ837" i="4"/>
  <c r="BJ836" i="4"/>
  <c r="BJ835" i="4"/>
  <c r="BJ834" i="4"/>
  <c r="BJ833" i="4"/>
  <c r="BJ832" i="4"/>
  <c r="BJ831" i="4"/>
  <c r="BJ830" i="4"/>
  <c r="BJ829" i="4"/>
  <c r="BJ828" i="4"/>
  <c r="BJ827" i="4"/>
  <c r="BJ826" i="4"/>
  <c r="BJ825" i="4"/>
  <c r="BJ824" i="4"/>
  <c r="BJ823" i="4"/>
  <c r="BJ822" i="4"/>
  <c r="BJ821" i="4"/>
  <c r="BJ820" i="4"/>
  <c r="BJ819" i="4"/>
  <c r="BJ818" i="4"/>
  <c r="BJ817" i="4"/>
  <c r="BJ816" i="4"/>
  <c r="BJ815" i="4"/>
  <c r="BJ814" i="4"/>
  <c r="BJ813" i="4"/>
  <c r="BJ812" i="4"/>
  <c r="BJ811" i="4"/>
  <c r="BJ810" i="4"/>
  <c r="BJ809" i="4"/>
  <c r="BJ808" i="4"/>
  <c r="BJ807" i="4"/>
  <c r="BJ806" i="4"/>
  <c r="BJ805" i="4"/>
  <c r="BJ804" i="4"/>
  <c r="BJ803" i="4"/>
  <c r="BJ802" i="4"/>
  <c r="BJ801" i="4"/>
  <c r="BJ800" i="4"/>
  <c r="BJ799" i="4"/>
  <c r="BJ798" i="4"/>
  <c r="BJ797" i="4"/>
  <c r="BJ796" i="4"/>
  <c r="BJ795" i="4"/>
  <c r="BJ794" i="4"/>
  <c r="BJ793" i="4"/>
  <c r="BJ792" i="4"/>
  <c r="BJ791" i="4"/>
  <c r="BJ790" i="4"/>
  <c r="BJ789" i="4"/>
  <c r="BJ788" i="4"/>
  <c r="BJ787" i="4"/>
  <c r="BJ786" i="4"/>
  <c r="BJ785" i="4"/>
  <c r="BJ784" i="4"/>
  <c r="BJ783" i="4"/>
  <c r="BJ782" i="4"/>
  <c r="BJ781" i="4"/>
  <c r="BJ780" i="4"/>
  <c r="BJ779" i="4"/>
  <c r="BJ778" i="4"/>
  <c r="BJ777" i="4"/>
  <c r="BJ776" i="4"/>
  <c r="BJ775" i="4"/>
  <c r="BJ774" i="4"/>
  <c r="BJ773" i="4"/>
  <c r="BJ772" i="4"/>
  <c r="BJ771" i="4"/>
  <c r="BJ770" i="4"/>
  <c r="BJ769" i="4"/>
  <c r="BJ768" i="4"/>
  <c r="BJ767" i="4"/>
  <c r="BJ766" i="4"/>
  <c r="BJ765" i="4"/>
  <c r="BJ764" i="4"/>
  <c r="BJ763" i="4"/>
  <c r="BJ762" i="4"/>
  <c r="BJ761" i="4"/>
  <c r="BJ760" i="4"/>
  <c r="BJ759" i="4"/>
  <c r="BJ758" i="4"/>
  <c r="BJ757" i="4"/>
  <c r="BJ756" i="4"/>
  <c r="BJ755" i="4"/>
  <c r="BJ754" i="4"/>
  <c r="BJ753" i="4"/>
  <c r="BJ752" i="4"/>
  <c r="BJ751" i="4"/>
  <c r="BJ750" i="4"/>
  <c r="BJ749" i="4"/>
  <c r="BJ748" i="4"/>
  <c r="BJ747" i="4"/>
  <c r="BJ746" i="4"/>
  <c r="BJ745" i="4"/>
  <c r="BJ744" i="4"/>
  <c r="BJ743" i="4"/>
  <c r="BJ742" i="4"/>
  <c r="BJ741" i="4"/>
  <c r="BJ740" i="4"/>
  <c r="BJ739" i="4"/>
  <c r="BJ738" i="4"/>
  <c r="BJ737" i="4"/>
  <c r="BJ736" i="4"/>
  <c r="BJ735" i="4"/>
  <c r="BJ734" i="4"/>
  <c r="BJ733" i="4"/>
  <c r="BJ732" i="4"/>
  <c r="BJ731" i="4"/>
  <c r="BJ730" i="4"/>
  <c r="BJ729" i="4"/>
  <c r="BJ728" i="4"/>
  <c r="BJ727" i="4"/>
  <c r="BJ726" i="4"/>
  <c r="BJ725" i="4"/>
  <c r="BJ724" i="4"/>
  <c r="BJ723" i="4"/>
  <c r="BJ722" i="4"/>
  <c r="BJ721" i="4"/>
  <c r="BJ720" i="4"/>
  <c r="BJ719" i="4"/>
  <c r="BJ718" i="4"/>
  <c r="BJ717" i="4"/>
  <c r="BJ716" i="4"/>
  <c r="BJ715" i="4"/>
  <c r="BJ714" i="4"/>
  <c r="BJ713" i="4"/>
  <c r="BJ712" i="4"/>
  <c r="BJ711" i="4"/>
  <c r="BJ710" i="4"/>
  <c r="BJ709" i="4"/>
  <c r="BJ708" i="4"/>
  <c r="BJ707" i="4"/>
  <c r="BJ706" i="4"/>
  <c r="BJ705" i="4"/>
  <c r="BJ704" i="4"/>
  <c r="BJ703" i="4"/>
  <c r="BJ702" i="4"/>
  <c r="BJ701" i="4"/>
  <c r="BJ700" i="4"/>
  <c r="BJ699" i="4"/>
  <c r="BJ698" i="4"/>
  <c r="BJ697" i="4"/>
  <c r="BJ696" i="4"/>
  <c r="BJ695" i="4"/>
  <c r="BJ694" i="4"/>
  <c r="BJ693" i="4"/>
  <c r="BJ692" i="4"/>
  <c r="BJ691" i="4"/>
  <c r="BJ690" i="4"/>
  <c r="BJ689" i="4"/>
  <c r="BJ688" i="4"/>
  <c r="BJ687" i="4"/>
  <c r="BJ686" i="4"/>
  <c r="BJ685" i="4"/>
  <c r="BJ684" i="4"/>
  <c r="BJ683" i="4"/>
  <c r="BJ682" i="4"/>
  <c r="BJ681" i="4"/>
  <c r="BJ680" i="4"/>
  <c r="BJ679" i="4"/>
  <c r="BJ678" i="4"/>
  <c r="BJ677" i="4"/>
  <c r="BJ676" i="4"/>
  <c r="BJ675" i="4"/>
  <c r="BJ674" i="4"/>
  <c r="BJ673" i="4"/>
  <c r="BJ672" i="4"/>
  <c r="BJ671" i="4"/>
  <c r="BJ670" i="4"/>
  <c r="BJ669" i="4"/>
  <c r="BJ668" i="4"/>
  <c r="BJ667" i="4"/>
  <c r="BJ666" i="4"/>
  <c r="BJ665" i="4"/>
  <c r="BJ664" i="4"/>
  <c r="BJ663" i="4"/>
  <c r="BJ662" i="4"/>
  <c r="BJ661" i="4"/>
  <c r="BJ660" i="4"/>
  <c r="BJ659" i="4"/>
  <c r="BJ658" i="4"/>
  <c r="BJ657" i="4"/>
  <c r="BJ656" i="4"/>
  <c r="BJ655" i="4"/>
  <c r="BJ654" i="4"/>
  <c r="BJ653" i="4"/>
  <c r="BJ652" i="4"/>
  <c r="BJ651" i="4"/>
  <c r="BJ650" i="4"/>
  <c r="BJ649" i="4"/>
  <c r="BJ648" i="4"/>
  <c r="BJ647" i="4"/>
  <c r="BJ646" i="4"/>
  <c r="BJ645" i="4"/>
  <c r="BJ644" i="4"/>
  <c r="BJ643" i="4"/>
  <c r="BJ642" i="4"/>
  <c r="BJ641" i="4"/>
  <c r="BJ640" i="4"/>
  <c r="BJ639" i="4"/>
  <c r="BJ638" i="4"/>
  <c r="BJ637" i="4"/>
  <c r="BJ636" i="4"/>
  <c r="BJ635" i="4"/>
  <c r="BJ634" i="4"/>
  <c r="BJ633" i="4"/>
  <c r="BJ632" i="4"/>
  <c r="BJ631" i="4"/>
  <c r="BJ630" i="4"/>
  <c r="BJ629" i="4"/>
  <c r="BJ628" i="4"/>
  <c r="BJ627" i="4"/>
  <c r="BJ626" i="4"/>
  <c r="BJ625" i="4"/>
  <c r="BJ624" i="4"/>
  <c r="BJ623" i="4"/>
  <c r="BJ622" i="4"/>
  <c r="BJ621" i="4"/>
  <c r="BJ620" i="4"/>
  <c r="BJ619" i="4"/>
  <c r="BJ618" i="4"/>
  <c r="BJ617" i="4"/>
  <c r="BJ616" i="4"/>
  <c r="BJ615" i="4"/>
  <c r="BJ614" i="4"/>
  <c r="BJ613" i="4"/>
  <c r="BJ612" i="4"/>
  <c r="BJ611" i="4"/>
  <c r="BJ610" i="4"/>
  <c r="BJ609" i="4"/>
  <c r="BJ608" i="4"/>
  <c r="BJ607" i="4"/>
  <c r="BJ606" i="4"/>
  <c r="BJ605" i="4"/>
  <c r="BJ604" i="4"/>
  <c r="BJ603" i="4"/>
  <c r="BJ602" i="4"/>
  <c r="BJ601" i="4"/>
  <c r="BJ600" i="4"/>
  <c r="BJ599" i="4"/>
  <c r="BJ598" i="4"/>
  <c r="BJ597" i="4"/>
  <c r="BJ596" i="4"/>
  <c r="BJ595" i="4"/>
  <c r="BJ594" i="4"/>
  <c r="BJ593" i="4"/>
  <c r="BJ592" i="4"/>
  <c r="BJ591" i="4"/>
  <c r="BJ590" i="4"/>
  <c r="BJ589" i="4"/>
  <c r="BJ588" i="4"/>
  <c r="BJ587" i="4"/>
  <c r="BJ586" i="4"/>
  <c r="BJ585" i="4"/>
  <c r="BJ584" i="4"/>
  <c r="BJ583" i="4"/>
  <c r="BJ582" i="4"/>
  <c r="BJ581" i="4"/>
  <c r="BJ580" i="4"/>
  <c r="BJ579" i="4"/>
  <c r="BJ578" i="4"/>
  <c r="BJ577" i="4"/>
  <c r="BJ576" i="4"/>
  <c r="BJ575" i="4"/>
  <c r="BJ574" i="4"/>
  <c r="BJ573" i="4"/>
  <c r="BJ572" i="4"/>
  <c r="BJ571" i="4"/>
  <c r="BJ570" i="4"/>
  <c r="BJ569" i="4"/>
  <c r="BJ568" i="4"/>
  <c r="BJ567" i="4"/>
  <c r="BJ566" i="4"/>
  <c r="BJ565" i="4"/>
  <c r="BJ564" i="4"/>
  <c r="BJ563" i="4"/>
  <c r="BJ562" i="4"/>
  <c r="BJ561" i="4"/>
  <c r="BJ560" i="4"/>
  <c r="BJ559" i="4"/>
  <c r="BJ558" i="4"/>
  <c r="BJ557" i="4"/>
  <c r="BJ556" i="4"/>
  <c r="BJ555" i="4"/>
  <c r="BJ554" i="4"/>
  <c r="BJ553" i="4"/>
  <c r="BJ552" i="4"/>
  <c r="BJ551" i="4"/>
  <c r="BJ550" i="4"/>
  <c r="BJ549" i="4"/>
  <c r="BJ548" i="4"/>
  <c r="BJ547" i="4"/>
  <c r="BJ546" i="4"/>
  <c r="BJ545" i="4"/>
  <c r="BJ544" i="4"/>
  <c r="BJ543" i="4"/>
  <c r="BJ542" i="4"/>
  <c r="BJ541" i="4"/>
  <c r="BJ540" i="4"/>
  <c r="BJ539" i="4"/>
  <c r="BJ538" i="4"/>
  <c r="BJ537" i="4"/>
  <c r="BJ536" i="4"/>
  <c r="BJ535" i="4"/>
  <c r="BJ534" i="4"/>
  <c r="BJ533" i="4"/>
  <c r="BJ532" i="4"/>
  <c r="BJ531" i="4"/>
  <c r="BJ530" i="4"/>
  <c r="BJ529" i="4"/>
  <c r="BJ528" i="4"/>
  <c r="BJ527" i="4"/>
  <c r="BJ526" i="4"/>
  <c r="BJ525" i="4"/>
  <c r="BJ524" i="4"/>
  <c r="BJ523" i="4"/>
  <c r="BJ522" i="4"/>
  <c r="BJ521" i="4"/>
  <c r="BJ520" i="4"/>
  <c r="BJ519" i="4"/>
  <c r="BJ518" i="4"/>
  <c r="BJ517" i="4"/>
  <c r="BJ516" i="4"/>
  <c r="BJ515" i="4"/>
  <c r="BJ514" i="4"/>
  <c r="BJ513" i="4"/>
  <c r="BJ512" i="4"/>
  <c r="BJ511" i="4"/>
  <c r="BJ510" i="4"/>
  <c r="BJ509" i="4"/>
  <c r="BJ508" i="4"/>
  <c r="BJ507" i="4"/>
  <c r="BJ506" i="4"/>
  <c r="BJ505" i="4"/>
  <c r="BJ504" i="4"/>
  <c r="BJ503" i="4"/>
  <c r="BJ502" i="4"/>
  <c r="BJ501" i="4"/>
  <c r="BJ500" i="4"/>
  <c r="BJ499" i="4"/>
  <c r="BJ498" i="4"/>
  <c r="BJ497" i="4"/>
  <c r="BJ496" i="4"/>
  <c r="BJ495" i="4"/>
  <c r="BJ494" i="4"/>
  <c r="BJ493" i="4"/>
  <c r="BJ492" i="4"/>
  <c r="BJ491" i="4"/>
  <c r="BJ490" i="4"/>
  <c r="BJ489" i="4"/>
  <c r="BJ488" i="4"/>
  <c r="BJ487" i="4"/>
  <c r="BJ486" i="4"/>
  <c r="BJ485" i="4"/>
  <c r="BJ484" i="4"/>
  <c r="BJ483" i="4"/>
  <c r="BJ482" i="4"/>
  <c r="BJ481" i="4"/>
  <c r="BJ480" i="4"/>
  <c r="BJ479" i="4"/>
  <c r="BJ478" i="4"/>
  <c r="BJ477" i="4"/>
  <c r="BJ476" i="4"/>
  <c r="BJ475" i="4"/>
  <c r="BJ474" i="4"/>
  <c r="BJ473" i="4"/>
  <c r="BJ472" i="4"/>
  <c r="BJ471" i="4"/>
  <c r="BJ470" i="4"/>
  <c r="BJ469" i="4"/>
  <c r="BJ468" i="4"/>
  <c r="BJ467" i="4"/>
  <c r="BJ466" i="4"/>
  <c r="BJ465" i="4"/>
  <c r="BJ464" i="4"/>
  <c r="BJ463" i="4"/>
  <c r="BJ462" i="4"/>
  <c r="BJ461" i="4"/>
  <c r="BJ460" i="4"/>
  <c r="BJ459" i="4"/>
  <c r="BJ458" i="4"/>
  <c r="BJ457" i="4"/>
  <c r="BJ456" i="4"/>
  <c r="BJ455" i="4"/>
  <c r="BJ454" i="4"/>
  <c r="BJ453" i="4"/>
  <c r="BJ452" i="4"/>
  <c r="BJ451" i="4"/>
  <c r="BJ450" i="4"/>
  <c r="BJ449" i="4"/>
  <c r="BJ448" i="4"/>
  <c r="BJ447" i="4"/>
  <c r="BJ446" i="4"/>
  <c r="BJ445" i="4"/>
  <c r="BJ444" i="4"/>
  <c r="BJ443" i="4"/>
  <c r="BJ442" i="4"/>
  <c r="BJ441" i="4"/>
  <c r="BJ440" i="4"/>
  <c r="BJ439" i="4"/>
  <c r="BJ438" i="4"/>
  <c r="BJ437" i="4"/>
  <c r="BJ436" i="4"/>
  <c r="BJ435" i="4"/>
  <c r="BJ434" i="4"/>
  <c r="BJ433" i="4"/>
  <c r="BJ432" i="4"/>
  <c r="BJ431" i="4"/>
  <c r="BJ430" i="4"/>
  <c r="BJ429" i="4"/>
  <c r="BJ428" i="4"/>
  <c r="BJ427" i="4"/>
  <c r="BJ426" i="4"/>
  <c r="BJ425" i="4"/>
  <c r="BJ424" i="4"/>
  <c r="BJ423" i="4"/>
  <c r="BJ422" i="4"/>
  <c r="BJ421" i="4"/>
  <c r="BJ420" i="4"/>
  <c r="BJ419" i="4"/>
  <c r="BJ418" i="4"/>
  <c r="BJ417" i="4"/>
  <c r="BJ416" i="4"/>
  <c r="BJ415" i="4"/>
  <c r="BJ414" i="4"/>
  <c r="BJ413" i="4"/>
  <c r="BJ412" i="4"/>
  <c r="BJ411" i="4"/>
  <c r="BJ410" i="4"/>
  <c r="BJ409" i="4"/>
  <c r="BJ408" i="4"/>
  <c r="BJ407" i="4"/>
  <c r="BJ406" i="4"/>
  <c r="BJ405" i="4"/>
  <c r="BJ404" i="4"/>
  <c r="BJ403" i="4"/>
  <c r="BJ402" i="4"/>
  <c r="BJ401" i="4"/>
  <c r="BJ400" i="4"/>
  <c r="BJ399" i="4"/>
  <c r="BJ398" i="4"/>
  <c r="BJ397" i="4"/>
  <c r="BJ396" i="4"/>
  <c r="BJ395" i="4"/>
  <c r="BJ394" i="4"/>
  <c r="BJ393" i="4"/>
  <c r="BJ392" i="4"/>
  <c r="BJ391" i="4"/>
  <c r="BJ390" i="4"/>
  <c r="BJ389" i="4"/>
  <c r="BJ388" i="4"/>
  <c r="BJ387" i="4"/>
  <c r="BJ386" i="4"/>
  <c r="BJ385" i="4"/>
  <c r="BJ384" i="4"/>
  <c r="BJ383" i="4"/>
  <c r="BJ382" i="4"/>
  <c r="BJ381" i="4"/>
  <c r="BJ380" i="4"/>
  <c r="BJ379" i="4"/>
  <c r="BJ378" i="4"/>
  <c r="BJ377" i="4"/>
  <c r="BJ376" i="4"/>
  <c r="BJ375" i="4"/>
  <c r="BJ374" i="4"/>
  <c r="BJ373" i="4"/>
  <c r="BJ372" i="4"/>
  <c r="BJ371" i="4"/>
  <c r="BJ370" i="4"/>
  <c r="BJ369" i="4"/>
  <c r="BJ368" i="4"/>
  <c r="BJ367" i="4"/>
  <c r="BJ366" i="4"/>
  <c r="BJ365" i="4"/>
  <c r="BJ364" i="4"/>
  <c r="BJ363" i="4"/>
  <c r="BJ362" i="4"/>
  <c r="BJ361" i="4"/>
  <c r="BJ360" i="4"/>
  <c r="BJ359" i="4"/>
  <c r="BJ358" i="4"/>
  <c r="BJ357" i="4"/>
  <c r="BJ356" i="4"/>
  <c r="BJ355" i="4"/>
  <c r="BJ354" i="4"/>
  <c r="BJ353" i="4"/>
  <c r="BJ352" i="4"/>
  <c r="BJ351" i="4"/>
  <c r="BJ350" i="4"/>
  <c r="BJ349" i="4"/>
  <c r="BJ348" i="4"/>
  <c r="BJ347" i="4"/>
  <c r="BJ346" i="4"/>
  <c r="BJ345" i="4"/>
  <c r="BJ344" i="4"/>
  <c r="BJ343" i="4"/>
  <c r="BJ342" i="4"/>
  <c r="BJ341" i="4"/>
  <c r="BJ340" i="4"/>
  <c r="BJ339" i="4"/>
  <c r="BJ338" i="4"/>
  <c r="BJ337" i="4"/>
  <c r="BJ336" i="4"/>
  <c r="BJ335" i="4"/>
  <c r="BJ334" i="4"/>
  <c r="BJ333" i="4"/>
  <c r="BJ332" i="4"/>
  <c r="BJ331" i="4"/>
  <c r="BJ330" i="4"/>
  <c r="BJ329" i="4"/>
  <c r="BJ328" i="4"/>
  <c r="BJ327" i="4"/>
  <c r="BJ326" i="4"/>
  <c r="BJ325" i="4"/>
  <c r="BJ324" i="4"/>
  <c r="BJ323" i="4"/>
  <c r="BJ322" i="4"/>
  <c r="BJ321" i="4"/>
  <c r="BJ320" i="4"/>
  <c r="BJ319" i="4"/>
  <c r="BJ318" i="4"/>
  <c r="BJ317" i="4"/>
  <c r="BJ316" i="4"/>
  <c r="BJ315" i="4"/>
  <c r="BJ314" i="4"/>
  <c r="BJ313" i="4"/>
  <c r="BJ312" i="4"/>
  <c r="BJ311" i="4"/>
  <c r="BJ310" i="4"/>
  <c r="BJ309" i="4"/>
  <c r="BJ308" i="4"/>
  <c r="BJ307" i="4"/>
  <c r="BJ306" i="4"/>
  <c r="BJ305" i="4"/>
  <c r="BJ304" i="4"/>
  <c r="BJ303" i="4"/>
  <c r="BJ302" i="4"/>
  <c r="BJ301" i="4"/>
  <c r="BJ300" i="4"/>
  <c r="BJ299" i="4"/>
  <c r="BJ298" i="4"/>
  <c r="BJ297" i="4"/>
  <c r="BJ296" i="4"/>
  <c r="BJ295" i="4"/>
  <c r="BJ294" i="4"/>
  <c r="BJ293" i="4"/>
  <c r="BJ292" i="4"/>
  <c r="BJ291" i="4"/>
  <c r="BJ290" i="4"/>
  <c r="BJ289" i="4"/>
  <c r="BJ288" i="4"/>
  <c r="BJ287" i="4"/>
  <c r="BJ286" i="4"/>
  <c r="BJ285" i="4"/>
  <c r="BJ284" i="4"/>
  <c r="BJ283" i="4"/>
  <c r="BJ282" i="4"/>
  <c r="BJ281" i="4"/>
  <c r="BJ280" i="4"/>
  <c r="BJ279" i="4"/>
  <c r="BJ278" i="4"/>
  <c r="BJ277" i="4"/>
  <c r="BJ276" i="4"/>
  <c r="BJ275" i="4"/>
  <c r="BJ274" i="4"/>
  <c r="BJ273" i="4"/>
  <c r="BJ272" i="4"/>
  <c r="BJ271" i="4"/>
  <c r="BJ270" i="4"/>
  <c r="BJ269" i="4"/>
  <c r="BJ268" i="4"/>
  <c r="BJ267" i="4"/>
  <c r="BJ266" i="4"/>
  <c r="BJ265" i="4"/>
  <c r="BJ264" i="4"/>
  <c r="BJ263" i="4"/>
  <c r="BJ262" i="4"/>
  <c r="BJ261" i="4"/>
  <c r="BJ260" i="4"/>
  <c r="BJ259" i="4"/>
  <c r="BJ258" i="4"/>
  <c r="BJ257" i="4"/>
  <c r="BJ256" i="4"/>
  <c r="BJ255" i="4"/>
  <c r="BJ254" i="4"/>
  <c r="BJ253" i="4"/>
  <c r="BJ252" i="4"/>
  <c r="BJ251" i="4"/>
  <c r="BJ250" i="4"/>
  <c r="BJ249" i="4"/>
  <c r="BJ248" i="4"/>
  <c r="BJ247" i="4"/>
  <c r="BJ246" i="4"/>
  <c r="BJ245" i="4"/>
  <c r="BJ244" i="4"/>
  <c r="BJ243" i="4"/>
  <c r="BJ242" i="4"/>
  <c r="BJ241" i="4"/>
  <c r="BJ240" i="4"/>
  <c r="BJ239" i="4"/>
  <c r="BJ238" i="4"/>
  <c r="BJ237" i="4"/>
  <c r="BJ236" i="4"/>
  <c r="BJ235" i="4"/>
  <c r="BJ234" i="4"/>
  <c r="BJ233" i="4"/>
  <c r="BJ232" i="4"/>
  <c r="BJ231" i="4"/>
  <c r="BJ230" i="4"/>
  <c r="BJ229" i="4"/>
  <c r="BJ228" i="4"/>
  <c r="BJ227" i="4"/>
  <c r="BJ226" i="4"/>
  <c r="BJ225" i="4"/>
  <c r="BJ224" i="4"/>
  <c r="BJ223" i="4"/>
  <c r="BJ222" i="4"/>
  <c r="BJ221" i="4"/>
  <c r="BJ220" i="4"/>
  <c r="BJ219" i="4"/>
  <c r="BJ218" i="4"/>
  <c r="BJ217" i="4"/>
  <c r="BJ216" i="4"/>
  <c r="BJ215" i="4"/>
  <c r="BJ214" i="4"/>
  <c r="BJ213" i="4"/>
  <c r="BJ212" i="4"/>
  <c r="BJ211" i="4"/>
  <c r="BJ210" i="4"/>
  <c r="BJ209" i="4"/>
  <c r="BJ208" i="4"/>
  <c r="BJ207" i="4"/>
  <c r="BJ206" i="4"/>
  <c r="BJ205" i="4"/>
  <c r="BJ204" i="4"/>
  <c r="BJ203" i="4"/>
  <c r="BJ202" i="4"/>
  <c r="BJ201" i="4"/>
  <c r="BJ200" i="4"/>
  <c r="BJ199" i="4"/>
  <c r="BJ198" i="4"/>
  <c r="BJ197" i="4"/>
  <c r="BJ196" i="4"/>
  <c r="BJ195" i="4"/>
  <c r="BJ194" i="4"/>
  <c r="BJ193" i="4"/>
  <c r="BJ192" i="4"/>
  <c r="BJ191" i="4"/>
  <c r="BJ190" i="4"/>
  <c r="BJ189" i="4"/>
  <c r="BJ188" i="4"/>
  <c r="BJ187" i="4"/>
  <c r="BJ186" i="4"/>
  <c r="BJ185" i="4"/>
  <c r="BJ184" i="4"/>
  <c r="BJ183" i="4"/>
  <c r="BJ182" i="4"/>
  <c r="BJ181" i="4"/>
  <c r="BJ180" i="4"/>
  <c r="BJ179" i="4"/>
  <c r="BJ178" i="4"/>
  <c r="BJ177" i="4"/>
  <c r="BJ176" i="4"/>
  <c r="BJ175" i="4"/>
  <c r="BJ174" i="4"/>
  <c r="BJ173" i="4"/>
  <c r="BJ172" i="4"/>
  <c r="BJ171" i="4"/>
  <c r="BJ170" i="4"/>
  <c r="BJ169" i="4"/>
  <c r="BJ168" i="4"/>
  <c r="BJ167" i="4"/>
  <c r="BJ166" i="4"/>
  <c r="BJ165" i="4"/>
  <c r="BJ164" i="4"/>
  <c r="BJ163" i="4"/>
  <c r="BJ162" i="4"/>
  <c r="BJ161" i="4"/>
  <c r="BJ160" i="4"/>
  <c r="BJ159" i="4"/>
  <c r="BJ158" i="4"/>
  <c r="BJ157" i="4"/>
  <c r="BJ156" i="4"/>
  <c r="BJ155" i="4"/>
  <c r="BJ154" i="4"/>
  <c r="BJ153" i="4"/>
  <c r="BJ152" i="4"/>
  <c r="BJ151" i="4"/>
  <c r="BJ150" i="4"/>
  <c r="BJ149" i="4"/>
  <c r="BJ148" i="4"/>
  <c r="BJ147" i="4"/>
  <c r="BJ146" i="4"/>
  <c r="BJ145" i="4"/>
  <c r="BJ144" i="4"/>
  <c r="BJ143" i="4"/>
  <c r="BJ142" i="4"/>
  <c r="BJ141" i="4"/>
  <c r="BJ140" i="4"/>
  <c r="BJ139" i="4"/>
  <c r="BJ138" i="4"/>
  <c r="BJ137" i="4"/>
  <c r="BJ136" i="4"/>
  <c r="BJ135" i="4"/>
  <c r="BJ134" i="4"/>
  <c r="BJ133" i="4"/>
  <c r="BJ132" i="4"/>
  <c r="BJ131" i="4"/>
  <c r="BJ130" i="4"/>
  <c r="BJ129" i="4"/>
  <c r="BJ128" i="4"/>
  <c r="BJ127" i="4"/>
  <c r="BJ126" i="4"/>
  <c r="BJ125" i="4"/>
  <c r="BJ124" i="4"/>
  <c r="BJ123" i="4"/>
  <c r="BJ122" i="4"/>
  <c r="BJ121" i="4"/>
  <c r="BJ120" i="4"/>
  <c r="BJ119" i="4"/>
  <c r="BJ118" i="4"/>
  <c r="BJ117" i="4"/>
  <c r="BJ116" i="4"/>
  <c r="BJ115" i="4"/>
  <c r="BJ114" i="4"/>
  <c r="BJ113" i="4"/>
  <c r="BJ112" i="4"/>
  <c r="BJ111" i="4"/>
  <c r="BJ110" i="4"/>
  <c r="BJ109" i="4"/>
  <c r="BJ108" i="4"/>
  <c r="BJ107" i="4"/>
  <c r="BJ106" i="4"/>
  <c r="BJ105" i="4"/>
  <c r="BJ104" i="4"/>
  <c r="BJ103" i="4"/>
  <c r="BJ102" i="4"/>
  <c r="BJ101" i="4"/>
  <c r="BJ100" i="4"/>
  <c r="BJ99" i="4"/>
  <c r="BJ98" i="4"/>
  <c r="BJ97" i="4"/>
  <c r="BJ96" i="4"/>
  <c r="BJ95" i="4"/>
  <c r="BJ94" i="4"/>
  <c r="BJ93" i="4"/>
  <c r="BJ92" i="4"/>
  <c r="BJ91" i="4"/>
  <c r="BJ90" i="4"/>
  <c r="BJ89" i="4"/>
  <c r="BJ88" i="4"/>
  <c r="BJ87" i="4"/>
  <c r="BJ86" i="4"/>
  <c r="BJ85" i="4"/>
  <c r="BJ84" i="4"/>
  <c r="BJ83" i="4"/>
  <c r="BJ82" i="4"/>
  <c r="BJ81" i="4"/>
  <c r="BJ80" i="4"/>
  <c r="BJ79" i="4"/>
  <c r="BJ78" i="4"/>
  <c r="BJ77" i="4"/>
  <c r="BJ76" i="4"/>
  <c r="BJ75" i="4"/>
  <c r="BJ74" i="4"/>
  <c r="BJ73" i="4"/>
  <c r="BJ72" i="4"/>
  <c r="BJ71" i="4"/>
  <c r="BJ70" i="4"/>
  <c r="BJ69" i="4"/>
  <c r="BJ68" i="4"/>
  <c r="BJ67" i="4"/>
  <c r="BJ66" i="4"/>
  <c r="BJ65" i="4"/>
  <c r="BJ64" i="4"/>
  <c r="BJ63" i="4"/>
  <c r="BJ62" i="4"/>
  <c r="BJ61" i="4"/>
  <c r="BJ60" i="4"/>
  <c r="BJ59" i="4"/>
  <c r="BJ58" i="4"/>
  <c r="BJ57" i="4"/>
  <c r="BJ56" i="4"/>
  <c r="BJ55" i="4"/>
  <c r="BJ54" i="4"/>
  <c r="BJ53" i="4"/>
  <c r="BJ52" i="4"/>
  <c r="BJ51" i="4"/>
  <c r="BJ50" i="4"/>
  <c r="BJ49" i="4"/>
  <c r="BJ48" i="4"/>
  <c r="BJ47" i="4"/>
  <c r="BJ46" i="4"/>
  <c r="BJ45" i="4"/>
  <c r="BJ44" i="4"/>
  <c r="BJ43" i="4"/>
  <c r="BJ42" i="4"/>
  <c r="BJ41" i="4"/>
  <c r="BJ40" i="4"/>
  <c r="BJ39" i="4"/>
  <c r="BJ38" i="4"/>
  <c r="BJ37" i="4"/>
  <c r="BJ36" i="4"/>
  <c r="BJ35" i="4"/>
  <c r="BJ34" i="4"/>
  <c r="BJ33" i="4"/>
  <c r="BJ32" i="4"/>
  <c r="BJ31" i="4"/>
  <c r="BJ30" i="4"/>
  <c r="BJ29" i="4"/>
  <c r="BJ28" i="4"/>
  <c r="BJ27" i="4"/>
  <c r="BJ26" i="4"/>
  <c r="BJ25" i="4"/>
  <c r="BJ24" i="4"/>
  <c r="BJ23" i="4"/>
  <c r="BJ22" i="4"/>
  <c r="BJ21" i="4"/>
  <c r="BJ20" i="4"/>
  <c r="BJ19" i="4"/>
  <c r="BJ18" i="4"/>
  <c r="BJ17" i="4"/>
  <c r="BJ16" i="4"/>
  <c r="BJ15" i="4"/>
  <c r="BJ14" i="4"/>
  <c r="BJ13" i="4"/>
  <c r="BJ12" i="4"/>
  <c r="BJ11" i="4"/>
  <c r="BJ10" i="4"/>
  <c r="BJ9" i="4"/>
  <c r="BJ8" i="4"/>
  <c r="BJ7" i="4"/>
  <c r="BJ6" i="4"/>
  <c r="BJ5" i="4"/>
  <c r="BJ4" i="4"/>
  <c r="BJ3" i="4"/>
  <c r="AC470" i="4"/>
  <c r="AC469" i="4"/>
  <c r="AC468" i="4"/>
  <c r="AC467" i="4"/>
  <c r="AC466" i="4"/>
  <c r="AC465" i="4"/>
  <c r="AC464" i="4"/>
  <c r="AC463" i="4"/>
  <c r="AC462" i="4"/>
  <c r="AC461" i="4"/>
  <c r="AC460" i="4"/>
  <c r="AC459" i="4"/>
  <c r="AC458" i="4"/>
  <c r="AC457" i="4"/>
  <c r="AC456" i="4"/>
  <c r="AC455" i="4"/>
  <c r="AC454" i="4"/>
  <c r="AC453" i="4"/>
  <c r="AC452" i="4"/>
  <c r="AC451" i="4"/>
  <c r="AC450" i="4"/>
  <c r="AC449" i="4"/>
  <c r="AC448" i="4"/>
  <c r="AC447" i="4"/>
  <c r="AC446" i="4"/>
  <c r="AC445" i="4"/>
  <c r="AC444" i="4"/>
  <c r="AC443" i="4"/>
  <c r="AC442" i="4"/>
  <c r="AC441" i="4"/>
  <c r="AC440" i="4"/>
  <c r="AC439" i="4"/>
  <c r="AC438" i="4"/>
  <c r="AC437" i="4"/>
  <c r="AC436" i="4"/>
  <c r="AC435" i="4"/>
  <c r="AC434" i="4"/>
  <c r="AC433" i="4"/>
  <c r="AC432" i="4"/>
  <c r="AC431" i="4"/>
  <c r="AC430" i="4"/>
  <c r="AC429" i="4"/>
  <c r="AC428" i="4"/>
  <c r="AC427" i="4"/>
  <c r="AC426" i="4"/>
  <c r="AC425" i="4"/>
  <c r="AC424" i="4"/>
  <c r="AC423" i="4"/>
  <c r="AC422" i="4"/>
  <c r="AC421" i="4"/>
  <c r="AC420" i="4"/>
  <c r="AC419" i="4"/>
  <c r="AC418" i="4"/>
  <c r="AC417" i="4"/>
  <c r="AC416" i="4"/>
  <c r="AC415" i="4"/>
  <c r="AC414" i="4"/>
  <c r="AC413" i="4"/>
  <c r="AC412" i="4"/>
  <c r="AC411" i="4"/>
  <c r="AC410" i="4"/>
  <c r="AC409" i="4"/>
  <c r="AC408" i="4"/>
  <c r="AC407" i="4"/>
  <c r="AC406" i="4"/>
  <c r="AC405" i="4"/>
  <c r="AC404" i="4"/>
  <c r="AC403" i="4"/>
  <c r="AC402" i="4"/>
  <c r="AC401" i="4"/>
  <c r="AC400" i="4"/>
  <c r="AC399" i="4"/>
  <c r="I469" i="4"/>
  <c r="I468" i="4"/>
  <c r="I466" i="4"/>
  <c r="I464" i="4"/>
  <c r="I460" i="4"/>
  <c r="I456" i="4"/>
  <c r="I455" i="4"/>
  <c r="I454" i="4"/>
  <c r="I451" i="4"/>
  <c r="I450" i="4"/>
  <c r="I449" i="4"/>
  <c r="I448" i="4"/>
  <c r="I445" i="4"/>
  <c r="I444" i="4"/>
  <c r="I443" i="4"/>
  <c r="I442" i="4"/>
  <c r="I437" i="4"/>
  <c r="I436" i="4"/>
  <c r="I432" i="4"/>
  <c r="I430" i="4"/>
  <c r="I428" i="4"/>
  <c r="I427" i="4"/>
  <c r="I426" i="4"/>
  <c r="I425" i="4"/>
  <c r="I424" i="4"/>
  <c r="I470" i="4"/>
  <c r="I467" i="4"/>
  <c r="I465" i="4"/>
  <c r="I463" i="4"/>
  <c r="I459" i="4"/>
  <c r="I458" i="4"/>
  <c r="I453" i="4"/>
  <c r="I452" i="4"/>
  <c r="I447" i="4"/>
  <c r="I446" i="4"/>
  <c r="I440" i="4"/>
  <c r="I439" i="4"/>
  <c r="I434" i="4"/>
  <c r="I429" i="4"/>
  <c r="I423" i="4"/>
  <c r="I461" i="4"/>
  <c r="I438" i="4"/>
  <c r="I431" i="4"/>
  <c r="I457" i="4"/>
  <c r="I441" i="4"/>
  <c r="I462" i="4"/>
  <c r="I435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I421" i="4"/>
  <c r="I418" i="4"/>
  <c r="I417" i="4"/>
  <c r="I415" i="4"/>
  <c r="I412" i="4"/>
  <c r="I406" i="4"/>
  <c r="I404" i="4"/>
  <c r="I403" i="4"/>
  <c r="I400" i="4"/>
  <c r="I399" i="4"/>
  <c r="I420" i="4"/>
  <c r="I419" i="4"/>
  <c r="I416" i="4"/>
  <c r="I414" i="4"/>
  <c r="I413" i="4"/>
  <c r="I408" i="4"/>
  <c r="I407" i="4"/>
  <c r="I402" i="4"/>
  <c r="I401" i="4"/>
  <c r="I422" i="4"/>
  <c r="I410" i="4"/>
  <c r="I409" i="4"/>
  <c r="I405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I411" i="4"/>
  <c r="I471" i="4"/>
  <c r="BG3535" i="4"/>
  <c r="BG3866" i="4"/>
  <c r="BG3865" i="4"/>
  <c r="BG3864" i="4"/>
  <c r="BG3863" i="4"/>
  <c r="BG3862" i="4"/>
  <c r="BG3861" i="4"/>
  <c r="BG3860" i="4"/>
  <c r="BG3859" i="4"/>
  <c r="BG3858" i="4"/>
  <c r="BG3857" i="4"/>
  <c r="BG3856" i="4"/>
  <c r="BG3855" i="4"/>
  <c r="BG3854" i="4"/>
  <c r="BG3853" i="4"/>
  <c r="BG3852" i="4"/>
  <c r="BG3851" i="4"/>
  <c r="BG3850" i="4"/>
  <c r="BG3849" i="4"/>
  <c r="BG3848" i="4"/>
  <c r="BG3847" i="4"/>
  <c r="BG3846" i="4"/>
  <c r="BG3845" i="4"/>
  <c r="BG3844" i="4"/>
  <c r="BG3843" i="4"/>
  <c r="BG3842" i="4"/>
  <c r="BG3841" i="4"/>
  <c r="BG3840" i="4"/>
  <c r="BG3839" i="4"/>
  <c r="BG3838" i="4"/>
  <c r="BG3837" i="4"/>
  <c r="BG3836" i="4"/>
  <c r="BG3835" i="4"/>
  <c r="BG3834" i="4"/>
  <c r="BG3833" i="4"/>
  <c r="BG3832" i="4"/>
  <c r="BG3831" i="4"/>
  <c r="BG3830" i="4"/>
  <c r="BG3829" i="4"/>
  <c r="BG3828" i="4"/>
  <c r="BG3827" i="4"/>
  <c r="BG3826" i="4"/>
  <c r="BG3825" i="4"/>
  <c r="BG3824" i="4"/>
  <c r="BG3823" i="4"/>
  <c r="BG3822" i="4"/>
  <c r="BG3821" i="4"/>
  <c r="BG3820" i="4"/>
  <c r="BG3819" i="4"/>
  <c r="BG3818" i="4"/>
  <c r="BG3817" i="4"/>
  <c r="BG3816" i="4"/>
  <c r="BG3815" i="4"/>
  <c r="BG3814" i="4"/>
  <c r="BG3813" i="4"/>
  <c r="BG3812" i="4"/>
  <c r="BG3811" i="4"/>
  <c r="BG3810" i="4"/>
  <c r="BG3809" i="4"/>
  <c r="BG3808" i="4"/>
  <c r="BG3807" i="4"/>
  <c r="BG3806" i="4"/>
  <c r="BG3805" i="4"/>
  <c r="BG3804" i="4"/>
  <c r="BG3803" i="4"/>
  <c r="BG3802" i="4"/>
  <c r="BG3801" i="4"/>
  <c r="BG3800" i="4"/>
  <c r="BG3799" i="4"/>
  <c r="BG3798" i="4"/>
  <c r="BG3797" i="4"/>
  <c r="BG3796" i="4"/>
  <c r="BG3795" i="4"/>
  <c r="BG3794" i="4"/>
  <c r="BG3793" i="4"/>
  <c r="BG3792" i="4"/>
  <c r="BG3791" i="4"/>
  <c r="BG3790" i="4"/>
  <c r="BG3789" i="4"/>
  <c r="BG3788" i="4"/>
  <c r="BG3787" i="4"/>
  <c r="BG3786" i="4"/>
  <c r="BG3785" i="4"/>
  <c r="BG3784" i="4"/>
  <c r="BG3783" i="4"/>
  <c r="BG3782" i="4"/>
  <c r="BG3781" i="4"/>
  <c r="BG3780" i="4"/>
  <c r="BG3779" i="4"/>
  <c r="BG3778" i="4"/>
  <c r="BG3777" i="4"/>
  <c r="BG3776" i="4"/>
  <c r="BG3775" i="4"/>
  <c r="BG3774" i="4"/>
  <c r="BG3773" i="4"/>
  <c r="BG3772" i="4"/>
  <c r="BG3771" i="4"/>
  <c r="BG3770" i="4"/>
  <c r="BG3769" i="4"/>
  <c r="BG3768" i="4"/>
  <c r="BG3767" i="4"/>
  <c r="BG3766" i="4"/>
  <c r="BG3765" i="4"/>
  <c r="BG3764" i="4"/>
  <c r="BG3763" i="4"/>
  <c r="BG3762" i="4"/>
  <c r="BG3761" i="4"/>
  <c r="BG3760" i="4"/>
  <c r="BG3759" i="4"/>
  <c r="BG3758" i="4"/>
  <c r="BG3757" i="4"/>
  <c r="BG3756" i="4"/>
  <c r="BG3755" i="4"/>
  <c r="BG3754" i="4"/>
  <c r="BG3753" i="4"/>
  <c r="BG3752" i="4"/>
  <c r="BG3751" i="4"/>
  <c r="BG3750" i="4"/>
  <c r="BG3749" i="4"/>
  <c r="BG3748" i="4"/>
  <c r="BG3747" i="4"/>
  <c r="BG3746" i="4"/>
  <c r="BG3745" i="4"/>
  <c r="BG3744" i="4"/>
  <c r="BG3743" i="4"/>
  <c r="BG3742" i="4"/>
  <c r="BG3741" i="4"/>
  <c r="BG3740" i="4"/>
  <c r="BG3739" i="4"/>
  <c r="BG3738" i="4"/>
  <c r="BG3737" i="4"/>
  <c r="BG3736" i="4"/>
  <c r="BG3735" i="4"/>
  <c r="BG3734" i="4"/>
  <c r="BG3733" i="4"/>
  <c r="BG3732" i="4"/>
  <c r="BG3731" i="4"/>
  <c r="BG3730" i="4"/>
  <c r="BG3729" i="4"/>
  <c r="BG3728" i="4"/>
  <c r="BG3727" i="4"/>
  <c r="BG3726" i="4"/>
  <c r="BG3725" i="4"/>
  <c r="BG3724" i="4"/>
  <c r="BG3723" i="4"/>
  <c r="BG3722" i="4"/>
  <c r="BG3721" i="4"/>
  <c r="BG3720" i="4"/>
  <c r="BG3719" i="4"/>
  <c r="BG3718" i="4"/>
  <c r="BG3717" i="4"/>
  <c r="BG3716" i="4"/>
  <c r="BG3715" i="4"/>
  <c r="BG3714" i="4"/>
  <c r="BG3713" i="4"/>
  <c r="BG3712" i="4"/>
  <c r="BG3711" i="4"/>
  <c r="BG3710" i="4"/>
  <c r="BG3709" i="4"/>
  <c r="BG3708" i="4"/>
  <c r="BG3707" i="4"/>
  <c r="BG3706" i="4"/>
  <c r="BG3705" i="4"/>
  <c r="BG3704" i="4"/>
  <c r="BG3703" i="4"/>
  <c r="BG3702" i="4"/>
  <c r="BG3701" i="4"/>
  <c r="BG3700" i="4"/>
  <c r="BG3699" i="4"/>
  <c r="BG3698" i="4"/>
  <c r="BG3697" i="4"/>
  <c r="BG3696" i="4"/>
  <c r="BG3695" i="4"/>
  <c r="BG3694" i="4"/>
  <c r="BG3693" i="4"/>
  <c r="BG3692" i="4"/>
  <c r="BG3691" i="4"/>
  <c r="BG3690" i="4"/>
  <c r="BG3689" i="4"/>
  <c r="BG3688" i="4"/>
  <c r="BG3687" i="4"/>
  <c r="BG3686" i="4"/>
  <c r="BG3685" i="4"/>
  <c r="BG3684" i="4"/>
  <c r="BG3683" i="4"/>
  <c r="BG3682" i="4"/>
  <c r="BG3681" i="4"/>
  <c r="BG3680" i="4"/>
  <c r="BG3679" i="4"/>
  <c r="BG3678" i="4"/>
  <c r="BG3677" i="4"/>
  <c r="BG3676" i="4"/>
  <c r="BG3675" i="4"/>
  <c r="BG3674" i="4"/>
  <c r="BG3673" i="4"/>
  <c r="BG3672" i="4"/>
  <c r="BG3671" i="4"/>
  <c r="BG3670" i="4"/>
  <c r="BG3669" i="4"/>
  <c r="BG3668" i="4"/>
  <c r="BG3667" i="4"/>
  <c r="BG3666" i="4"/>
  <c r="BG3665" i="4"/>
  <c r="BG3664" i="4"/>
  <c r="BG3663" i="4"/>
  <c r="BG3662" i="4"/>
  <c r="BG3661" i="4"/>
  <c r="BG3660" i="4"/>
  <c r="BG3659" i="4"/>
  <c r="BG3658" i="4"/>
  <c r="BG3657" i="4"/>
  <c r="BG3656" i="4"/>
  <c r="BG3655" i="4"/>
  <c r="BG3654" i="4"/>
  <c r="BG3653" i="4"/>
  <c r="BG3652" i="4"/>
  <c r="BG3651" i="4"/>
  <c r="BG3650" i="4"/>
  <c r="BG3649" i="4"/>
  <c r="BG3648" i="4"/>
  <c r="BG3647" i="4"/>
  <c r="BG3646" i="4"/>
  <c r="BG3645" i="4"/>
  <c r="BG3644" i="4"/>
  <c r="BG3643" i="4"/>
  <c r="BG3642" i="4"/>
  <c r="BG3641" i="4"/>
  <c r="BG3640" i="4"/>
  <c r="BG3639" i="4"/>
  <c r="BG3638" i="4"/>
  <c r="BG3637" i="4"/>
  <c r="BG3636" i="4"/>
  <c r="BG3635" i="4"/>
  <c r="BG3634" i="4"/>
  <c r="BG3633" i="4"/>
  <c r="BG3632" i="4"/>
  <c r="BG3631" i="4"/>
  <c r="BG3630" i="4"/>
  <c r="BG3629" i="4"/>
  <c r="BG3628" i="4"/>
  <c r="BG3627" i="4"/>
  <c r="BG3626" i="4"/>
  <c r="BG3625" i="4"/>
  <c r="BG3624" i="4"/>
  <c r="BG3623" i="4"/>
  <c r="BG3622" i="4"/>
  <c r="BG3621" i="4"/>
  <c r="BG3620" i="4"/>
  <c r="BG3619" i="4"/>
  <c r="BG3618" i="4"/>
  <c r="BG3617" i="4"/>
  <c r="BG3616" i="4"/>
  <c r="BG3615" i="4"/>
  <c r="BG3614" i="4"/>
  <c r="BG3613" i="4"/>
  <c r="BG3612" i="4"/>
  <c r="BG3611" i="4"/>
  <c r="BG3610" i="4"/>
  <c r="BG3609" i="4"/>
  <c r="BG3608" i="4"/>
  <c r="BG3607" i="4"/>
  <c r="BG3606" i="4"/>
  <c r="BG3605" i="4"/>
  <c r="BG3604" i="4"/>
  <c r="BG3603" i="4"/>
  <c r="BG3602" i="4"/>
  <c r="BG3601" i="4"/>
  <c r="BG3600" i="4"/>
  <c r="BG3599" i="4"/>
  <c r="BG3598" i="4"/>
  <c r="BG3597" i="4"/>
  <c r="BG3596" i="4"/>
  <c r="BG3595" i="4"/>
  <c r="BG3594" i="4"/>
  <c r="BG3593" i="4"/>
  <c r="BG3592" i="4"/>
  <c r="BG3591" i="4"/>
  <c r="BG3590" i="4"/>
  <c r="BG3589" i="4"/>
  <c r="BG3588" i="4"/>
  <c r="BG3587" i="4"/>
  <c r="BG3586" i="4"/>
  <c r="BG3585" i="4"/>
  <c r="BG3584" i="4"/>
  <c r="BG3583" i="4"/>
  <c r="BG3582" i="4"/>
  <c r="BG3581" i="4"/>
  <c r="BG3580" i="4"/>
  <c r="BG3579" i="4"/>
  <c r="BG3578" i="4"/>
  <c r="BG3577" i="4"/>
  <c r="BG3576" i="4"/>
  <c r="BG3575" i="4"/>
  <c r="BG3574" i="4"/>
  <c r="BG3573" i="4"/>
  <c r="BG3572" i="4"/>
  <c r="BG3571" i="4"/>
  <c r="BG3570" i="4"/>
  <c r="BG3569" i="4"/>
  <c r="BG3568" i="4"/>
  <c r="BG3567" i="4"/>
  <c r="BG3566" i="4"/>
  <c r="BG3565" i="4"/>
  <c r="BG3564" i="4"/>
  <c r="BG3563" i="4"/>
  <c r="BG3562" i="4"/>
  <c r="BG3561" i="4"/>
  <c r="BG3560" i="4"/>
  <c r="BG3559" i="4"/>
  <c r="BG3558" i="4"/>
  <c r="BG3557" i="4"/>
  <c r="BG3556" i="4"/>
  <c r="BG3555" i="4"/>
  <c r="BG3554" i="4"/>
  <c r="BG3553" i="4"/>
  <c r="BG3552" i="4"/>
  <c r="BG3551" i="4"/>
  <c r="BG3550" i="4"/>
  <c r="BG3549" i="4"/>
  <c r="BG3548" i="4"/>
  <c r="BG3547" i="4"/>
  <c r="BG3546" i="4"/>
  <c r="BG3545" i="4"/>
  <c r="BG3544" i="4"/>
  <c r="BG3543" i="4"/>
  <c r="BG3542" i="4"/>
  <c r="BG3541" i="4"/>
  <c r="BG3540" i="4"/>
  <c r="BG3539" i="4"/>
  <c r="BG3538" i="4"/>
  <c r="BG3537" i="4"/>
  <c r="BG3536" i="4"/>
  <c r="BG3534" i="4"/>
  <c r="BG3533" i="4"/>
  <c r="BG3532" i="4"/>
  <c r="BG3531" i="4"/>
  <c r="BG3530" i="4"/>
  <c r="BG3529" i="4"/>
  <c r="BG3528" i="4"/>
  <c r="BG3527" i="4"/>
  <c r="BG3526" i="4"/>
  <c r="BG3525" i="4"/>
  <c r="BG3524" i="4"/>
  <c r="BG3523" i="4"/>
  <c r="BG3522" i="4"/>
  <c r="BG3521" i="4"/>
  <c r="BG3520" i="4"/>
  <c r="BG3519" i="4"/>
  <c r="BG3518" i="4"/>
  <c r="BG3517" i="4"/>
  <c r="BG3516" i="4"/>
  <c r="BG3515" i="4"/>
  <c r="BG3514" i="4"/>
  <c r="BG3513" i="4"/>
  <c r="BG3512" i="4"/>
  <c r="BG3511" i="4"/>
  <c r="BG3510" i="4"/>
  <c r="BG3509" i="4"/>
  <c r="BG3508" i="4"/>
  <c r="BG3507" i="4"/>
  <c r="BG3506" i="4"/>
  <c r="BG3505" i="4"/>
  <c r="BG3504" i="4"/>
  <c r="BG3503" i="4"/>
  <c r="BG3502" i="4"/>
  <c r="BG3501" i="4"/>
  <c r="BG3500" i="4"/>
  <c r="BG3499" i="4"/>
  <c r="BG3498" i="4"/>
  <c r="BG3497" i="4"/>
  <c r="BG3496" i="4"/>
  <c r="BG3495" i="4"/>
  <c r="BG3494" i="4"/>
  <c r="BG3493" i="4"/>
  <c r="BG3492" i="4"/>
  <c r="BG3491" i="4"/>
  <c r="BG3490" i="4"/>
  <c r="BG3489" i="4"/>
  <c r="BG3488" i="4"/>
  <c r="BG3487" i="4"/>
  <c r="BG3486" i="4"/>
  <c r="BG3485" i="4"/>
  <c r="BG3484" i="4"/>
  <c r="BG3483" i="4"/>
  <c r="BG3482" i="4"/>
  <c r="BG3481" i="4"/>
  <c r="BG3480" i="4"/>
  <c r="BG3479" i="4"/>
  <c r="BG3478" i="4"/>
  <c r="BG3477" i="4"/>
  <c r="BG3476" i="4"/>
  <c r="BG3475" i="4"/>
  <c r="BG3474" i="4"/>
  <c r="BG3473" i="4"/>
  <c r="BG3472" i="4"/>
  <c r="BG3471" i="4"/>
  <c r="BG3470" i="4"/>
  <c r="BG3469" i="4"/>
  <c r="BG3468" i="4"/>
  <c r="BG3467" i="4"/>
  <c r="BG3466" i="4"/>
  <c r="BG3465" i="4"/>
  <c r="BG3464" i="4"/>
  <c r="BG3463" i="4"/>
  <c r="BG3462" i="4"/>
  <c r="BG3461" i="4"/>
  <c r="BG3460" i="4"/>
  <c r="BG3459" i="4"/>
  <c r="BG3458" i="4"/>
  <c r="BG3457" i="4"/>
  <c r="BG3456" i="4"/>
  <c r="BG3455" i="4"/>
  <c r="BG3454" i="4"/>
  <c r="BG3453" i="4"/>
  <c r="BG3452" i="4"/>
  <c r="BG3451" i="4"/>
  <c r="BG3450" i="4"/>
  <c r="BG3449" i="4"/>
  <c r="BG3448" i="4"/>
  <c r="BG3447" i="4"/>
  <c r="BG3446" i="4"/>
  <c r="BG3445" i="4"/>
  <c r="BG3444" i="4"/>
  <c r="BG3443" i="4"/>
  <c r="BG3442" i="4"/>
  <c r="BG3441" i="4"/>
  <c r="BG3440" i="4"/>
  <c r="BG3439" i="4"/>
  <c r="BG3438" i="4"/>
  <c r="BG3437" i="4"/>
  <c r="BG3436" i="4"/>
  <c r="BG3435" i="4"/>
  <c r="BG3434" i="4"/>
  <c r="BG3433" i="4"/>
  <c r="BG3432" i="4"/>
  <c r="BG3431" i="4"/>
  <c r="BG3430" i="4"/>
  <c r="BG3429" i="4"/>
  <c r="BG3428" i="4"/>
  <c r="BG3427" i="4"/>
  <c r="BG3426" i="4"/>
  <c r="BG3425" i="4"/>
  <c r="BG3424" i="4"/>
  <c r="BG3423" i="4"/>
  <c r="BG3422" i="4"/>
  <c r="BG3421" i="4"/>
  <c r="BG3420" i="4"/>
  <c r="BG3419" i="4"/>
  <c r="BG3418" i="4"/>
  <c r="BG3417" i="4"/>
  <c r="BG3416" i="4"/>
  <c r="BG3415" i="4"/>
  <c r="BG3414" i="4"/>
  <c r="BG3413" i="4"/>
  <c r="BG3412" i="4"/>
  <c r="BG3411" i="4"/>
  <c r="BG3410" i="4"/>
  <c r="BG3409" i="4"/>
  <c r="BG3408" i="4"/>
  <c r="BG3407" i="4"/>
  <c r="BG3406" i="4"/>
  <c r="BG3405" i="4"/>
  <c r="BG3404" i="4"/>
  <c r="BG3403" i="4"/>
  <c r="BG3402" i="4"/>
  <c r="BG3401" i="4"/>
  <c r="BG3400" i="4"/>
  <c r="BG3399" i="4"/>
  <c r="BG3398" i="4"/>
  <c r="BG3397" i="4"/>
  <c r="BG3396" i="4"/>
  <c r="BG3395" i="4"/>
  <c r="BG3394" i="4"/>
  <c r="BG3393" i="4"/>
  <c r="BG3392" i="4"/>
  <c r="BG3391" i="4"/>
  <c r="BG3390" i="4"/>
  <c r="BG3389" i="4"/>
  <c r="BG3388" i="4"/>
  <c r="BG3387" i="4"/>
  <c r="BG3386" i="4"/>
  <c r="BG3385" i="4"/>
  <c r="BG3384" i="4"/>
  <c r="BG3383" i="4"/>
  <c r="BG3382" i="4"/>
  <c r="BG3381" i="4"/>
  <c r="BG3380" i="4"/>
  <c r="BG3379" i="4"/>
  <c r="BG3378" i="4"/>
  <c r="BG3377" i="4"/>
  <c r="BG3376" i="4"/>
  <c r="BG3375" i="4"/>
  <c r="BG3374" i="4"/>
  <c r="BG3373" i="4"/>
  <c r="BG3372" i="4"/>
  <c r="BG3371" i="4"/>
  <c r="BG3370" i="4"/>
  <c r="BG3369" i="4"/>
  <c r="BG3368" i="4"/>
  <c r="BG3367" i="4"/>
  <c r="BG3366" i="4"/>
  <c r="BG3365" i="4"/>
  <c r="BG3364" i="4"/>
  <c r="BG3363" i="4"/>
  <c r="BG3362" i="4"/>
  <c r="BG3361" i="4"/>
  <c r="BG3360" i="4"/>
  <c r="BG3359" i="4"/>
  <c r="BG3358" i="4"/>
  <c r="BG3357" i="4"/>
  <c r="BG3356" i="4"/>
  <c r="BG3355" i="4"/>
  <c r="BG3354" i="4"/>
  <c r="BG3353" i="4"/>
  <c r="BG3352" i="4"/>
  <c r="BG3351" i="4"/>
  <c r="BG3350" i="4"/>
  <c r="BG3349" i="4"/>
  <c r="BG3348" i="4"/>
  <c r="BG3347" i="4"/>
  <c r="BG3346" i="4"/>
  <c r="BG3345" i="4"/>
  <c r="BG3344" i="4"/>
  <c r="BG3343" i="4"/>
  <c r="BG3342" i="4"/>
  <c r="BG3341" i="4"/>
  <c r="BG3340" i="4"/>
  <c r="BG3339" i="4"/>
  <c r="BG3338" i="4"/>
  <c r="BG3337" i="4"/>
  <c r="BG3336" i="4"/>
  <c r="BG3335" i="4"/>
  <c r="BG3334" i="4"/>
  <c r="BG3333" i="4"/>
  <c r="BG3332" i="4"/>
  <c r="BG3331" i="4"/>
  <c r="BG3330" i="4"/>
  <c r="BG3329" i="4"/>
  <c r="BG3328" i="4"/>
  <c r="BG3327" i="4"/>
  <c r="BG3326" i="4"/>
  <c r="BG3325" i="4"/>
  <c r="BG3324" i="4"/>
  <c r="BG3323" i="4"/>
  <c r="BG3322" i="4"/>
  <c r="BG3321" i="4"/>
  <c r="BG3320" i="4"/>
  <c r="BG3319" i="4"/>
  <c r="BG3318" i="4"/>
  <c r="BG3317" i="4"/>
  <c r="BG3316" i="4"/>
  <c r="BG3315" i="4"/>
  <c r="BG3314" i="4"/>
  <c r="BG3313" i="4"/>
  <c r="BG3312" i="4"/>
  <c r="BG3311" i="4"/>
  <c r="BG3310" i="4"/>
  <c r="BG3309" i="4"/>
  <c r="BG3308" i="4"/>
  <c r="BG3307" i="4"/>
  <c r="BG3306" i="4"/>
  <c r="BG3305" i="4"/>
  <c r="BG3304" i="4"/>
  <c r="BG3303" i="4"/>
  <c r="BG3302" i="4"/>
  <c r="BG3301" i="4"/>
  <c r="BG3300" i="4"/>
  <c r="BG3299" i="4"/>
  <c r="BG3298" i="4"/>
  <c r="BG3297" i="4"/>
  <c r="BG3296" i="4"/>
  <c r="BG3295" i="4"/>
  <c r="BG3294" i="4"/>
  <c r="BG3293" i="4"/>
  <c r="BG3292" i="4"/>
  <c r="BG3291" i="4"/>
  <c r="BG3290" i="4"/>
  <c r="BG3289" i="4"/>
  <c r="BG3288" i="4"/>
  <c r="BG3287" i="4"/>
  <c r="BG3286" i="4"/>
  <c r="BG3285" i="4"/>
  <c r="BG3284" i="4"/>
  <c r="BG3283" i="4"/>
  <c r="BG3282" i="4"/>
  <c r="BG3281" i="4"/>
  <c r="BG3280" i="4"/>
  <c r="BG3279" i="4"/>
  <c r="BG3278" i="4"/>
  <c r="BG3277" i="4"/>
  <c r="BG3276" i="4"/>
  <c r="BG3275" i="4"/>
  <c r="BG3274" i="4"/>
  <c r="BG3273" i="4"/>
  <c r="BG3272" i="4"/>
  <c r="BG3271" i="4"/>
  <c r="BG3270" i="4"/>
  <c r="BG3269" i="4"/>
  <c r="BG3268" i="4"/>
  <c r="BG3267" i="4"/>
  <c r="BG3266" i="4"/>
  <c r="BG3265" i="4"/>
  <c r="BG3264" i="4"/>
  <c r="BG3263" i="4"/>
  <c r="BG3262" i="4"/>
  <c r="BG3261" i="4"/>
  <c r="BG3260" i="4"/>
  <c r="BG3259" i="4"/>
  <c r="BG3258" i="4"/>
  <c r="BG3257" i="4"/>
  <c r="BG3256" i="4"/>
  <c r="BG3255" i="4"/>
  <c r="BG3254" i="4"/>
  <c r="BG3253" i="4"/>
  <c r="BG3252" i="4"/>
  <c r="BG3251" i="4"/>
  <c r="BG3250" i="4"/>
  <c r="BG3249" i="4"/>
  <c r="BG3248" i="4"/>
  <c r="BG3247" i="4"/>
  <c r="BG3246" i="4"/>
  <c r="BG3245" i="4"/>
  <c r="BG3244" i="4"/>
  <c r="BG3243" i="4"/>
  <c r="BG3242" i="4"/>
  <c r="BG3241" i="4"/>
  <c r="BG3240" i="4"/>
  <c r="BG3239" i="4"/>
  <c r="BG3238" i="4"/>
  <c r="BG3237" i="4"/>
  <c r="BG3236" i="4"/>
  <c r="BG3235" i="4"/>
  <c r="BG3234" i="4"/>
  <c r="BG3233" i="4"/>
  <c r="BG3232" i="4"/>
  <c r="BG3231" i="4"/>
  <c r="BG3230" i="4"/>
  <c r="BG3229" i="4"/>
  <c r="BG3228" i="4"/>
  <c r="BG3227" i="4"/>
  <c r="BG3226" i="4"/>
  <c r="BG3225" i="4"/>
  <c r="BG3224" i="4"/>
  <c r="BG3223" i="4"/>
  <c r="BG3222" i="4"/>
  <c r="BG3221" i="4"/>
  <c r="BG3220" i="4"/>
  <c r="BG3219" i="4"/>
  <c r="BG3218" i="4"/>
  <c r="BG3217" i="4"/>
  <c r="BG3216" i="4"/>
  <c r="BG3215" i="4"/>
  <c r="BG3214" i="4"/>
  <c r="BG3213" i="4"/>
  <c r="BG3212" i="4"/>
  <c r="BG3211" i="4"/>
  <c r="BG3210" i="4"/>
  <c r="BG3209" i="4"/>
  <c r="BG3208" i="4"/>
  <c r="BG3207" i="4"/>
  <c r="BG3206" i="4"/>
  <c r="BG3205" i="4"/>
  <c r="BG3204" i="4"/>
  <c r="BG3203" i="4"/>
  <c r="BG3202" i="4"/>
  <c r="BG3201" i="4"/>
  <c r="BG3200" i="4"/>
  <c r="BG3199" i="4"/>
  <c r="BG3198" i="4"/>
  <c r="BG3197" i="4"/>
  <c r="BG3196" i="4"/>
  <c r="BG3195" i="4"/>
  <c r="BG3194" i="4"/>
  <c r="BG3193" i="4"/>
  <c r="BG3192" i="4"/>
  <c r="BG3191" i="4"/>
  <c r="BG3190" i="4"/>
  <c r="BG3189" i="4"/>
  <c r="BG3188" i="4"/>
  <c r="BG3187" i="4"/>
  <c r="BG3186" i="4"/>
  <c r="BG3185" i="4"/>
  <c r="BG3184" i="4"/>
  <c r="BG3183" i="4"/>
  <c r="BG3182" i="4"/>
  <c r="BG3181" i="4"/>
  <c r="BG3180" i="4"/>
  <c r="BG3179" i="4"/>
  <c r="BG3178" i="4"/>
  <c r="BG3177" i="4"/>
  <c r="BG3176" i="4"/>
  <c r="BG3175" i="4"/>
  <c r="BG3174" i="4"/>
  <c r="BG3173" i="4"/>
  <c r="BG3172" i="4"/>
  <c r="BG3171" i="4"/>
  <c r="BG3170" i="4"/>
  <c r="BG3169" i="4"/>
  <c r="BG3168" i="4"/>
  <c r="BG3167" i="4"/>
  <c r="BG3166" i="4"/>
  <c r="BG3165" i="4"/>
  <c r="BG3164" i="4"/>
  <c r="BG3163" i="4"/>
  <c r="BG3162" i="4"/>
  <c r="BG3161" i="4"/>
  <c r="BG3160" i="4"/>
  <c r="BG3159" i="4"/>
  <c r="BG3158" i="4"/>
  <c r="BG3157" i="4"/>
  <c r="BG3156" i="4"/>
  <c r="BG3155" i="4"/>
  <c r="BG3154" i="4"/>
  <c r="BG3153" i="4"/>
  <c r="BG3152" i="4"/>
  <c r="BG3151" i="4"/>
  <c r="BG3150" i="4"/>
  <c r="BG3149" i="4"/>
  <c r="BG3148" i="4"/>
  <c r="BG3147" i="4"/>
  <c r="BG3146" i="4"/>
  <c r="BG3145" i="4"/>
  <c r="BG3144" i="4"/>
  <c r="BG3143" i="4"/>
  <c r="BG3142" i="4"/>
  <c r="BG3141" i="4"/>
  <c r="BG3140" i="4"/>
  <c r="BG3139" i="4"/>
  <c r="BG3138" i="4"/>
  <c r="BG3137" i="4"/>
  <c r="BG3136" i="4"/>
  <c r="BG3135" i="4"/>
  <c r="BG3134" i="4"/>
  <c r="BG3133" i="4"/>
  <c r="BG3132" i="4"/>
  <c r="BG3131" i="4"/>
  <c r="BG3130" i="4"/>
  <c r="BG3129" i="4"/>
  <c r="BG3128" i="4"/>
  <c r="BG3127" i="4"/>
  <c r="BG3126" i="4"/>
  <c r="BG3125" i="4"/>
  <c r="BG3124" i="4"/>
  <c r="BG3123" i="4"/>
  <c r="BG3122" i="4"/>
  <c r="BG3121" i="4"/>
  <c r="BG3120" i="4"/>
  <c r="BG3119" i="4"/>
  <c r="BG3118" i="4"/>
  <c r="BG3117" i="4"/>
  <c r="BG3116" i="4"/>
  <c r="BG3115" i="4"/>
  <c r="BG3114" i="4"/>
  <c r="BG3113" i="4"/>
  <c r="BG3112" i="4"/>
  <c r="BG3111" i="4"/>
  <c r="BG3110" i="4"/>
  <c r="BG3109" i="4"/>
  <c r="BG3108" i="4"/>
  <c r="BG3107" i="4"/>
  <c r="BG3106" i="4"/>
  <c r="BG3105" i="4"/>
  <c r="BG3104" i="4"/>
  <c r="BG3103" i="4"/>
  <c r="BG3102" i="4"/>
  <c r="BG3101" i="4"/>
  <c r="BG3100" i="4"/>
  <c r="BG3099" i="4"/>
  <c r="BG3098" i="4"/>
  <c r="BG3097" i="4"/>
  <c r="BG3096" i="4"/>
  <c r="BG3095" i="4"/>
  <c r="BG3094" i="4"/>
  <c r="BG3093" i="4"/>
  <c r="BG3092" i="4"/>
  <c r="BG3091" i="4"/>
  <c r="BG3090" i="4"/>
  <c r="BG3089" i="4"/>
  <c r="BG3088" i="4"/>
  <c r="BG3087" i="4"/>
  <c r="BG3086" i="4"/>
  <c r="BG3085" i="4"/>
  <c r="BG3084" i="4"/>
  <c r="BG3083" i="4"/>
  <c r="BG3082" i="4"/>
  <c r="BG3081" i="4"/>
  <c r="BG3080" i="4"/>
  <c r="BG3079" i="4"/>
  <c r="BG3078" i="4"/>
  <c r="BG3077" i="4"/>
  <c r="BG3076" i="4"/>
  <c r="BG3075" i="4"/>
  <c r="BG3074" i="4"/>
  <c r="BG3073" i="4"/>
  <c r="BG3072" i="4"/>
  <c r="BG3071" i="4"/>
  <c r="BG3070" i="4"/>
  <c r="BG3069" i="4"/>
  <c r="BG3068" i="4"/>
  <c r="BG3067" i="4"/>
  <c r="BG3066" i="4"/>
  <c r="BG3065" i="4"/>
  <c r="BG3064" i="4"/>
  <c r="BG3063" i="4"/>
  <c r="BG3062" i="4"/>
  <c r="BG3061" i="4"/>
  <c r="BG3060" i="4"/>
  <c r="BG3059" i="4"/>
  <c r="BG3058" i="4"/>
  <c r="BG3057" i="4"/>
  <c r="BG3056" i="4"/>
  <c r="BG3055" i="4"/>
  <c r="BG3054" i="4"/>
  <c r="BG3053" i="4"/>
  <c r="BG3052" i="4"/>
  <c r="BG3051" i="4"/>
  <c r="BG3050" i="4"/>
  <c r="BG3049" i="4"/>
  <c r="BG3048" i="4"/>
  <c r="BG3047" i="4"/>
  <c r="BG3046" i="4"/>
  <c r="BG3045" i="4"/>
  <c r="BG3044" i="4"/>
  <c r="BG3043" i="4"/>
  <c r="BG3042" i="4"/>
  <c r="BG3041" i="4"/>
  <c r="BG3040" i="4"/>
  <c r="BG3039" i="4"/>
  <c r="BG3038" i="4"/>
  <c r="BG3037" i="4"/>
  <c r="BG3036" i="4"/>
  <c r="BG3035" i="4"/>
  <c r="BG3034" i="4"/>
  <c r="BG3033" i="4"/>
  <c r="BG3032" i="4"/>
  <c r="BG3031" i="4"/>
  <c r="BG3030" i="4"/>
  <c r="BG3029" i="4"/>
  <c r="BG3028" i="4"/>
  <c r="BG3027" i="4"/>
  <c r="BG3026" i="4"/>
  <c r="BG3025" i="4"/>
  <c r="BG3024" i="4"/>
  <c r="BG3023" i="4"/>
  <c r="BG3022" i="4"/>
  <c r="BG3021" i="4"/>
  <c r="BG3020" i="4"/>
  <c r="BG3019" i="4"/>
  <c r="BG3018" i="4"/>
  <c r="BG3017" i="4"/>
  <c r="BG3016" i="4"/>
  <c r="BG3015" i="4"/>
  <c r="BG3014" i="4"/>
  <c r="BG3013" i="4"/>
  <c r="BG3012" i="4"/>
  <c r="BG3011" i="4"/>
  <c r="BG3010" i="4"/>
  <c r="BG3009" i="4"/>
  <c r="BG3008" i="4"/>
  <c r="BG3007" i="4"/>
  <c r="BG3006" i="4"/>
  <c r="BG3005" i="4"/>
  <c r="BG3004" i="4"/>
  <c r="BG3003" i="4"/>
  <c r="BG3002" i="4"/>
  <c r="BG3001" i="4"/>
  <c r="BG3000" i="4"/>
  <c r="BG2999" i="4"/>
  <c r="BG2998" i="4"/>
  <c r="BG2997" i="4"/>
  <c r="BG2996" i="4"/>
  <c r="BG2995" i="4"/>
  <c r="BG2994" i="4"/>
  <c r="BG2993" i="4"/>
  <c r="BG2992" i="4"/>
  <c r="BG2991" i="4"/>
  <c r="BG2990" i="4"/>
  <c r="BG2989" i="4"/>
  <c r="BG2988" i="4"/>
  <c r="BG2987" i="4"/>
  <c r="BG2986" i="4"/>
  <c r="BG2985" i="4"/>
  <c r="BG2984" i="4"/>
  <c r="BG2983" i="4"/>
  <c r="BG2982" i="4"/>
  <c r="BG2981" i="4"/>
  <c r="BG2980" i="4"/>
  <c r="BG2979" i="4"/>
  <c r="BG2978" i="4"/>
  <c r="BG2977" i="4"/>
  <c r="BG2976" i="4"/>
  <c r="BG2975" i="4"/>
  <c r="BG2974" i="4"/>
  <c r="BG2973" i="4"/>
  <c r="BG2972" i="4"/>
  <c r="BG2971" i="4"/>
  <c r="BG2970" i="4"/>
  <c r="BG2969" i="4"/>
  <c r="BG2968" i="4"/>
  <c r="BG2967" i="4"/>
  <c r="BG2966" i="4"/>
  <c r="BG2965" i="4"/>
  <c r="BG2964" i="4"/>
  <c r="BG2963" i="4"/>
  <c r="BG2962" i="4"/>
  <c r="BG2961" i="4"/>
  <c r="BG2960" i="4"/>
  <c r="BG2959" i="4"/>
  <c r="BG2958" i="4"/>
  <c r="BG2957" i="4"/>
  <c r="BG2956" i="4"/>
  <c r="BG2955" i="4"/>
  <c r="BG2954" i="4"/>
  <c r="BG2953" i="4"/>
  <c r="BG2952" i="4"/>
  <c r="BG2951" i="4"/>
  <c r="BG2950" i="4"/>
  <c r="BG2949" i="4"/>
  <c r="BG2948" i="4"/>
  <c r="BG2947" i="4"/>
  <c r="BG2946" i="4"/>
  <c r="BG2945" i="4"/>
  <c r="BG2944" i="4"/>
  <c r="BG2943" i="4"/>
  <c r="BG2942" i="4"/>
  <c r="BG2941" i="4"/>
  <c r="BG2940" i="4"/>
  <c r="BG2939" i="4"/>
  <c r="BG2938" i="4"/>
  <c r="BG2937" i="4"/>
  <c r="BG2936" i="4"/>
  <c r="BG2935" i="4"/>
  <c r="BG2934" i="4"/>
  <c r="BG2933" i="4"/>
  <c r="BG2932" i="4"/>
  <c r="BG2931" i="4"/>
  <c r="BG2930" i="4"/>
  <c r="BG2929" i="4"/>
  <c r="BG2928" i="4"/>
  <c r="BG2927" i="4"/>
  <c r="BG2926" i="4"/>
  <c r="BG2925" i="4"/>
  <c r="BG2924" i="4"/>
  <c r="BG2923" i="4"/>
  <c r="BG2922" i="4"/>
  <c r="BG2921" i="4"/>
  <c r="BG2920" i="4"/>
  <c r="BG2919" i="4"/>
  <c r="BG2918" i="4"/>
  <c r="BG2917" i="4"/>
  <c r="BG2916" i="4"/>
  <c r="BG2915" i="4"/>
  <c r="BG2914" i="4"/>
  <c r="BG2913" i="4"/>
  <c r="BG2912" i="4"/>
  <c r="BG2911" i="4"/>
  <c r="BG2910" i="4"/>
  <c r="BG2909" i="4"/>
  <c r="BG2908" i="4"/>
  <c r="BG2907" i="4"/>
  <c r="BG2906" i="4"/>
  <c r="BG2905" i="4"/>
  <c r="BG2904" i="4"/>
  <c r="BG2903" i="4"/>
  <c r="BG2902" i="4"/>
  <c r="BG2901" i="4"/>
  <c r="BG2900" i="4"/>
  <c r="BG2899" i="4"/>
  <c r="BG2898" i="4"/>
  <c r="BG2897" i="4"/>
  <c r="BG2896" i="4"/>
  <c r="BG2895" i="4"/>
  <c r="BG2894" i="4"/>
  <c r="BG2893" i="4"/>
  <c r="BG2892" i="4"/>
  <c r="BG2891" i="4"/>
  <c r="BG2890" i="4"/>
  <c r="BG2889" i="4"/>
  <c r="BG2888" i="4"/>
  <c r="BG2887" i="4"/>
  <c r="BG2886" i="4"/>
  <c r="BG2885" i="4"/>
  <c r="BG2884" i="4"/>
  <c r="BG2883" i="4"/>
  <c r="BG2882" i="4"/>
  <c r="BG2881" i="4"/>
  <c r="BG2880" i="4"/>
  <c r="BG2879" i="4"/>
  <c r="BG2878" i="4"/>
  <c r="BG2877" i="4"/>
  <c r="BG2876" i="4"/>
  <c r="BG2875" i="4"/>
  <c r="BG2874" i="4"/>
  <c r="BG2873" i="4"/>
  <c r="BG2872" i="4"/>
  <c r="BG2871" i="4"/>
  <c r="BG2870" i="4"/>
  <c r="BG2869" i="4"/>
  <c r="BG2868" i="4"/>
  <c r="BG2867" i="4"/>
  <c r="BG2866" i="4"/>
  <c r="BG2865" i="4"/>
  <c r="BG2864" i="4"/>
  <c r="BG2863" i="4"/>
  <c r="BG2862" i="4"/>
  <c r="BG2861" i="4"/>
  <c r="BG2860" i="4"/>
  <c r="BG2859" i="4"/>
  <c r="BG2858" i="4"/>
  <c r="BG2857" i="4"/>
  <c r="BG2856" i="4"/>
  <c r="BG2855" i="4"/>
  <c r="BG2854" i="4"/>
  <c r="BG2853" i="4"/>
  <c r="BG2852" i="4"/>
  <c r="BG2851" i="4"/>
  <c r="BG2850" i="4"/>
  <c r="BG2849" i="4"/>
  <c r="BG2848" i="4"/>
  <c r="BG2847" i="4"/>
  <c r="BG2846" i="4"/>
  <c r="BG2845" i="4"/>
  <c r="BG2844" i="4"/>
  <c r="BG2843" i="4"/>
  <c r="BG2842" i="4"/>
  <c r="BG2841" i="4"/>
  <c r="BG2840" i="4"/>
  <c r="BG2839" i="4"/>
  <c r="BG2838" i="4"/>
  <c r="BG2837" i="4"/>
  <c r="BG2836" i="4"/>
  <c r="BG2835" i="4"/>
  <c r="BG2834" i="4"/>
  <c r="BG2833" i="4"/>
  <c r="BG2832" i="4"/>
  <c r="BG2831" i="4"/>
  <c r="BG2830" i="4"/>
  <c r="BG2829" i="4"/>
  <c r="BG2828" i="4"/>
  <c r="BG2827" i="4"/>
  <c r="BG2826" i="4"/>
  <c r="BG2825" i="4"/>
  <c r="BG2824" i="4"/>
  <c r="BG2823" i="4"/>
  <c r="BG2822" i="4"/>
  <c r="BG2821" i="4"/>
  <c r="BG2820" i="4"/>
  <c r="BG2819" i="4"/>
  <c r="BG2818" i="4"/>
  <c r="BG2817" i="4"/>
  <c r="BG2816" i="4"/>
  <c r="BG2815" i="4"/>
  <c r="BG2814" i="4"/>
  <c r="BG2813" i="4"/>
  <c r="BG2812" i="4"/>
  <c r="BG2811" i="4"/>
  <c r="BG2810" i="4"/>
  <c r="BG2809" i="4"/>
  <c r="BG2808" i="4"/>
  <c r="BG2807" i="4"/>
  <c r="BG2806" i="4"/>
  <c r="BG2805" i="4"/>
  <c r="BG2804" i="4"/>
  <c r="BG2803" i="4"/>
  <c r="BG2802" i="4"/>
  <c r="BG2801" i="4"/>
  <c r="BG2800" i="4"/>
  <c r="BG2799" i="4"/>
  <c r="BG2798" i="4"/>
  <c r="BG2797" i="4"/>
  <c r="BG2796" i="4"/>
  <c r="BG2795" i="4"/>
  <c r="BG2794" i="4"/>
  <c r="BG2793" i="4"/>
  <c r="BG2792" i="4"/>
  <c r="BG2791" i="4"/>
  <c r="BG2790" i="4"/>
  <c r="BG2789" i="4"/>
  <c r="BG2788" i="4"/>
  <c r="BG2787" i="4"/>
  <c r="BG2786" i="4"/>
  <c r="BG2785" i="4"/>
  <c r="BG2784" i="4"/>
  <c r="BG2783" i="4"/>
  <c r="BG2782" i="4"/>
  <c r="BG2781" i="4"/>
  <c r="BG2780" i="4"/>
  <c r="BG2779" i="4"/>
  <c r="BG2778" i="4"/>
  <c r="BG2777" i="4"/>
  <c r="BG2776" i="4"/>
  <c r="BG2775" i="4"/>
  <c r="BG2774" i="4"/>
  <c r="BG2773" i="4"/>
  <c r="BG2772" i="4"/>
  <c r="BG2771" i="4"/>
  <c r="BG2770" i="4"/>
  <c r="BG2769" i="4"/>
  <c r="BG2768" i="4"/>
  <c r="BG2767" i="4"/>
  <c r="BG2766" i="4"/>
  <c r="BG2765" i="4"/>
  <c r="BG2764" i="4"/>
  <c r="BG2763" i="4"/>
  <c r="BG2762" i="4"/>
  <c r="BG2761" i="4"/>
  <c r="BG2760" i="4"/>
  <c r="BG2759" i="4"/>
  <c r="BG2758" i="4"/>
  <c r="BG2757" i="4"/>
  <c r="BG2756" i="4"/>
  <c r="BG2755" i="4"/>
  <c r="BG2754" i="4"/>
  <c r="BG2753" i="4"/>
  <c r="BG2752" i="4"/>
  <c r="BG2751" i="4"/>
  <c r="BG2750" i="4"/>
  <c r="BG2749" i="4"/>
  <c r="BG2748" i="4"/>
  <c r="BG2747" i="4"/>
  <c r="BG2746" i="4"/>
  <c r="BG2745" i="4"/>
  <c r="BG2744" i="4"/>
  <c r="BG2743" i="4"/>
  <c r="BG2742" i="4"/>
  <c r="BG2741" i="4"/>
  <c r="BG2740" i="4"/>
  <c r="BG2739" i="4"/>
  <c r="BG2738" i="4"/>
  <c r="BG2737" i="4"/>
  <c r="BG2736" i="4"/>
  <c r="BG2735" i="4"/>
  <c r="BG2734" i="4"/>
  <c r="BG2733" i="4"/>
  <c r="BG2732" i="4"/>
  <c r="BG2731" i="4"/>
  <c r="BG2730" i="4"/>
  <c r="BG2729" i="4"/>
  <c r="BG2728" i="4"/>
  <c r="BG2727" i="4"/>
  <c r="BG2726" i="4"/>
  <c r="BG2725" i="4"/>
  <c r="BG2724" i="4"/>
  <c r="BG2723" i="4"/>
  <c r="BG2722" i="4"/>
  <c r="BG2721" i="4"/>
  <c r="BG2720" i="4"/>
  <c r="BG2719" i="4"/>
  <c r="BG2718" i="4"/>
  <c r="BG2717" i="4"/>
  <c r="BG2716" i="4"/>
  <c r="BG2715" i="4"/>
  <c r="BG2714" i="4"/>
  <c r="BG2713" i="4"/>
  <c r="BG2712" i="4"/>
  <c r="BG2711" i="4"/>
  <c r="BG2710" i="4"/>
  <c r="BG2709" i="4"/>
  <c r="BG2708" i="4"/>
  <c r="BG2707" i="4"/>
  <c r="BG2706" i="4"/>
  <c r="BG2705" i="4"/>
  <c r="BG2704" i="4"/>
  <c r="BG2703" i="4"/>
  <c r="BG2702" i="4"/>
  <c r="BG2701" i="4"/>
  <c r="BG2700" i="4"/>
  <c r="BG2699" i="4"/>
  <c r="BG2698" i="4"/>
  <c r="BG2697" i="4"/>
  <c r="BG2696" i="4"/>
  <c r="BG2695" i="4"/>
  <c r="BG2694" i="4"/>
  <c r="BG2693" i="4"/>
  <c r="BG2692" i="4"/>
  <c r="BG2691" i="4"/>
  <c r="BG2690" i="4"/>
  <c r="BG2689" i="4"/>
  <c r="BG2688" i="4"/>
  <c r="BG2687" i="4"/>
  <c r="BG2686" i="4"/>
  <c r="BG2685" i="4"/>
  <c r="BG2684" i="4"/>
  <c r="BG2683" i="4"/>
  <c r="BG2682" i="4"/>
  <c r="BG2681" i="4"/>
  <c r="BG2680" i="4"/>
  <c r="BG2679" i="4"/>
  <c r="BG2678" i="4"/>
  <c r="BG2677" i="4"/>
  <c r="BG2676" i="4"/>
  <c r="BG2675" i="4"/>
  <c r="BG2674" i="4"/>
  <c r="BG2673" i="4"/>
  <c r="BG2672" i="4"/>
  <c r="BG2671" i="4"/>
  <c r="BG2670" i="4"/>
  <c r="BG2669" i="4"/>
  <c r="BG2668" i="4"/>
  <c r="BG2667" i="4"/>
  <c r="BG2666" i="4"/>
  <c r="BG2665" i="4"/>
  <c r="BG2664" i="4"/>
  <c r="BG2663" i="4"/>
  <c r="BG2662" i="4"/>
  <c r="BG2661" i="4"/>
  <c r="BG2660" i="4"/>
  <c r="BG2659" i="4"/>
  <c r="BG2658" i="4"/>
  <c r="BG2657" i="4"/>
  <c r="BG2656" i="4"/>
  <c r="BG2655" i="4"/>
  <c r="BG2654" i="4"/>
  <c r="BG2653" i="4"/>
  <c r="BG2652" i="4"/>
  <c r="BG2651" i="4"/>
  <c r="BG2650" i="4"/>
  <c r="BG2649" i="4"/>
  <c r="BG2648" i="4"/>
  <c r="BG2647" i="4"/>
  <c r="BG2646" i="4"/>
  <c r="BG2645" i="4"/>
  <c r="BG2644" i="4"/>
  <c r="BG2643" i="4"/>
  <c r="BG2642" i="4"/>
  <c r="BG2641" i="4"/>
  <c r="BG2640" i="4"/>
  <c r="BG2639" i="4"/>
  <c r="BG2638" i="4"/>
  <c r="BG2637" i="4"/>
  <c r="BG2636" i="4"/>
  <c r="BG2635" i="4"/>
  <c r="BG2634" i="4"/>
  <c r="BG2633" i="4"/>
  <c r="BG2632" i="4"/>
  <c r="BG2631" i="4"/>
  <c r="BG2630" i="4"/>
  <c r="BG2629" i="4"/>
  <c r="BG2628" i="4"/>
  <c r="BG2627" i="4"/>
  <c r="BG2626" i="4"/>
  <c r="BG2625" i="4"/>
  <c r="BG2624" i="4"/>
  <c r="BG2623" i="4"/>
  <c r="BG2622" i="4"/>
  <c r="BG2621" i="4"/>
  <c r="BG2620" i="4"/>
  <c r="BG2619" i="4"/>
  <c r="BG2618" i="4"/>
  <c r="BG2617" i="4"/>
  <c r="BG2616" i="4"/>
  <c r="BG2615" i="4"/>
  <c r="BG2614" i="4"/>
  <c r="BG2613" i="4"/>
  <c r="BG2612" i="4"/>
  <c r="BG2611" i="4"/>
  <c r="BG2610" i="4"/>
  <c r="BG2609" i="4"/>
  <c r="BG2608" i="4"/>
  <c r="BG2607" i="4"/>
  <c r="BG2606" i="4"/>
  <c r="BG2605" i="4"/>
  <c r="BG2604" i="4"/>
  <c r="BG2603" i="4"/>
  <c r="BG2602" i="4"/>
  <c r="BG2601" i="4"/>
  <c r="BG2600" i="4"/>
  <c r="BG2599" i="4"/>
  <c r="BG2598" i="4"/>
  <c r="BG2597" i="4"/>
  <c r="BG2596" i="4"/>
  <c r="BG2595" i="4"/>
  <c r="BG2594" i="4"/>
  <c r="BG2593" i="4"/>
  <c r="BG2592" i="4"/>
  <c r="BG2591" i="4"/>
  <c r="BG2590" i="4"/>
  <c r="BG2589" i="4"/>
  <c r="BG2588" i="4"/>
  <c r="BG2587" i="4"/>
  <c r="BG2586" i="4"/>
  <c r="BG2585" i="4"/>
  <c r="BG2584" i="4"/>
  <c r="BG2583" i="4"/>
  <c r="BG2582" i="4"/>
  <c r="BG2581" i="4"/>
  <c r="BG2580" i="4"/>
  <c r="BG2579" i="4"/>
  <c r="BG2578" i="4"/>
  <c r="BG2577" i="4"/>
  <c r="BG2576" i="4"/>
  <c r="BG2575" i="4"/>
  <c r="BG2574" i="4"/>
  <c r="BG2573" i="4"/>
  <c r="BG2572" i="4"/>
  <c r="BG2571" i="4"/>
  <c r="BG2570" i="4"/>
  <c r="BG2569" i="4"/>
  <c r="BG2568" i="4"/>
  <c r="BG2567" i="4"/>
  <c r="BG2566" i="4"/>
  <c r="BG2565" i="4"/>
  <c r="BG2564" i="4"/>
  <c r="BG2563" i="4"/>
  <c r="BG2562" i="4"/>
  <c r="BG2561" i="4"/>
  <c r="BG2560" i="4"/>
  <c r="BG2559" i="4"/>
  <c r="BG2558" i="4"/>
  <c r="BG2557" i="4"/>
  <c r="BG2556" i="4"/>
  <c r="BG2555" i="4"/>
  <c r="BG2554" i="4"/>
  <c r="BG2553" i="4"/>
  <c r="BG2552" i="4"/>
  <c r="BG2551" i="4"/>
  <c r="BG2550" i="4"/>
  <c r="BG2549" i="4"/>
  <c r="BG2548" i="4"/>
  <c r="BG2547" i="4"/>
  <c r="BG2546" i="4"/>
  <c r="BG2545" i="4"/>
  <c r="BG2544" i="4"/>
  <c r="BG2543" i="4"/>
  <c r="BG2542" i="4"/>
  <c r="BG2541" i="4"/>
  <c r="BG2540" i="4"/>
  <c r="BG2539" i="4"/>
  <c r="BG2538" i="4"/>
  <c r="BG2537" i="4"/>
  <c r="BG2536" i="4"/>
  <c r="BG2535" i="4"/>
  <c r="BG2534" i="4"/>
  <c r="BG2533" i="4"/>
  <c r="BG2532" i="4"/>
  <c r="BG2531" i="4"/>
  <c r="BG2530" i="4"/>
  <c r="BG2529" i="4"/>
  <c r="BG2528" i="4"/>
  <c r="BG2527" i="4"/>
  <c r="BG2526" i="4"/>
  <c r="BG2525" i="4"/>
  <c r="BG2524" i="4"/>
  <c r="BG2523" i="4"/>
  <c r="BG2522" i="4"/>
  <c r="BG2521" i="4"/>
  <c r="BG2520" i="4"/>
  <c r="BG2519" i="4"/>
  <c r="BG2518" i="4"/>
  <c r="BG2517" i="4"/>
  <c r="BG2516" i="4"/>
  <c r="BG2515" i="4"/>
  <c r="BG2514" i="4"/>
  <c r="BG2513" i="4"/>
  <c r="BG2512" i="4"/>
  <c r="BG2511" i="4"/>
  <c r="BG2510" i="4"/>
  <c r="BG2509" i="4"/>
  <c r="BG2508" i="4"/>
  <c r="BG2507" i="4"/>
  <c r="BG2506" i="4"/>
  <c r="BG2505" i="4"/>
  <c r="BG2504" i="4"/>
  <c r="BG2503" i="4"/>
  <c r="BG2502" i="4"/>
  <c r="BG2501" i="4"/>
  <c r="BG2500" i="4"/>
  <c r="BG2499" i="4"/>
  <c r="BG2498" i="4"/>
  <c r="BG2497" i="4"/>
  <c r="BG2496" i="4"/>
  <c r="BG2495" i="4"/>
  <c r="BG2494" i="4"/>
  <c r="BG2493" i="4"/>
  <c r="BG2492" i="4"/>
  <c r="BG2491" i="4"/>
  <c r="BG2490" i="4"/>
  <c r="BG2489" i="4"/>
  <c r="BG2488" i="4"/>
  <c r="BG2487" i="4"/>
  <c r="BG2486" i="4"/>
  <c r="BG2485" i="4"/>
  <c r="BG2484" i="4"/>
  <c r="BG2483" i="4"/>
  <c r="BG2482" i="4"/>
  <c r="BG2481" i="4"/>
  <c r="BG2480" i="4"/>
  <c r="BG2479" i="4"/>
  <c r="BG2478" i="4"/>
  <c r="BG2477" i="4"/>
  <c r="BG2476" i="4"/>
  <c r="BG2475" i="4"/>
  <c r="BG2474" i="4"/>
  <c r="BG2473" i="4"/>
  <c r="BG2472" i="4"/>
  <c r="BG2471" i="4"/>
  <c r="BG2470" i="4"/>
  <c r="BG2469" i="4"/>
  <c r="BG2468" i="4"/>
  <c r="BG2467" i="4"/>
  <c r="BG2466" i="4"/>
  <c r="BG2465" i="4"/>
  <c r="BG2464" i="4"/>
  <c r="BG2463" i="4"/>
  <c r="BG2462" i="4"/>
  <c r="BG2461" i="4"/>
  <c r="BG2460" i="4"/>
  <c r="BG2459" i="4"/>
  <c r="BG2458" i="4"/>
  <c r="BG2457" i="4"/>
  <c r="BG2456" i="4"/>
  <c r="BG2455" i="4"/>
  <c r="BG2454" i="4"/>
  <c r="BG2453" i="4"/>
  <c r="BG2452" i="4"/>
  <c r="BG2451" i="4"/>
  <c r="BG2450" i="4"/>
  <c r="BG2449" i="4"/>
  <c r="BG2448" i="4"/>
  <c r="BG2447" i="4"/>
  <c r="BG2446" i="4"/>
  <c r="BG2445" i="4"/>
  <c r="BG2444" i="4"/>
  <c r="BG2443" i="4"/>
  <c r="BG2442" i="4"/>
  <c r="BG2441" i="4"/>
  <c r="BG2440" i="4"/>
  <c r="BG2439" i="4"/>
  <c r="BG2438" i="4"/>
  <c r="BG2437" i="4"/>
  <c r="BG2436" i="4"/>
  <c r="BG2435" i="4"/>
  <c r="BG2434" i="4"/>
  <c r="BG2433" i="4"/>
  <c r="BG2432" i="4"/>
  <c r="BG2431" i="4"/>
  <c r="BG2430" i="4"/>
  <c r="BG2429" i="4"/>
  <c r="BG2428" i="4"/>
  <c r="BG2427" i="4"/>
  <c r="BG2426" i="4"/>
  <c r="BG2425" i="4"/>
  <c r="BG2424" i="4"/>
  <c r="BG2423" i="4"/>
  <c r="BG2422" i="4"/>
  <c r="BG2421" i="4"/>
  <c r="BG2420" i="4"/>
  <c r="BG2419" i="4"/>
  <c r="BG2418" i="4"/>
  <c r="BG2417" i="4"/>
  <c r="BG2416" i="4"/>
  <c r="BG2415" i="4"/>
  <c r="BG2414" i="4"/>
  <c r="BG2413" i="4"/>
  <c r="BG2412" i="4"/>
  <c r="BG2411" i="4"/>
  <c r="BG2410" i="4"/>
  <c r="BG2409" i="4"/>
  <c r="BG2408" i="4"/>
  <c r="BG2407" i="4"/>
  <c r="BG2406" i="4"/>
  <c r="BG2405" i="4"/>
  <c r="BG2404" i="4"/>
  <c r="BG2403" i="4"/>
  <c r="BG2402" i="4"/>
  <c r="BG2401" i="4"/>
  <c r="BG2400" i="4"/>
  <c r="BG2399" i="4"/>
  <c r="BG2398" i="4"/>
  <c r="BG2397" i="4"/>
  <c r="BG2396" i="4"/>
  <c r="BG2395" i="4"/>
  <c r="BG2394" i="4"/>
  <c r="BG2393" i="4"/>
  <c r="BG2392" i="4"/>
  <c r="BG2391" i="4"/>
  <c r="BG2390" i="4"/>
  <c r="BG2389" i="4"/>
  <c r="BG2388" i="4"/>
  <c r="BG2387" i="4"/>
  <c r="BG2386" i="4"/>
  <c r="BG2385" i="4"/>
  <c r="BG2384" i="4"/>
  <c r="BG2383" i="4"/>
  <c r="BG2382" i="4"/>
  <c r="BG2381" i="4"/>
  <c r="BG2380" i="4"/>
  <c r="BG2379" i="4"/>
  <c r="BG2378" i="4"/>
  <c r="BG2377" i="4"/>
  <c r="BG2376" i="4"/>
  <c r="BG2375" i="4"/>
  <c r="BG2374" i="4"/>
  <c r="BG2373" i="4"/>
  <c r="BG2372" i="4"/>
  <c r="BG2371" i="4"/>
  <c r="BG2370" i="4"/>
  <c r="BG2369" i="4"/>
  <c r="BG2368" i="4"/>
  <c r="BG2367" i="4"/>
  <c r="BG2366" i="4"/>
  <c r="BG2365" i="4"/>
  <c r="BG2364" i="4"/>
  <c r="BG2363" i="4"/>
  <c r="BG2362" i="4"/>
  <c r="BG2361" i="4"/>
  <c r="BG2360" i="4"/>
  <c r="BG2359" i="4"/>
  <c r="BG2358" i="4"/>
  <c r="BG2357" i="4"/>
  <c r="BG2356" i="4"/>
  <c r="BG2355" i="4"/>
  <c r="BG2354" i="4"/>
  <c r="BG2353" i="4"/>
  <c r="BG2352" i="4"/>
  <c r="BG2351" i="4"/>
  <c r="BG2350" i="4"/>
  <c r="BG2349" i="4"/>
  <c r="BG2348" i="4"/>
  <c r="BG2347" i="4"/>
  <c r="BG2346" i="4"/>
  <c r="BG2345" i="4"/>
  <c r="BG2344" i="4"/>
  <c r="BG2343" i="4"/>
  <c r="BG2342" i="4"/>
  <c r="BG2341" i="4"/>
  <c r="BG2340" i="4"/>
  <c r="BG2339" i="4"/>
  <c r="BG2338" i="4"/>
  <c r="BG2337" i="4"/>
  <c r="BG2336" i="4"/>
  <c r="BG2335" i="4"/>
  <c r="BG2334" i="4"/>
  <c r="BG2333" i="4"/>
  <c r="BG2332" i="4"/>
  <c r="BG2331" i="4"/>
  <c r="BG2330" i="4"/>
  <c r="BG2329" i="4"/>
  <c r="BG2328" i="4"/>
  <c r="BG2327" i="4"/>
  <c r="BG2326" i="4"/>
  <c r="BG2325" i="4"/>
  <c r="BG2324" i="4"/>
  <c r="BG2323" i="4"/>
  <c r="BG2322" i="4"/>
  <c r="BG2321" i="4"/>
  <c r="BG2320" i="4"/>
  <c r="BG2319" i="4"/>
  <c r="BG2318" i="4"/>
  <c r="BG2317" i="4"/>
  <c r="BG2316" i="4"/>
  <c r="BG2315" i="4"/>
  <c r="BG2314" i="4"/>
  <c r="BG2313" i="4"/>
  <c r="BG2312" i="4"/>
  <c r="BG2311" i="4"/>
  <c r="BG2310" i="4"/>
  <c r="BG2309" i="4"/>
  <c r="BG2308" i="4"/>
  <c r="BG2307" i="4"/>
  <c r="BG2306" i="4"/>
  <c r="BG2305" i="4"/>
  <c r="BG2304" i="4"/>
  <c r="BG2303" i="4"/>
  <c r="BG2302" i="4"/>
  <c r="BG2301" i="4"/>
  <c r="BG2300" i="4"/>
  <c r="BG2299" i="4"/>
  <c r="BG2298" i="4"/>
  <c r="BG2297" i="4"/>
  <c r="BG2296" i="4"/>
  <c r="BG2295" i="4"/>
  <c r="BG2294" i="4"/>
  <c r="BG2293" i="4"/>
  <c r="BG2292" i="4"/>
  <c r="BG2291" i="4"/>
  <c r="BG2290" i="4"/>
  <c r="BG2289" i="4"/>
  <c r="BG2288" i="4"/>
  <c r="BG2287" i="4"/>
  <c r="BG2286" i="4"/>
  <c r="BG2285" i="4"/>
  <c r="BG2284" i="4"/>
  <c r="BG2283" i="4"/>
  <c r="BG2282" i="4"/>
  <c r="BG2281" i="4"/>
  <c r="BG2280" i="4"/>
  <c r="BG2279" i="4"/>
  <c r="BG2278" i="4"/>
  <c r="BG2277" i="4"/>
  <c r="BG2276" i="4"/>
  <c r="BG2275" i="4"/>
  <c r="BG2274" i="4"/>
  <c r="BG2273" i="4"/>
  <c r="BG2272" i="4"/>
  <c r="BG2271" i="4"/>
  <c r="BG2270" i="4"/>
  <c r="BG2269" i="4"/>
  <c r="BG2268" i="4"/>
  <c r="BG2267" i="4"/>
  <c r="BG2266" i="4"/>
  <c r="BG2265" i="4"/>
  <c r="BG2264" i="4"/>
  <c r="BG2263" i="4"/>
  <c r="BG2262" i="4"/>
  <c r="BG2261" i="4"/>
  <c r="BG2260" i="4"/>
  <c r="BG2259" i="4"/>
  <c r="BG2258" i="4"/>
  <c r="BG2257" i="4"/>
  <c r="BG2256" i="4"/>
  <c r="BG2255" i="4"/>
  <c r="BG2254" i="4"/>
  <c r="BG2253" i="4"/>
  <c r="BG2252" i="4"/>
  <c r="BG2251" i="4"/>
  <c r="BG2250" i="4"/>
  <c r="BG2249" i="4"/>
  <c r="BG2248" i="4"/>
  <c r="BG2247" i="4"/>
  <c r="BG2246" i="4"/>
  <c r="BG2245" i="4"/>
  <c r="BG2244" i="4"/>
  <c r="BG2243" i="4"/>
  <c r="BG2242" i="4"/>
  <c r="BG2241" i="4"/>
  <c r="BG2240" i="4"/>
  <c r="BG2239" i="4"/>
  <c r="BG2238" i="4"/>
  <c r="BG2237" i="4"/>
  <c r="BG2236" i="4"/>
  <c r="BG2235" i="4"/>
  <c r="BG2234" i="4"/>
  <c r="BG2233" i="4"/>
  <c r="BG2232" i="4"/>
  <c r="BG2231" i="4"/>
  <c r="BG2230" i="4"/>
  <c r="BG2229" i="4"/>
  <c r="BG2228" i="4"/>
  <c r="BG2227" i="4"/>
  <c r="BG2226" i="4"/>
  <c r="BG2225" i="4"/>
  <c r="BG2224" i="4"/>
  <c r="BG2223" i="4"/>
  <c r="BG2222" i="4"/>
  <c r="BG2221" i="4"/>
  <c r="BG2220" i="4"/>
  <c r="BG2219" i="4"/>
  <c r="BG2218" i="4"/>
  <c r="BG2217" i="4"/>
  <c r="BG2216" i="4"/>
  <c r="BG2215" i="4"/>
  <c r="BG2214" i="4"/>
  <c r="BG2213" i="4"/>
  <c r="BG2212" i="4"/>
  <c r="BG2211" i="4"/>
  <c r="BG2210" i="4"/>
  <c r="BG2209" i="4"/>
  <c r="BG2208" i="4"/>
  <c r="BG2207" i="4"/>
  <c r="BG2206" i="4"/>
  <c r="BG2205" i="4"/>
  <c r="BG2204" i="4"/>
  <c r="BG2203" i="4"/>
  <c r="BG2202" i="4"/>
  <c r="BG2201" i="4"/>
  <c r="BG2200" i="4"/>
  <c r="BG2199" i="4"/>
  <c r="BG2198" i="4"/>
  <c r="BG2197" i="4"/>
  <c r="BG2196" i="4"/>
  <c r="BG2195" i="4"/>
  <c r="BG2194" i="4"/>
  <c r="BG2193" i="4"/>
  <c r="BG2192" i="4"/>
  <c r="BG2191" i="4"/>
  <c r="BG2190" i="4"/>
  <c r="BG2189" i="4"/>
  <c r="BG2188" i="4"/>
  <c r="BG2187" i="4"/>
  <c r="BG2186" i="4"/>
  <c r="BG2185" i="4"/>
  <c r="BG2184" i="4"/>
  <c r="BG2183" i="4"/>
  <c r="BG2182" i="4"/>
  <c r="BG2181" i="4"/>
  <c r="BG2180" i="4"/>
  <c r="BG2179" i="4"/>
  <c r="BG2178" i="4"/>
  <c r="BG2177" i="4"/>
  <c r="BG2176" i="4"/>
  <c r="BG2175" i="4"/>
  <c r="BG2174" i="4"/>
  <c r="BG2173" i="4"/>
  <c r="BG2172" i="4"/>
  <c r="BG2171" i="4"/>
  <c r="BG2170" i="4"/>
  <c r="BG2169" i="4"/>
  <c r="BG2168" i="4"/>
  <c r="BG2167" i="4"/>
  <c r="BG2166" i="4"/>
  <c r="BG2165" i="4"/>
  <c r="BG2164" i="4"/>
  <c r="BG2163" i="4"/>
  <c r="BG2162" i="4"/>
  <c r="BG2161" i="4"/>
  <c r="BG2160" i="4"/>
  <c r="BG2159" i="4"/>
  <c r="BG2158" i="4"/>
  <c r="BG2157" i="4"/>
  <c r="BG2156" i="4"/>
  <c r="BG2155" i="4"/>
  <c r="BG2154" i="4"/>
  <c r="BG2153" i="4"/>
  <c r="BG2152" i="4"/>
  <c r="BG2151" i="4"/>
  <c r="BG2150" i="4"/>
  <c r="BG2149" i="4"/>
  <c r="BG2148" i="4"/>
  <c r="BG2147" i="4"/>
  <c r="BG2146" i="4"/>
  <c r="BG2145" i="4"/>
  <c r="BG2144" i="4"/>
  <c r="BG2143" i="4"/>
  <c r="BG2142" i="4"/>
  <c r="BG2141" i="4"/>
  <c r="BG2140" i="4"/>
  <c r="BG2139" i="4"/>
  <c r="BG2138" i="4"/>
  <c r="BG2137" i="4"/>
  <c r="BG2136" i="4"/>
  <c r="BG2135" i="4"/>
  <c r="BG2134" i="4"/>
  <c r="BG2133" i="4"/>
  <c r="BG2132" i="4"/>
  <c r="BG2131" i="4"/>
  <c r="BG2130" i="4"/>
  <c r="BG2129" i="4"/>
  <c r="BG2128" i="4"/>
  <c r="BG2127" i="4"/>
  <c r="BG2126" i="4"/>
  <c r="BG2125" i="4"/>
  <c r="BG2124" i="4"/>
  <c r="BG2123" i="4"/>
  <c r="BG2122" i="4"/>
  <c r="BG2121" i="4"/>
  <c r="BG2120" i="4"/>
  <c r="BG2119" i="4"/>
  <c r="BG2118" i="4"/>
  <c r="BG2117" i="4"/>
  <c r="BG2116" i="4"/>
  <c r="BG2115" i="4"/>
  <c r="BG2114" i="4"/>
  <c r="BG2113" i="4"/>
  <c r="BG2112" i="4"/>
  <c r="BG2111" i="4"/>
  <c r="BG2110" i="4"/>
  <c r="BG2109" i="4"/>
  <c r="BG2108" i="4"/>
  <c r="BG2107" i="4"/>
  <c r="BG2106" i="4"/>
  <c r="BG2105" i="4"/>
  <c r="BG2104" i="4"/>
  <c r="BG2103" i="4"/>
  <c r="BG2102" i="4"/>
  <c r="BG2101" i="4"/>
  <c r="BG2100" i="4"/>
  <c r="BG2099" i="4"/>
  <c r="BG2098" i="4"/>
  <c r="BG2097" i="4"/>
  <c r="BG2096" i="4"/>
  <c r="BG2095" i="4"/>
  <c r="BG2094" i="4"/>
  <c r="BG2093" i="4"/>
  <c r="BG2092" i="4"/>
  <c r="BG2091" i="4"/>
  <c r="BG2090" i="4"/>
  <c r="BG2089" i="4"/>
  <c r="BG2088" i="4"/>
  <c r="BG2087" i="4"/>
  <c r="BG2086" i="4"/>
  <c r="BG2085" i="4"/>
  <c r="BG2084" i="4"/>
  <c r="BG2083" i="4"/>
  <c r="BG2082" i="4"/>
  <c r="BG2081" i="4"/>
  <c r="BG2080" i="4"/>
  <c r="BG2079" i="4"/>
  <c r="BG2078" i="4"/>
  <c r="BG2077" i="4"/>
  <c r="BG2076" i="4"/>
  <c r="BG2075" i="4"/>
  <c r="BG2074" i="4"/>
  <c r="BG2073" i="4"/>
  <c r="BG2072" i="4"/>
  <c r="BG2071" i="4"/>
  <c r="BG2070" i="4"/>
  <c r="BG2069" i="4"/>
  <c r="BG2068" i="4"/>
  <c r="BG2067" i="4"/>
  <c r="BG2066" i="4"/>
  <c r="BG2065" i="4"/>
  <c r="BG2064" i="4"/>
  <c r="BG2063" i="4"/>
  <c r="BG2062" i="4"/>
  <c r="BG2061" i="4"/>
  <c r="BG2060" i="4"/>
  <c r="BG2059" i="4"/>
  <c r="BG2058" i="4"/>
  <c r="BG2057" i="4"/>
  <c r="BG2056" i="4"/>
  <c r="BG2055" i="4"/>
  <c r="BG2054" i="4"/>
  <c r="BG2053" i="4"/>
  <c r="BG2052" i="4"/>
  <c r="BG2051" i="4"/>
  <c r="BG2050" i="4"/>
  <c r="BG2049" i="4"/>
  <c r="BG2048" i="4"/>
  <c r="BG2047" i="4"/>
  <c r="BG2046" i="4"/>
  <c r="BG2045" i="4"/>
  <c r="BG2044" i="4"/>
  <c r="BG2043" i="4"/>
  <c r="BG2042" i="4"/>
  <c r="BG2041" i="4"/>
  <c r="BG2040" i="4"/>
  <c r="BG2039" i="4"/>
  <c r="BG2038" i="4"/>
  <c r="BG2037" i="4"/>
  <c r="BG2036" i="4"/>
  <c r="BG2035" i="4"/>
  <c r="BG2034" i="4"/>
  <c r="BG2033" i="4"/>
  <c r="BG2032" i="4"/>
  <c r="BG2031" i="4"/>
  <c r="BG2030" i="4"/>
  <c r="BG2029" i="4"/>
  <c r="BG2028" i="4"/>
  <c r="BG2027" i="4"/>
  <c r="BG2026" i="4"/>
  <c r="BG2025" i="4"/>
  <c r="BG2024" i="4"/>
  <c r="BG2023" i="4"/>
  <c r="BG2022" i="4"/>
  <c r="BG2021" i="4"/>
  <c r="BG2020" i="4"/>
  <c r="BG2019" i="4"/>
  <c r="BG2018" i="4"/>
  <c r="BG2017" i="4"/>
  <c r="BG2016" i="4"/>
  <c r="BG2015" i="4"/>
  <c r="BG2014" i="4"/>
  <c r="BG2013" i="4"/>
  <c r="BG2012" i="4"/>
  <c r="BG2011" i="4"/>
  <c r="BG2010" i="4"/>
  <c r="BG2009" i="4"/>
  <c r="BG2008" i="4"/>
  <c r="BG2007" i="4"/>
  <c r="BG2006" i="4"/>
  <c r="BG2005" i="4"/>
  <c r="BG2004" i="4"/>
  <c r="BG2003" i="4"/>
  <c r="BG2002" i="4"/>
  <c r="BG2001" i="4"/>
  <c r="BG2000" i="4"/>
  <c r="BG1999" i="4"/>
  <c r="BG1998" i="4"/>
  <c r="BG1997" i="4"/>
  <c r="BG1996" i="4"/>
  <c r="BG1995" i="4"/>
  <c r="BG1994" i="4"/>
  <c r="BG1993" i="4"/>
  <c r="BG1992" i="4"/>
  <c r="BG1991" i="4"/>
  <c r="BG1990" i="4"/>
  <c r="BG1989" i="4"/>
  <c r="BG1988" i="4"/>
  <c r="BG1987" i="4"/>
  <c r="BG1986" i="4"/>
  <c r="BG1985" i="4"/>
  <c r="BG1984" i="4"/>
  <c r="BG1983" i="4"/>
  <c r="BG1982" i="4"/>
  <c r="BG1981" i="4"/>
  <c r="BG1980" i="4"/>
  <c r="BG1979" i="4"/>
  <c r="BG1978" i="4"/>
  <c r="BG1977" i="4"/>
  <c r="BG1976" i="4"/>
  <c r="BG1975" i="4"/>
  <c r="BG1974" i="4"/>
  <c r="BG1973" i="4"/>
  <c r="BG1972" i="4"/>
  <c r="BG1971" i="4"/>
  <c r="BG1970" i="4"/>
  <c r="BG1969" i="4"/>
  <c r="BG1968" i="4"/>
  <c r="BG1967" i="4"/>
  <c r="BG1966" i="4"/>
  <c r="BG1965" i="4"/>
  <c r="BG1964" i="4"/>
  <c r="BG1963" i="4"/>
  <c r="BG1962" i="4"/>
  <c r="BG1961" i="4"/>
  <c r="BG1960" i="4"/>
  <c r="BG1959" i="4"/>
  <c r="BG1958" i="4"/>
  <c r="BG1957" i="4"/>
  <c r="BG1956" i="4"/>
  <c r="BG1955" i="4"/>
  <c r="BG1954" i="4"/>
  <c r="BG1953" i="4"/>
  <c r="BG1952" i="4"/>
  <c r="BG1951" i="4"/>
  <c r="BG1950" i="4"/>
  <c r="BG1949" i="4"/>
  <c r="BG1948" i="4"/>
  <c r="BG1947" i="4"/>
  <c r="BG1946" i="4"/>
  <c r="BG1945" i="4"/>
  <c r="BG1944" i="4"/>
  <c r="BG1943" i="4"/>
  <c r="BG1942" i="4"/>
  <c r="BG1941" i="4"/>
  <c r="BG1940" i="4"/>
  <c r="BG1939" i="4"/>
  <c r="BG1938" i="4"/>
  <c r="BG1937" i="4"/>
  <c r="BG1936" i="4"/>
  <c r="BG1935" i="4"/>
  <c r="BG1934" i="4"/>
  <c r="BG1933" i="4"/>
  <c r="BG1932" i="4"/>
  <c r="BG1931" i="4"/>
  <c r="BG1930" i="4"/>
  <c r="BG1929" i="4"/>
  <c r="BG1928" i="4"/>
  <c r="BG1927" i="4"/>
  <c r="BG1926" i="4"/>
  <c r="BG1925" i="4"/>
  <c r="BG1924" i="4"/>
  <c r="BG1923" i="4"/>
  <c r="BG1922" i="4"/>
  <c r="BG1921" i="4"/>
  <c r="BG1920" i="4"/>
  <c r="BG1919" i="4"/>
  <c r="BG1918" i="4"/>
  <c r="BG1917" i="4"/>
  <c r="BG1916" i="4"/>
  <c r="BG1915" i="4"/>
  <c r="BG1914" i="4"/>
  <c r="BG1913" i="4"/>
  <c r="BG1912" i="4"/>
  <c r="BG1911" i="4"/>
  <c r="BG1910" i="4"/>
  <c r="BG1909" i="4"/>
  <c r="BG1908" i="4"/>
  <c r="BG1907" i="4"/>
  <c r="BG1906" i="4"/>
  <c r="BG1905" i="4"/>
  <c r="BG1904" i="4"/>
  <c r="BG1903" i="4"/>
  <c r="BG1902" i="4"/>
  <c r="BG1901" i="4"/>
  <c r="BG1900" i="4"/>
  <c r="BG1899" i="4"/>
  <c r="BG1898" i="4"/>
  <c r="BG1897" i="4"/>
  <c r="BG1896" i="4"/>
  <c r="BG1895" i="4"/>
  <c r="BG1894" i="4"/>
  <c r="BG1893" i="4"/>
  <c r="BG1892" i="4"/>
  <c r="BG1891" i="4"/>
  <c r="BG1890" i="4"/>
  <c r="BG1889" i="4"/>
  <c r="BG1888" i="4"/>
  <c r="BG1887" i="4"/>
  <c r="BG1886" i="4"/>
  <c r="BG1885" i="4"/>
  <c r="BG1884" i="4"/>
  <c r="BG1883" i="4"/>
  <c r="BG1882" i="4"/>
  <c r="BG1881" i="4"/>
  <c r="BG1880" i="4"/>
  <c r="BG1879" i="4"/>
  <c r="BG1878" i="4"/>
  <c r="BG1877" i="4"/>
  <c r="BG1876" i="4"/>
  <c r="BG1875" i="4"/>
  <c r="BG1874" i="4"/>
  <c r="BG1873" i="4"/>
  <c r="BG1872" i="4"/>
  <c r="BG1871" i="4"/>
  <c r="BG1870" i="4"/>
  <c r="BG1869" i="4"/>
  <c r="BG1868" i="4"/>
  <c r="BG1867" i="4"/>
  <c r="BG1866" i="4"/>
  <c r="BG1865" i="4"/>
  <c r="BG1864" i="4"/>
  <c r="BG1863" i="4"/>
  <c r="BG1862" i="4"/>
  <c r="BG1861" i="4"/>
  <c r="BG1860" i="4"/>
  <c r="BG1859" i="4"/>
  <c r="BG1858" i="4"/>
  <c r="BG1857" i="4"/>
  <c r="BG1856" i="4"/>
  <c r="BG1855" i="4"/>
  <c r="BG1854" i="4"/>
  <c r="BG1853" i="4"/>
  <c r="BG1852" i="4"/>
  <c r="BG1851" i="4"/>
  <c r="BG1850" i="4"/>
  <c r="BG1849" i="4"/>
  <c r="BG1848" i="4"/>
  <c r="BG1847" i="4"/>
  <c r="BG1846" i="4"/>
  <c r="BG1845" i="4"/>
  <c r="BG1844" i="4"/>
  <c r="BG1843" i="4"/>
  <c r="BG1842" i="4"/>
  <c r="BG1841" i="4"/>
  <c r="BG1840" i="4"/>
  <c r="BG1839" i="4"/>
  <c r="BG1838" i="4"/>
  <c r="BG1837" i="4"/>
  <c r="BG1836" i="4"/>
  <c r="BG1835" i="4"/>
  <c r="BG1834" i="4"/>
  <c r="BG1833" i="4"/>
  <c r="BG1832" i="4"/>
  <c r="BG1831" i="4"/>
  <c r="BG1830" i="4"/>
  <c r="BG1829" i="4"/>
  <c r="BG1828" i="4"/>
  <c r="BG1827" i="4"/>
  <c r="BG1826" i="4"/>
  <c r="BG1825" i="4"/>
  <c r="BG1824" i="4"/>
  <c r="BG1823" i="4"/>
  <c r="BG1822" i="4"/>
  <c r="BG1821" i="4"/>
  <c r="BG1820" i="4"/>
  <c r="BG1819" i="4"/>
  <c r="BG1818" i="4"/>
  <c r="BG1817" i="4"/>
  <c r="BG1816" i="4"/>
  <c r="BG1815" i="4"/>
  <c r="BG1814" i="4"/>
  <c r="BG1813" i="4"/>
  <c r="BG1812" i="4"/>
  <c r="BG1811" i="4"/>
  <c r="BG1810" i="4"/>
  <c r="BG1809" i="4"/>
  <c r="BG1808" i="4"/>
  <c r="BG1807" i="4"/>
  <c r="BG1806" i="4"/>
  <c r="BG1805" i="4"/>
  <c r="BG1804" i="4"/>
  <c r="BG1803" i="4"/>
  <c r="BG1802" i="4"/>
  <c r="BG1801" i="4"/>
  <c r="BG1800" i="4"/>
  <c r="BG1799" i="4"/>
  <c r="BG1798" i="4"/>
  <c r="BG1797" i="4"/>
  <c r="BG1796" i="4"/>
  <c r="BG1795" i="4"/>
  <c r="BG1794" i="4"/>
  <c r="BG1793" i="4"/>
  <c r="BG1792" i="4"/>
  <c r="BG1791" i="4"/>
  <c r="BG1790" i="4"/>
  <c r="BG1789" i="4"/>
  <c r="BG1788" i="4"/>
  <c r="BG1787" i="4"/>
  <c r="BG1786" i="4"/>
  <c r="BG1785" i="4"/>
  <c r="BG1784" i="4"/>
  <c r="BG1783" i="4"/>
  <c r="BG1782" i="4"/>
  <c r="BG1781" i="4"/>
  <c r="BG1780" i="4"/>
  <c r="BG1779" i="4"/>
  <c r="BG1778" i="4"/>
  <c r="BG1777" i="4"/>
  <c r="BG1776" i="4"/>
  <c r="BG1775" i="4"/>
  <c r="BG1774" i="4"/>
  <c r="BG1773" i="4"/>
  <c r="BG1772" i="4"/>
  <c r="BG1771" i="4"/>
  <c r="BG1770" i="4"/>
  <c r="BG1769" i="4"/>
  <c r="BG1768" i="4"/>
  <c r="BG1767" i="4"/>
  <c r="BG1766" i="4"/>
  <c r="BG1765" i="4"/>
  <c r="BG1764" i="4"/>
  <c r="BG1763" i="4"/>
  <c r="BG1762" i="4"/>
  <c r="BG1761" i="4"/>
  <c r="BG1760" i="4"/>
  <c r="BG1759" i="4"/>
  <c r="BG1758" i="4"/>
  <c r="BG1757" i="4"/>
  <c r="BG1756" i="4"/>
  <c r="BG1755" i="4"/>
  <c r="BG1754" i="4"/>
  <c r="BG1753" i="4"/>
  <c r="BG1752" i="4"/>
  <c r="BG1751" i="4"/>
  <c r="BG1750" i="4"/>
  <c r="BG1749" i="4"/>
  <c r="BG1748" i="4"/>
  <c r="BG1747" i="4"/>
  <c r="BG1746" i="4"/>
  <c r="BG1745" i="4"/>
  <c r="BG1744" i="4"/>
  <c r="BG1743" i="4"/>
  <c r="BG1742" i="4"/>
  <c r="BG1741" i="4"/>
  <c r="BG1740" i="4"/>
  <c r="BG1739" i="4"/>
  <c r="BG1738" i="4"/>
  <c r="BG1737" i="4"/>
  <c r="BG1736" i="4"/>
  <c r="BG1735" i="4"/>
  <c r="BG1734" i="4"/>
  <c r="BG1733" i="4"/>
  <c r="BG1732" i="4"/>
  <c r="BG1731" i="4"/>
  <c r="BG1730" i="4"/>
  <c r="BG1729" i="4"/>
  <c r="BG1728" i="4"/>
  <c r="BG1727" i="4"/>
  <c r="BG1726" i="4"/>
  <c r="BG1725" i="4"/>
  <c r="BG1724" i="4"/>
  <c r="BG1723" i="4"/>
  <c r="BG1722" i="4"/>
  <c r="BG1721" i="4"/>
  <c r="BG1720" i="4"/>
  <c r="BG1719" i="4"/>
  <c r="BG1718" i="4"/>
  <c r="BG1717" i="4"/>
  <c r="BG1716" i="4"/>
  <c r="BG1715" i="4"/>
  <c r="BG1714" i="4"/>
  <c r="BG1713" i="4"/>
  <c r="BG1712" i="4"/>
  <c r="BG1711" i="4"/>
  <c r="BG1710" i="4"/>
  <c r="BG1709" i="4"/>
  <c r="BG1708" i="4"/>
  <c r="BG1707" i="4"/>
  <c r="BG1706" i="4"/>
  <c r="BG1705" i="4"/>
  <c r="BG1704" i="4"/>
  <c r="BG1703" i="4"/>
  <c r="BG1702" i="4"/>
  <c r="BG1701" i="4"/>
  <c r="BG1700" i="4"/>
  <c r="BG1699" i="4"/>
  <c r="BG1698" i="4"/>
  <c r="BG1697" i="4"/>
  <c r="BG1696" i="4"/>
  <c r="BG1695" i="4"/>
  <c r="BG1694" i="4"/>
  <c r="BG1693" i="4"/>
  <c r="BG1692" i="4"/>
  <c r="BG1691" i="4"/>
  <c r="BG1690" i="4"/>
  <c r="BG1689" i="4"/>
  <c r="BG1688" i="4"/>
  <c r="BG1687" i="4"/>
  <c r="BG1686" i="4"/>
  <c r="BG1685" i="4"/>
  <c r="BG1684" i="4"/>
  <c r="BG1683" i="4"/>
  <c r="BG1682" i="4"/>
  <c r="BG1681" i="4"/>
  <c r="BG1680" i="4"/>
  <c r="BG1679" i="4"/>
  <c r="BG1678" i="4"/>
  <c r="BG1677" i="4"/>
  <c r="BG1676" i="4"/>
  <c r="BG1675" i="4"/>
  <c r="BG1674" i="4"/>
  <c r="BG1673" i="4"/>
  <c r="BG1672" i="4"/>
  <c r="BG1671" i="4"/>
  <c r="BG1670" i="4"/>
  <c r="BG1669" i="4"/>
  <c r="BG1668" i="4"/>
  <c r="BG1667" i="4"/>
  <c r="BG1666" i="4"/>
  <c r="BG1665" i="4"/>
  <c r="BG1664" i="4"/>
  <c r="BG1663" i="4"/>
  <c r="BG1662" i="4"/>
  <c r="BG1661" i="4"/>
  <c r="BG1660" i="4"/>
  <c r="BG1659" i="4"/>
  <c r="BG1658" i="4"/>
  <c r="BG1657" i="4"/>
  <c r="BG1656" i="4"/>
  <c r="BG1655" i="4"/>
  <c r="BG1654" i="4"/>
  <c r="BG1653" i="4"/>
  <c r="BG1652" i="4"/>
  <c r="BG1651" i="4"/>
  <c r="BG1650" i="4"/>
  <c r="BG1649" i="4"/>
  <c r="BG1648" i="4"/>
  <c r="BG1647" i="4"/>
  <c r="BG1646" i="4"/>
  <c r="BG1645" i="4"/>
  <c r="BG1644" i="4"/>
  <c r="BG1643" i="4"/>
  <c r="BG1642" i="4"/>
  <c r="BG1641" i="4"/>
  <c r="BG1640" i="4"/>
  <c r="BG1639" i="4"/>
  <c r="BG1638" i="4"/>
  <c r="BG1637" i="4"/>
  <c r="BG1636" i="4"/>
  <c r="BG1635" i="4"/>
  <c r="BG1634" i="4"/>
  <c r="BG1633" i="4"/>
  <c r="BG1632" i="4"/>
  <c r="BG1631" i="4"/>
  <c r="BG1630" i="4"/>
  <c r="BG1629" i="4"/>
  <c r="BG1628" i="4"/>
  <c r="BG1627" i="4"/>
  <c r="BG1626" i="4"/>
  <c r="BG1625" i="4"/>
  <c r="BG1624" i="4"/>
  <c r="BG1623" i="4"/>
  <c r="BG1622" i="4"/>
  <c r="BG1621" i="4"/>
  <c r="BG1620" i="4"/>
  <c r="BG1619" i="4"/>
  <c r="BG1618" i="4"/>
  <c r="BG1617" i="4"/>
  <c r="BG1616" i="4"/>
  <c r="BG1615" i="4"/>
  <c r="BG1614" i="4"/>
  <c r="BG1613" i="4"/>
  <c r="BG1612" i="4"/>
  <c r="BG1611" i="4"/>
  <c r="BG1610" i="4"/>
  <c r="BG1609" i="4"/>
  <c r="BG1608" i="4"/>
  <c r="BG1607" i="4"/>
  <c r="BG1606" i="4"/>
  <c r="BG1605" i="4"/>
  <c r="BG1604" i="4"/>
  <c r="BG1603" i="4"/>
  <c r="BG1602" i="4"/>
  <c r="BG1601" i="4"/>
  <c r="BG1600" i="4"/>
  <c r="BG1599" i="4"/>
  <c r="BG1598" i="4"/>
  <c r="BG1597" i="4"/>
  <c r="BG1596" i="4"/>
  <c r="BG1595" i="4"/>
  <c r="BG1594" i="4"/>
  <c r="BG1593" i="4"/>
  <c r="BG1592" i="4"/>
  <c r="BG1591" i="4"/>
  <c r="BG1590" i="4"/>
  <c r="BG1589" i="4"/>
  <c r="BG1588" i="4"/>
  <c r="BG1587" i="4"/>
  <c r="BG1586" i="4"/>
  <c r="BG1585" i="4"/>
  <c r="BG1584" i="4"/>
  <c r="BG1583" i="4"/>
  <c r="BG1582" i="4"/>
  <c r="BG1581" i="4"/>
  <c r="BG1580" i="4"/>
  <c r="BG1579" i="4"/>
  <c r="BG1578" i="4"/>
  <c r="BG1577" i="4"/>
  <c r="BG1576" i="4"/>
  <c r="BG1575" i="4"/>
  <c r="BG1574" i="4"/>
  <c r="BG1573" i="4"/>
  <c r="BG1572" i="4"/>
  <c r="BG1571" i="4"/>
  <c r="BG1570" i="4"/>
  <c r="BG1569" i="4"/>
  <c r="BG1568" i="4"/>
  <c r="BG1567" i="4"/>
  <c r="BG1566" i="4"/>
  <c r="BG1565" i="4"/>
  <c r="BG1564" i="4"/>
  <c r="BG1563" i="4"/>
  <c r="BG1562" i="4"/>
  <c r="BG1561" i="4"/>
  <c r="BG1560" i="4"/>
  <c r="BG1559" i="4"/>
  <c r="BG1558" i="4"/>
  <c r="BG1557" i="4"/>
  <c r="BG1556" i="4"/>
  <c r="BG1555" i="4"/>
  <c r="BG1554" i="4"/>
  <c r="BG1553" i="4"/>
  <c r="BG1552" i="4"/>
  <c r="BG1551" i="4"/>
  <c r="BG1550" i="4"/>
  <c r="BG1549" i="4"/>
  <c r="BG1548" i="4"/>
  <c r="BG1547" i="4"/>
  <c r="BG1546" i="4"/>
  <c r="BG1545" i="4"/>
  <c r="BG1544" i="4"/>
  <c r="BG1543" i="4"/>
  <c r="BG1542" i="4"/>
  <c r="BG1541" i="4"/>
  <c r="BG1540" i="4"/>
  <c r="BG1539" i="4"/>
  <c r="BG1538" i="4"/>
  <c r="BG1537" i="4"/>
  <c r="BG1536" i="4"/>
  <c r="BG1535" i="4"/>
  <c r="BG1534" i="4"/>
  <c r="BG1533" i="4"/>
  <c r="BG1532" i="4"/>
  <c r="BG1531" i="4"/>
  <c r="BG1530" i="4"/>
  <c r="BG1529" i="4"/>
  <c r="BG1528" i="4"/>
  <c r="BG1527" i="4"/>
  <c r="BG1526" i="4"/>
  <c r="BG1525" i="4"/>
  <c r="BG1524" i="4"/>
  <c r="BG1523" i="4"/>
  <c r="BG1522" i="4"/>
  <c r="BG1521" i="4"/>
  <c r="BG1520" i="4"/>
  <c r="BG1519" i="4"/>
  <c r="BG1518" i="4"/>
  <c r="BG1517" i="4"/>
  <c r="BG1516" i="4"/>
  <c r="BG1515" i="4"/>
  <c r="BG1514" i="4"/>
  <c r="BG1513" i="4"/>
  <c r="BG1512" i="4"/>
  <c r="BG1511" i="4"/>
  <c r="BG1510" i="4"/>
  <c r="BG1509" i="4"/>
  <c r="BG1508" i="4"/>
  <c r="BG1507" i="4"/>
  <c r="BG1506" i="4"/>
  <c r="BG1505" i="4"/>
  <c r="BG1504" i="4"/>
  <c r="BG1503" i="4"/>
  <c r="BG1502" i="4"/>
  <c r="BG1501" i="4"/>
  <c r="BG1500" i="4"/>
  <c r="BG1499" i="4"/>
  <c r="BG1498" i="4"/>
  <c r="BG1497" i="4"/>
  <c r="BG1496" i="4"/>
  <c r="BG1495" i="4"/>
  <c r="BG1494" i="4"/>
  <c r="BG1493" i="4"/>
  <c r="BG1492" i="4"/>
  <c r="BG1491" i="4"/>
  <c r="BG1490" i="4"/>
  <c r="BG1489" i="4"/>
  <c r="BG1488" i="4"/>
  <c r="BG1487" i="4"/>
  <c r="BG1486" i="4"/>
  <c r="BG1485" i="4"/>
  <c r="BG1484" i="4"/>
  <c r="BG1483" i="4"/>
  <c r="BG1482" i="4"/>
  <c r="BG1481" i="4"/>
  <c r="BG1480" i="4"/>
  <c r="BG1479" i="4"/>
  <c r="BG1478" i="4"/>
  <c r="BG1477" i="4"/>
  <c r="BG1476" i="4"/>
  <c r="BG1475" i="4"/>
  <c r="BG1474" i="4"/>
  <c r="BG1473" i="4"/>
  <c r="BG1472" i="4"/>
  <c r="BG1471" i="4"/>
  <c r="BG1470" i="4"/>
  <c r="BG1469" i="4"/>
  <c r="BG1468" i="4"/>
  <c r="BG1467" i="4"/>
  <c r="BG1466" i="4"/>
  <c r="BG1465" i="4"/>
  <c r="BG1464" i="4"/>
  <c r="BG1463" i="4"/>
  <c r="BG1462" i="4"/>
  <c r="BG1461" i="4"/>
  <c r="BG1460" i="4"/>
  <c r="BG1459" i="4"/>
  <c r="BG1458" i="4"/>
  <c r="BG1457" i="4"/>
  <c r="BG1456" i="4"/>
  <c r="BG1455" i="4"/>
  <c r="BG1454" i="4"/>
  <c r="BG1453" i="4"/>
  <c r="BG1452" i="4"/>
  <c r="BG1451" i="4"/>
  <c r="BG1450" i="4"/>
  <c r="BG1449" i="4"/>
  <c r="BG1448" i="4"/>
  <c r="BG1447" i="4"/>
  <c r="BG1446" i="4"/>
  <c r="BG1445" i="4"/>
  <c r="BG1444" i="4"/>
  <c r="BG1443" i="4"/>
  <c r="BG1442" i="4"/>
  <c r="BG1441" i="4"/>
  <c r="BG1440" i="4"/>
  <c r="BG1439" i="4"/>
  <c r="BG1438" i="4"/>
  <c r="BG1437" i="4"/>
  <c r="BG1436" i="4"/>
  <c r="BG1435" i="4"/>
  <c r="BG1434" i="4"/>
  <c r="BG1433" i="4"/>
  <c r="BG1432" i="4"/>
  <c r="BG1431" i="4"/>
  <c r="BG1430" i="4"/>
  <c r="BG1429" i="4"/>
  <c r="BG1428" i="4"/>
  <c r="BG1427" i="4"/>
  <c r="BG1426" i="4"/>
  <c r="BG1425" i="4"/>
  <c r="BG1424" i="4"/>
  <c r="BG1423" i="4"/>
  <c r="BG1422" i="4"/>
  <c r="BG1421" i="4"/>
  <c r="BG1420" i="4"/>
  <c r="BG1419" i="4"/>
  <c r="BG1418" i="4"/>
  <c r="BG1417" i="4"/>
  <c r="BG1416" i="4"/>
  <c r="BG1415" i="4"/>
  <c r="BG1414" i="4"/>
  <c r="BG1413" i="4"/>
  <c r="BG1412" i="4"/>
  <c r="BG1411" i="4"/>
  <c r="BG1410" i="4"/>
  <c r="BG1409" i="4"/>
  <c r="BG1408" i="4"/>
  <c r="BG1407" i="4"/>
  <c r="BG1406" i="4"/>
  <c r="BG1405" i="4"/>
  <c r="BG1404" i="4"/>
  <c r="BG1403" i="4"/>
  <c r="BG1402" i="4"/>
  <c r="BG1401" i="4"/>
  <c r="BG1400" i="4"/>
  <c r="BG1399" i="4"/>
  <c r="BG1398" i="4"/>
  <c r="BG1397" i="4"/>
  <c r="BG1396" i="4"/>
  <c r="BG1395" i="4"/>
  <c r="BG1394" i="4"/>
  <c r="BG1393" i="4"/>
  <c r="BG1392" i="4"/>
  <c r="BG1391" i="4"/>
  <c r="BG1390" i="4"/>
  <c r="BG1389" i="4"/>
  <c r="BG1388" i="4"/>
  <c r="BG1387" i="4"/>
  <c r="BG1386" i="4"/>
  <c r="BG1385" i="4"/>
  <c r="BG1384" i="4"/>
  <c r="BG1383" i="4"/>
  <c r="BG1382" i="4"/>
  <c r="BG1381" i="4"/>
  <c r="BG1380" i="4"/>
  <c r="BG1379" i="4"/>
  <c r="BG1378" i="4"/>
  <c r="BG1377" i="4"/>
  <c r="BG1376" i="4"/>
  <c r="BG1375" i="4"/>
  <c r="BG1374" i="4"/>
  <c r="BG1373" i="4"/>
  <c r="BG1372" i="4"/>
  <c r="BG1371" i="4"/>
  <c r="BG1370" i="4"/>
  <c r="BG1369" i="4"/>
  <c r="BG1368" i="4"/>
  <c r="BG1367" i="4"/>
  <c r="BG1366" i="4"/>
  <c r="BG1365" i="4"/>
  <c r="BG1364" i="4"/>
  <c r="BG1363" i="4"/>
  <c r="BG1362" i="4"/>
  <c r="BG1361" i="4"/>
  <c r="BG1360" i="4"/>
  <c r="BG1359" i="4"/>
  <c r="BG1358" i="4"/>
  <c r="BG1357" i="4"/>
  <c r="BG1356" i="4"/>
  <c r="BG1355" i="4"/>
  <c r="BG1354" i="4"/>
  <c r="BG1353" i="4"/>
  <c r="BG1352" i="4"/>
  <c r="BG1351" i="4"/>
  <c r="BG1350" i="4"/>
  <c r="BG1349" i="4"/>
  <c r="BG1348" i="4"/>
  <c r="BG1347" i="4"/>
  <c r="BG1346" i="4"/>
  <c r="BG1345" i="4"/>
  <c r="BG1344" i="4"/>
  <c r="BG1343" i="4"/>
  <c r="BG1342" i="4"/>
  <c r="BG1341" i="4"/>
  <c r="BG1340" i="4"/>
  <c r="BG1339" i="4"/>
  <c r="BG1338" i="4"/>
  <c r="BG1337" i="4"/>
  <c r="BG1336" i="4"/>
  <c r="BG1335" i="4"/>
  <c r="BG1334" i="4"/>
  <c r="BG1333" i="4"/>
  <c r="BG1332" i="4"/>
  <c r="BG1331" i="4"/>
  <c r="BG1330" i="4"/>
  <c r="BG1329" i="4"/>
  <c r="BG1328" i="4"/>
  <c r="BG1327" i="4"/>
  <c r="BG1326" i="4"/>
  <c r="BG1325" i="4"/>
  <c r="BG1324" i="4"/>
  <c r="BG1323" i="4"/>
  <c r="BG1322" i="4"/>
  <c r="BG1321" i="4"/>
  <c r="BG1320" i="4"/>
  <c r="BG1319" i="4"/>
  <c r="BG1318" i="4"/>
  <c r="BG1317" i="4"/>
  <c r="BG1316" i="4"/>
  <c r="BG1315" i="4"/>
  <c r="BG1314" i="4"/>
  <c r="BG1313" i="4"/>
  <c r="BG1312" i="4"/>
  <c r="BG1311" i="4"/>
  <c r="BG1310" i="4"/>
  <c r="BG1309" i="4"/>
  <c r="BG1308" i="4"/>
  <c r="BG1307" i="4"/>
  <c r="BG1306" i="4"/>
  <c r="BG1305" i="4"/>
  <c r="BG1304" i="4"/>
  <c r="BG1303" i="4"/>
  <c r="BG1302" i="4"/>
  <c r="BG1301" i="4"/>
  <c r="BG1300" i="4"/>
  <c r="BG1299" i="4"/>
  <c r="BG1298" i="4"/>
  <c r="BG1297" i="4"/>
  <c r="BG1296" i="4"/>
  <c r="BG1295" i="4"/>
  <c r="BG1294" i="4"/>
  <c r="BG1293" i="4"/>
  <c r="BG1292" i="4"/>
  <c r="BG1291" i="4"/>
  <c r="BG1290" i="4"/>
  <c r="BG1289" i="4"/>
  <c r="BG1288" i="4"/>
  <c r="BG1287" i="4"/>
  <c r="BG1286" i="4"/>
  <c r="BG1285" i="4"/>
  <c r="BG1284" i="4"/>
  <c r="BG1283" i="4"/>
  <c r="BG1282" i="4"/>
  <c r="BG1281" i="4"/>
  <c r="BG1280" i="4"/>
  <c r="BG1279" i="4"/>
  <c r="BG1278" i="4"/>
  <c r="BG1277" i="4"/>
  <c r="BG1276" i="4"/>
  <c r="BG1275" i="4"/>
  <c r="BG1274" i="4"/>
  <c r="BG1273" i="4"/>
  <c r="BG1272" i="4"/>
  <c r="BG1271" i="4"/>
  <c r="BG1270" i="4"/>
  <c r="BG1269" i="4"/>
  <c r="BG1268" i="4"/>
  <c r="BG1267" i="4"/>
  <c r="BG1266" i="4"/>
  <c r="BG1265" i="4"/>
  <c r="BG1264" i="4"/>
  <c r="BG1263" i="4"/>
  <c r="BG1262" i="4"/>
  <c r="BG1261" i="4"/>
  <c r="BG1260" i="4"/>
  <c r="BG1259" i="4"/>
  <c r="BG1258" i="4"/>
  <c r="BG1257" i="4"/>
  <c r="BG1256" i="4"/>
  <c r="BG1255" i="4"/>
  <c r="BG1254" i="4"/>
  <c r="BG1253" i="4"/>
  <c r="BG1252" i="4"/>
  <c r="BG1251" i="4"/>
  <c r="BG1250" i="4"/>
  <c r="BG1249" i="4"/>
  <c r="BG1248" i="4"/>
  <c r="BG1247" i="4"/>
  <c r="BG1246" i="4"/>
  <c r="BG1245" i="4"/>
  <c r="BG1244" i="4"/>
  <c r="BG1243" i="4"/>
  <c r="BG1242" i="4"/>
  <c r="BG1241" i="4"/>
  <c r="BG1240" i="4"/>
  <c r="BG1239" i="4"/>
  <c r="BG1238" i="4"/>
  <c r="BG1237" i="4"/>
  <c r="BG1236" i="4"/>
  <c r="BG1235" i="4"/>
  <c r="BG1234" i="4"/>
  <c r="BG1233" i="4"/>
  <c r="BG1232" i="4"/>
  <c r="BG1231" i="4"/>
  <c r="BG1230" i="4"/>
  <c r="BG1229" i="4"/>
  <c r="BG1228" i="4"/>
  <c r="BG1227" i="4"/>
  <c r="BG1226" i="4"/>
  <c r="BG1225" i="4"/>
  <c r="BG1224" i="4"/>
  <c r="BG1223" i="4"/>
  <c r="BG1222" i="4"/>
  <c r="BG1221" i="4"/>
  <c r="BG1220" i="4"/>
  <c r="BG1219" i="4"/>
  <c r="BG1218" i="4"/>
  <c r="BG1217" i="4"/>
  <c r="BG1216" i="4"/>
  <c r="BG1215" i="4"/>
  <c r="BG1214" i="4"/>
  <c r="BG1213" i="4"/>
  <c r="BG1212" i="4"/>
  <c r="BG1211" i="4"/>
  <c r="BG1210" i="4"/>
  <c r="BG1209" i="4"/>
  <c r="BG1208" i="4"/>
  <c r="BG1207" i="4"/>
  <c r="BG1206" i="4"/>
  <c r="BG1205" i="4"/>
  <c r="BG1204" i="4"/>
  <c r="BG1203" i="4"/>
  <c r="BG1202" i="4"/>
  <c r="BG1201" i="4"/>
  <c r="BG1200" i="4"/>
  <c r="BG1199" i="4"/>
  <c r="BG1198" i="4"/>
  <c r="BG1197" i="4"/>
  <c r="BG1196" i="4"/>
  <c r="BG1195" i="4"/>
  <c r="BG1194" i="4"/>
  <c r="BG1193" i="4"/>
  <c r="BG1192" i="4"/>
  <c r="BG1191" i="4"/>
  <c r="BG1190" i="4"/>
  <c r="BG1189" i="4"/>
  <c r="BG1188" i="4"/>
  <c r="BG1187" i="4"/>
  <c r="BG1186" i="4"/>
  <c r="BG1185" i="4"/>
  <c r="BG1184" i="4"/>
  <c r="BG1183" i="4"/>
  <c r="BG1182" i="4"/>
  <c r="BG1181" i="4"/>
  <c r="BG1180" i="4"/>
  <c r="BG1179" i="4"/>
  <c r="BG1178" i="4"/>
  <c r="BG1177" i="4"/>
  <c r="BG1176" i="4"/>
  <c r="BG1175" i="4"/>
  <c r="BG1174" i="4"/>
  <c r="BG1173" i="4"/>
  <c r="BG1172" i="4"/>
  <c r="BG1171" i="4"/>
  <c r="BG1170" i="4"/>
  <c r="BG1169" i="4"/>
  <c r="BG1168" i="4"/>
  <c r="BG1167" i="4"/>
  <c r="BG1166" i="4"/>
  <c r="BG1165" i="4"/>
  <c r="BG1164" i="4"/>
  <c r="BG1163" i="4"/>
  <c r="BG1162" i="4"/>
  <c r="BG1161" i="4"/>
  <c r="BG1160" i="4"/>
  <c r="BG1159" i="4"/>
  <c r="BG1158" i="4"/>
  <c r="BG1157" i="4"/>
  <c r="BG1156" i="4"/>
  <c r="BG1155" i="4"/>
  <c r="BG1154" i="4"/>
  <c r="BG1153" i="4"/>
  <c r="BG1152" i="4"/>
  <c r="BG1151" i="4"/>
  <c r="BG1150" i="4"/>
  <c r="BG1149" i="4"/>
  <c r="BG1148" i="4"/>
  <c r="BG1147" i="4"/>
  <c r="BG1146" i="4"/>
  <c r="BG1145" i="4"/>
  <c r="BG1144" i="4"/>
  <c r="BG1143" i="4"/>
  <c r="BG1142" i="4"/>
  <c r="BG1141" i="4"/>
  <c r="BG1140" i="4"/>
  <c r="BG1139" i="4"/>
  <c r="BG1138" i="4"/>
  <c r="BG1137" i="4"/>
  <c r="BG1136" i="4"/>
  <c r="BG1135" i="4"/>
  <c r="BG1134" i="4"/>
  <c r="BG1133" i="4"/>
  <c r="BG1132" i="4"/>
  <c r="BG1131" i="4"/>
  <c r="BG1130" i="4"/>
  <c r="BG1129" i="4"/>
  <c r="BG1128" i="4"/>
  <c r="BG1127" i="4"/>
  <c r="BG1126" i="4"/>
  <c r="BG1125" i="4"/>
  <c r="BG1124" i="4"/>
  <c r="BG1123" i="4"/>
  <c r="BG1122" i="4"/>
  <c r="BG1121" i="4"/>
  <c r="BG1120" i="4"/>
  <c r="BG1119" i="4"/>
  <c r="BG1118" i="4"/>
  <c r="BG1117" i="4"/>
  <c r="BG1116" i="4"/>
  <c r="BG1115" i="4"/>
  <c r="BG1114" i="4"/>
  <c r="BG1113" i="4"/>
  <c r="BG1112" i="4"/>
  <c r="BG1111" i="4"/>
  <c r="BG1110" i="4"/>
  <c r="BG1109" i="4"/>
  <c r="BG1108" i="4"/>
  <c r="BG1107" i="4"/>
  <c r="BG1106" i="4"/>
  <c r="BG1105" i="4"/>
  <c r="BG1104" i="4"/>
  <c r="BG1103" i="4"/>
  <c r="BG1102" i="4"/>
  <c r="BG1101" i="4"/>
  <c r="BG1100" i="4"/>
  <c r="BG1099" i="4"/>
  <c r="BG1098" i="4"/>
  <c r="BG1097" i="4"/>
  <c r="BG1096" i="4"/>
  <c r="BG1095" i="4"/>
  <c r="BG1094" i="4"/>
  <c r="BG1093" i="4"/>
  <c r="BG1092" i="4"/>
  <c r="BG1091" i="4"/>
  <c r="BG1090" i="4"/>
  <c r="BG1089" i="4"/>
  <c r="BG1088" i="4"/>
  <c r="BG1087" i="4"/>
  <c r="BG1086" i="4"/>
  <c r="BG1085" i="4"/>
  <c r="BG1084" i="4"/>
  <c r="BG1083" i="4"/>
  <c r="BG1082" i="4"/>
  <c r="BG1081" i="4"/>
  <c r="BG1080" i="4"/>
  <c r="BG1079" i="4"/>
  <c r="BG1078" i="4"/>
  <c r="BG1077" i="4"/>
  <c r="BG1076" i="4"/>
  <c r="BG1075" i="4"/>
  <c r="BG1074" i="4"/>
  <c r="BG1073" i="4"/>
  <c r="BG1072" i="4"/>
  <c r="BG1071" i="4"/>
  <c r="BG1070" i="4"/>
  <c r="BG1069" i="4"/>
  <c r="BG1068" i="4"/>
  <c r="BG1067" i="4"/>
  <c r="BG1066" i="4"/>
  <c r="BG1065" i="4"/>
  <c r="BG1064" i="4"/>
  <c r="BG1063" i="4"/>
  <c r="BG1062" i="4"/>
  <c r="BG1061" i="4"/>
  <c r="BG1060" i="4"/>
  <c r="BG1059" i="4"/>
  <c r="BG1058" i="4"/>
  <c r="BG1057" i="4"/>
  <c r="BG1056" i="4"/>
  <c r="BG1055" i="4"/>
  <c r="BG1054" i="4"/>
  <c r="BG1053" i="4"/>
  <c r="BG1052" i="4"/>
  <c r="BG1051" i="4"/>
  <c r="BG1050" i="4"/>
  <c r="BG1049" i="4"/>
  <c r="BG1048" i="4"/>
  <c r="BG1047" i="4"/>
  <c r="BG1046" i="4"/>
  <c r="BG1045" i="4"/>
  <c r="BG1044" i="4"/>
  <c r="BG1043" i="4"/>
  <c r="BG1042" i="4"/>
  <c r="BG1041" i="4"/>
  <c r="BG1040" i="4"/>
  <c r="BG1039" i="4"/>
  <c r="BG1038" i="4"/>
  <c r="BG1037" i="4"/>
  <c r="BG1036" i="4"/>
  <c r="BG1035" i="4"/>
  <c r="BG1034" i="4"/>
  <c r="BG1033" i="4"/>
  <c r="BG1032" i="4"/>
  <c r="BG1031" i="4"/>
  <c r="BG1030" i="4"/>
  <c r="BG1029" i="4"/>
  <c r="BG1028" i="4"/>
  <c r="BG1027" i="4"/>
  <c r="BG1026" i="4"/>
  <c r="BG1025" i="4"/>
  <c r="BG1024" i="4"/>
  <c r="BG1023" i="4"/>
  <c r="BG1022" i="4"/>
  <c r="BG1021" i="4"/>
  <c r="BG1020" i="4"/>
  <c r="BG1019" i="4"/>
  <c r="BG1018" i="4"/>
  <c r="BG1017" i="4"/>
  <c r="BG1016" i="4"/>
  <c r="BG1015" i="4"/>
  <c r="BG1014" i="4"/>
  <c r="BG1013" i="4"/>
  <c r="BG1012" i="4"/>
  <c r="BG1011" i="4"/>
  <c r="BG1010" i="4"/>
  <c r="BG1009" i="4"/>
  <c r="BG1008" i="4"/>
  <c r="BG1007" i="4"/>
  <c r="BG1006" i="4"/>
  <c r="BG1005" i="4"/>
  <c r="BG1004" i="4"/>
  <c r="BG1003" i="4"/>
  <c r="BG1002" i="4"/>
  <c r="BG1001" i="4"/>
  <c r="BG1000" i="4"/>
  <c r="BG999" i="4"/>
  <c r="BG998" i="4"/>
  <c r="BG997" i="4"/>
  <c r="BG996" i="4"/>
  <c r="BG995" i="4"/>
  <c r="BG994" i="4"/>
  <c r="BG993" i="4"/>
  <c r="BG992" i="4"/>
  <c r="BG991" i="4"/>
  <c r="BG990" i="4"/>
  <c r="BG989" i="4"/>
  <c r="BG988" i="4"/>
  <c r="BG987" i="4"/>
  <c r="BG986" i="4"/>
  <c r="BG985" i="4"/>
  <c r="BG984" i="4"/>
  <c r="BG983" i="4"/>
  <c r="BG982" i="4"/>
  <c r="BG981" i="4"/>
  <c r="BG980" i="4"/>
  <c r="BG979" i="4"/>
  <c r="BG978" i="4"/>
  <c r="BG977" i="4"/>
  <c r="BG976" i="4"/>
  <c r="BG975" i="4"/>
  <c r="BG974" i="4"/>
  <c r="BG973" i="4"/>
  <c r="BG972" i="4"/>
  <c r="BG971" i="4"/>
  <c r="BG970" i="4"/>
  <c r="BG969" i="4"/>
  <c r="BG968" i="4"/>
  <c r="BG967" i="4"/>
  <c r="BG966" i="4"/>
  <c r="BG965" i="4"/>
  <c r="BG964" i="4"/>
  <c r="BG963" i="4"/>
  <c r="BG962" i="4"/>
  <c r="BG961" i="4"/>
  <c r="BG960" i="4"/>
  <c r="BG959" i="4"/>
  <c r="BG958" i="4"/>
  <c r="BG957" i="4"/>
  <c r="BG956" i="4"/>
  <c r="BG955" i="4"/>
  <c r="BG954" i="4"/>
  <c r="BG953" i="4"/>
  <c r="BG952" i="4"/>
  <c r="BG951" i="4"/>
  <c r="BG950" i="4"/>
  <c r="BG949" i="4"/>
  <c r="BG948" i="4"/>
  <c r="BG947" i="4"/>
  <c r="BG946" i="4"/>
  <c r="BG945" i="4"/>
  <c r="BG944" i="4"/>
  <c r="BG943" i="4"/>
  <c r="BG942" i="4"/>
  <c r="BG941" i="4"/>
  <c r="BG940" i="4"/>
  <c r="BG939" i="4"/>
  <c r="BG938" i="4"/>
  <c r="BG937" i="4"/>
  <c r="BG936" i="4"/>
  <c r="BG935" i="4"/>
  <c r="BG934" i="4"/>
  <c r="BG933" i="4"/>
  <c r="BG932" i="4"/>
  <c r="BG931" i="4"/>
  <c r="BG930" i="4"/>
  <c r="BG929" i="4"/>
  <c r="BG928" i="4"/>
  <c r="BG927" i="4"/>
  <c r="BG926" i="4"/>
  <c r="BG925" i="4"/>
  <c r="BG924" i="4"/>
  <c r="BG923" i="4"/>
  <c r="BG922" i="4"/>
  <c r="BG921" i="4"/>
  <c r="BG920" i="4"/>
  <c r="BG919" i="4"/>
  <c r="BG918" i="4"/>
  <c r="BG917" i="4"/>
  <c r="BG916" i="4"/>
  <c r="BG915" i="4"/>
  <c r="BG914" i="4"/>
  <c r="BG913" i="4"/>
  <c r="BG912" i="4"/>
  <c r="BG911" i="4"/>
  <c r="BG910" i="4"/>
  <c r="BG909" i="4"/>
  <c r="BG908" i="4"/>
  <c r="BG907" i="4"/>
  <c r="BG906" i="4"/>
  <c r="BG905" i="4"/>
  <c r="BG904" i="4"/>
  <c r="BG903" i="4"/>
  <c r="BG902" i="4"/>
  <c r="BG901" i="4"/>
  <c r="BG900" i="4"/>
  <c r="BG899" i="4"/>
  <c r="BG898" i="4"/>
  <c r="BG897" i="4"/>
  <c r="BG896" i="4"/>
  <c r="BG895" i="4"/>
  <c r="BG894" i="4"/>
  <c r="BG893" i="4"/>
  <c r="BG892" i="4"/>
  <c r="BG891" i="4"/>
  <c r="BG890" i="4"/>
  <c r="BG889" i="4"/>
  <c r="BG888" i="4"/>
  <c r="BG887" i="4"/>
  <c r="BG886" i="4"/>
  <c r="BG885" i="4"/>
  <c r="BG884" i="4"/>
  <c r="BG883" i="4"/>
  <c r="BG882" i="4"/>
  <c r="BG881" i="4"/>
  <c r="BG880" i="4"/>
  <c r="BG879" i="4"/>
  <c r="BG878" i="4"/>
  <c r="BG877" i="4"/>
  <c r="BG876" i="4"/>
  <c r="BG875" i="4"/>
  <c r="BG874" i="4"/>
  <c r="BG873" i="4"/>
  <c r="BG872" i="4"/>
  <c r="BG871" i="4"/>
  <c r="BG870" i="4"/>
  <c r="BG869" i="4"/>
  <c r="BG868" i="4"/>
  <c r="BG867" i="4"/>
  <c r="BG866" i="4"/>
  <c r="BG865" i="4"/>
  <c r="BG864" i="4"/>
  <c r="BG863" i="4"/>
  <c r="BG862" i="4"/>
  <c r="BG861" i="4"/>
  <c r="BG860" i="4"/>
  <c r="BG859" i="4"/>
  <c r="BG858" i="4"/>
  <c r="BG857" i="4"/>
  <c r="BG856" i="4"/>
  <c r="BG855" i="4"/>
  <c r="BG854" i="4"/>
  <c r="BG853" i="4"/>
  <c r="BG852" i="4"/>
  <c r="BG851" i="4"/>
  <c r="BG850" i="4"/>
  <c r="BG849" i="4"/>
  <c r="BG848" i="4"/>
  <c r="BG847" i="4"/>
  <c r="BG846" i="4"/>
  <c r="BG845" i="4"/>
  <c r="BG844" i="4"/>
  <c r="BG843" i="4"/>
  <c r="BG842" i="4"/>
  <c r="BG841" i="4"/>
  <c r="BG840" i="4"/>
  <c r="BG839" i="4"/>
  <c r="BG838" i="4"/>
  <c r="BG837" i="4"/>
  <c r="BG836" i="4"/>
  <c r="BG835" i="4"/>
  <c r="BG834" i="4"/>
  <c r="BG833" i="4"/>
  <c r="BG832" i="4"/>
  <c r="BG831" i="4"/>
  <c r="BG830" i="4"/>
  <c r="BG829" i="4"/>
  <c r="BG828" i="4"/>
  <c r="BG827" i="4"/>
  <c r="BG826" i="4"/>
  <c r="BG825" i="4"/>
  <c r="BG824" i="4"/>
  <c r="BG823" i="4"/>
  <c r="BG822" i="4"/>
  <c r="BG821" i="4"/>
  <c r="BG820" i="4"/>
  <c r="BG819" i="4"/>
  <c r="BG818" i="4"/>
  <c r="BG817" i="4"/>
  <c r="BG816" i="4"/>
  <c r="BG815" i="4"/>
  <c r="BG814" i="4"/>
  <c r="BG813" i="4"/>
  <c r="BG812" i="4"/>
  <c r="BG811" i="4"/>
  <c r="BG810" i="4"/>
  <c r="BG809" i="4"/>
  <c r="BG808" i="4"/>
  <c r="BG807" i="4"/>
  <c r="BG806" i="4"/>
  <c r="BG805" i="4"/>
  <c r="BG804" i="4"/>
  <c r="BG803" i="4"/>
  <c r="BG802" i="4"/>
  <c r="BG801" i="4"/>
  <c r="BG800" i="4"/>
  <c r="BG799" i="4"/>
  <c r="BG798" i="4"/>
  <c r="BG797" i="4"/>
  <c r="BG796" i="4"/>
  <c r="BG795" i="4"/>
  <c r="BG794" i="4"/>
  <c r="BG793" i="4"/>
  <c r="BG792" i="4"/>
  <c r="BG791" i="4"/>
  <c r="BG790" i="4"/>
  <c r="BG789" i="4"/>
  <c r="BG788" i="4"/>
  <c r="BG787" i="4"/>
  <c r="BG786" i="4"/>
  <c r="BG785" i="4"/>
  <c r="BG784" i="4"/>
  <c r="BG783" i="4"/>
  <c r="BG782" i="4"/>
  <c r="BG781" i="4"/>
  <c r="BG780" i="4"/>
  <c r="BG779" i="4"/>
  <c r="BG778" i="4"/>
  <c r="BG777" i="4"/>
  <c r="BG776" i="4"/>
  <c r="BG775" i="4"/>
  <c r="BG774" i="4"/>
  <c r="BG773" i="4"/>
  <c r="BG772" i="4"/>
  <c r="BG771" i="4"/>
  <c r="BG770" i="4"/>
  <c r="BG769" i="4"/>
  <c r="BG768" i="4"/>
  <c r="BG767" i="4"/>
  <c r="BG766" i="4"/>
  <c r="BG765" i="4"/>
  <c r="BG764" i="4"/>
  <c r="BG763" i="4"/>
  <c r="BG762" i="4"/>
  <c r="BG761" i="4"/>
  <c r="BG760" i="4"/>
  <c r="BG759" i="4"/>
  <c r="BG758" i="4"/>
  <c r="BG757" i="4"/>
  <c r="BG756" i="4"/>
  <c r="BG755" i="4"/>
  <c r="BG754" i="4"/>
  <c r="BG753" i="4"/>
  <c r="BG752" i="4"/>
  <c r="BG751" i="4"/>
  <c r="BG750" i="4"/>
  <c r="BG749" i="4"/>
  <c r="BG748" i="4"/>
  <c r="BG747" i="4"/>
  <c r="BG746" i="4"/>
  <c r="BG745" i="4"/>
  <c r="BG744" i="4"/>
  <c r="BG743" i="4"/>
  <c r="BG742" i="4"/>
  <c r="BG741" i="4"/>
  <c r="BG740" i="4"/>
  <c r="BG739" i="4"/>
  <c r="BG738" i="4"/>
  <c r="BG737" i="4"/>
  <c r="BG736" i="4"/>
  <c r="BG735" i="4"/>
  <c r="BG734" i="4"/>
  <c r="BG733" i="4"/>
  <c r="BG732" i="4"/>
  <c r="BG731" i="4"/>
  <c r="BG730" i="4"/>
  <c r="BG729" i="4"/>
  <c r="BG728" i="4"/>
  <c r="BG727" i="4"/>
  <c r="BG726" i="4"/>
  <c r="BG725" i="4"/>
  <c r="BG724" i="4"/>
  <c r="BG723" i="4"/>
  <c r="BG722" i="4"/>
  <c r="BG721" i="4"/>
  <c r="BG720" i="4"/>
  <c r="BG719" i="4"/>
  <c r="BG718" i="4"/>
  <c r="BG717" i="4"/>
  <c r="BG716" i="4"/>
  <c r="BG715" i="4"/>
  <c r="BG714" i="4"/>
  <c r="BG713" i="4"/>
  <c r="BG712" i="4"/>
  <c r="BG711" i="4"/>
  <c r="BG710" i="4"/>
  <c r="BG709" i="4"/>
  <c r="BG708" i="4"/>
  <c r="BG707" i="4"/>
  <c r="BG706" i="4"/>
  <c r="BG705" i="4"/>
  <c r="BG704" i="4"/>
  <c r="BG703" i="4"/>
  <c r="BG702" i="4"/>
  <c r="BG701" i="4"/>
  <c r="BG700" i="4"/>
  <c r="BG699" i="4"/>
  <c r="BG698" i="4"/>
  <c r="BG697" i="4"/>
  <c r="BG696" i="4"/>
  <c r="BG695" i="4"/>
  <c r="BG694" i="4"/>
  <c r="BG693" i="4"/>
  <c r="BG692" i="4"/>
  <c r="BG691" i="4"/>
  <c r="BG690" i="4"/>
  <c r="BG689" i="4"/>
  <c r="BG688" i="4"/>
  <c r="BG687" i="4"/>
  <c r="BG686" i="4"/>
  <c r="BG685" i="4"/>
  <c r="BG684" i="4"/>
  <c r="BG683" i="4"/>
  <c r="BG682" i="4"/>
  <c r="BG681" i="4"/>
  <c r="BG680" i="4"/>
  <c r="BG679" i="4"/>
  <c r="BG678" i="4"/>
  <c r="BG677" i="4"/>
  <c r="BG676" i="4"/>
  <c r="BG675" i="4"/>
  <c r="BG674" i="4"/>
  <c r="BG673" i="4"/>
  <c r="BG672" i="4"/>
  <c r="BG671" i="4"/>
  <c r="BG670" i="4"/>
  <c r="BG669" i="4"/>
  <c r="BG668" i="4"/>
  <c r="BG667" i="4"/>
  <c r="BG666" i="4"/>
  <c r="BG665" i="4"/>
  <c r="BG664" i="4"/>
  <c r="BG663" i="4"/>
  <c r="BG662" i="4"/>
  <c r="BG661" i="4"/>
  <c r="BG660" i="4"/>
  <c r="BG659" i="4"/>
  <c r="BG658" i="4"/>
  <c r="BG657" i="4"/>
  <c r="BG656" i="4"/>
  <c r="BG655" i="4"/>
  <c r="BG654" i="4"/>
  <c r="BG653" i="4"/>
  <c r="BG652" i="4"/>
  <c r="BG651" i="4"/>
  <c r="BG650" i="4"/>
  <c r="BG649" i="4"/>
  <c r="BG648" i="4"/>
  <c r="BG647" i="4"/>
  <c r="BG646" i="4"/>
  <c r="BG645" i="4"/>
  <c r="BG644" i="4"/>
  <c r="BG643" i="4"/>
  <c r="BG642" i="4"/>
  <c r="BG641" i="4"/>
  <c r="BG640" i="4"/>
  <c r="BG639" i="4"/>
  <c r="BG638" i="4"/>
  <c r="BG637" i="4"/>
  <c r="BG636" i="4"/>
  <c r="BG635" i="4"/>
  <c r="BG634" i="4"/>
  <c r="BG633" i="4"/>
  <c r="BG632" i="4"/>
  <c r="BG631" i="4"/>
  <c r="BG630" i="4"/>
  <c r="BG629" i="4"/>
  <c r="BG628" i="4"/>
  <c r="BG627" i="4"/>
  <c r="BG626" i="4"/>
  <c r="BG625" i="4"/>
  <c r="BG624" i="4"/>
  <c r="BG623" i="4"/>
  <c r="BG622" i="4"/>
  <c r="BG621" i="4"/>
  <c r="BG620" i="4"/>
  <c r="BG619" i="4"/>
  <c r="BG618" i="4"/>
  <c r="BG617" i="4"/>
  <c r="BG616" i="4"/>
  <c r="BG615" i="4"/>
  <c r="BG614" i="4"/>
  <c r="BG613" i="4"/>
  <c r="BG612" i="4"/>
  <c r="BG611" i="4"/>
  <c r="BG610" i="4"/>
  <c r="BG609" i="4"/>
  <c r="BG608" i="4"/>
  <c r="BG607" i="4"/>
  <c r="BG606" i="4"/>
  <c r="BG605" i="4"/>
  <c r="BG604" i="4"/>
  <c r="BG603" i="4"/>
  <c r="BG602" i="4"/>
  <c r="BG601" i="4"/>
  <c r="BG600" i="4"/>
  <c r="BG599" i="4"/>
  <c r="BG598" i="4"/>
  <c r="BG597" i="4"/>
  <c r="BG596" i="4"/>
  <c r="BG595" i="4"/>
  <c r="BG594" i="4"/>
  <c r="BG593" i="4"/>
  <c r="BG592" i="4"/>
  <c r="BG591" i="4"/>
  <c r="BG590" i="4"/>
  <c r="BG589" i="4"/>
  <c r="BG588" i="4"/>
  <c r="BG587" i="4"/>
  <c r="BG586" i="4"/>
  <c r="BG585" i="4"/>
  <c r="BG584" i="4"/>
  <c r="BG583" i="4"/>
  <c r="BG582" i="4"/>
  <c r="BG581" i="4"/>
  <c r="BG580" i="4"/>
  <c r="BG579" i="4"/>
  <c r="BG578" i="4"/>
  <c r="BG577" i="4"/>
  <c r="BG576" i="4"/>
  <c r="BG575" i="4"/>
  <c r="BG574" i="4"/>
  <c r="BG573" i="4"/>
  <c r="BG572" i="4"/>
  <c r="BG571" i="4"/>
  <c r="BG570" i="4"/>
  <c r="BG569" i="4"/>
  <c r="BG568" i="4"/>
  <c r="BG567" i="4"/>
  <c r="BG566" i="4"/>
  <c r="BG565" i="4"/>
  <c r="BG564" i="4"/>
  <c r="BG563" i="4"/>
  <c r="BG562" i="4"/>
  <c r="BG561" i="4"/>
  <c r="BG560" i="4"/>
  <c r="BG559" i="4"/>
  <c r="BG558" i="4"/>
  <c r="BG557" i="4"/>
  <c r="BG556" i="4"/>
  <c r="BG555" i="4"/>
  <c r="BG554" i="4"/>
  <c r="BG553" i="4"/>
  <c r="BG552" i="4"/>
  <c r="BG551" i="4"/>
  <c r="BG550" i="4"/>
  <c r="BG549" i="4"/>
  <c r="BG548" i="4"/>
  <c r="BG547" i="4"/>
  <c r="BG546" i="4"/>
  <c r="BG545" i="4"/>
  <c r="BG544" i="4"/>
  <c r="BG543" i="4"/>
  <c r="BG542" i="4"/>
  <c r="BG541" i="4"/>
  <c r="BG540" i="4"/>
  <c r="BG539" i="4"/>
  <c r="BG538" i="4"/>
  <c r="BG537" i="4"/>
  <c r="BG536" i="4"/>
  <c r="BG535" i="4"/>
  <c r="BG534" i="4"/>
  <c r="BG533" i="4"/>
  <c r="BG532" i="4"/>
  <c r="BG531" i="4"/>
  <c r="BG530" i="4"/>
  <c r="BG529" i="4"/>
  <c r="BG528" i="4"/>
  <c r="BG527" i="4"/>
  <c r="BG526" i="4"/>
  <c r="BG525" i="4"/>
  <c r="BG524" i="4"/>
  <c r="BG523" i="4"/>
  <c r="BG522" i="4"/>
  <c r="BG521" i="4"/>
  <c r="BG520" i="4"/>
  <c r="BG519" i="4"/>
  <c r="BG518" i="4"/>
  <c r="BG517" i="4"/>
  <c r="BG516" i="4"/>
  <c r="BG515" i="4"/>
  <c r="BG514" i="4"/>
  <c r="BG513" i="4"/>
  <c r="BG512" i="4"/>
  <c r="BG511" i="4"/>
  <c r="BG510" i="4"/>
  <c r="BG509" i="4"/>
  <c r="BG508" i="4"/>
  <c r="BG507" i="4"/>
  <c r="BG506" i="4"/>
  <c r="BG505" i="4"/>
  <c r="BG504" i="4"/>
  <c r="BG503" i="4"/>
  <c r="BG502" i="4"/>
  <c r="BG501" i="4"/>
  <c r="BG500" i="4"/>
  <c r="BG499" i="4"/>
  <c r="BG498" i="4"/>
  <c r="BG497" i="4"/>
  <c r="BG496" i="4"/>
  <c r="BG495" i="4"/>
  <c r="BG494" i="4"/>
  <c r="BG493" i="4"/>
  <c r="BG492" i="4"/>
  <c r="BG491" i="4"/>
  <c r="BG490" i="4"/>
  <c r="BG489" i="4"/>
  <c r="BG488" i="4"/>
  <c r="BG487" i="4"/>
  <c r="BG486" i="4"/>
  <c r="BG485" i="4"/>
  <c r="BG484" i="4"/>
  <c r="BG483" i="4"/>
  <c r="BG482" i="4"/>
  <c r="BG481" i="4"/>
  <c r="BG480" i="4"/>
  <c r="BG479" i="4"/>
  <c r="BG478" i="4"/>
  <c r="BG477" i="4"/>
  <c r="BG476" i="4"/>
  <c r="BG475" i="4"/>
  <c r="BG474" i="4"/>
  <c r="BG473" i="4"/>
  <c r="BG472" i="4"/>
  <c r="BG471" i="4"/>
  <c r="BG470" i="4"/>
  <c r="BG469" i="4"/>
  <c r="BG468" i="4"/>
  <c r="BG467" i="4"/>
  <c r="BG466" i="4"/>
  <c r="BG465" i="4"/>
  <c r="BG464" i="4"/>
  <c r="BG463" i="4"/>
  <c r="BG462" i="4"/>
  <c r="BG461" i="4"/>
  <c r="BG460" i="4"/>
  <c r="BG459" i="4"/>
  <c r="BG458" i="4"/>
  <c r="BG457" i="4"/>
  <c r="BG456" i="4"/>
  <c r="BG455" i="4"/>
  <c r="BG454" i="4"/>
  <c r="BG453" i="4"/>
  <c r="BG452" i="4"/>
  <c r="BG451" i="4"/>
  <c r="BG450" i="4"/>
  <c r="BG449" i="4"/>
  <c r="BG448" i="4"/>
  <c r="BG447" i="4"/>
  <c r="BG446" i="4"/>
  <c r="BG445" i="4"/>
  <c r="BG444" i="4"/>
  <c r="BG443" i="4"/>
  <c r="BG442" i="4"/>
  <c r="BG441" i="4"/>
  <c r="BG440" i="4"/>
  <c r="BG439" i="4"/>
  <c r="BG438" i="4"/>
  <c r="BG437" i="4"/>
  <c r="BG436" i="4"/>
  <c r="BG435" i="4"/>
  <c r="BG434" i="4"/>
  <c r="BG433" i="4"/>
  <c r="BG432" i="4"/>
  <c r="BG431" i="4"/>
  <c r="BG430" i="4"/>
  <c r="BG429" i="4"/>
  <c r="BG428" i="4"/>
  <c r="BG427" i="4"/>
  <c r="BG426" i="4"/>
  <c r="BG425" i="4"/>
  <c r="BG424" i="4"/>
  <c r="BG423" i="4"/>
  <c r="BG422" i="4"/>
  <c r="BG421" i="4"/>
  <c r="BG420" i="4"/>
  <c r="BG419" i="4"/>
  <c r="BG418" i="4"/>
  <c r="BG417" i="4"/>
  <c r="BG416" i="4"/>
  <c r="BG415" i="4"/>
  <c r="BG414" i="4"/>
  <c r="BG413" i="4"/>
  <c r="BG412" i="4"/>
  <c r="BG411" i="4"/>
  <c r="BG410" i="4"/>
  <c r="BG409" i="4"/>
  <c r="BG408" i="4"/>
  <c r="BG407" i="4"/>
  <c r="BG406" i="4"/>
  <c r="BG405" i="4"/>
  <c r="BG404" i="4"/>
  <c r="BG403" i="4"/>
  <c r="BG402" i="4"/>
  <c r="BG401" i="4"/>
  <c r="BG400" i="4"/>
  <c r="BG399" i="4"/>
  <c r="BG398" i="4"/>
  <c r="BG397" i="4"/>
  <c r="BG396" i="4"/>
  <c r="BG395" i="4"/>
  <c r="BG394" i="4"/>
  <c r="BG393" i="4"/>
  <c r="BG392" i="4"/>
  <c r="BG391" i="4"/>
  <c r="BG390" i="4"/>
  <c r="BG389" i="4"/>
  <c r="BG388" i="4"/>
  <c r="BG387" i="4"/>
  <c r="BG386" i="4"/>
  <c r="BG385" i="4"/>
  <c r="BG384" i="4"/>
  <c r="BG383" i="4"/>
  <c r="BG382" i="4"/>
  <c r="BG381" i="4"/>
  <c r="BG380" i="4"/>
  <c r="BG379" i="4"/>
  <c r="BG378" i="4"/>
  <c r="BG377" i="4"/>
  <c r="BG376" i="4"/>
  <c r="BG375" i="4"/>
  <c r="BG374" i="4"/>
  <c r="BG373" i="4"/>
  <c r="BG372" i="4"/>
  <c r="BG371" i="4"/>
  <c r="BG370" i="4"/>
  <c r="BG369" i="4"/>
  <c r="BG368" i="4"/>
  <c r="BG367" i="4"/>
  <c r="BG366" i="4"/>
  <c r="BG365" i="4"/>
  <c r="BG364" i="4"/>
  <c r="BG363" i="4"/>
  <c r="BG362" i="4"/>
  <c r="BG361" i="4"/>
  <c r="BG360" i="4"/>
  <c r="BG359" i="4"/>
  <c r="BG358" i="4"/>
  <c r="BG357" i="4"/>
  <c r="BG356" i="4"/>
  <c r="BG355" i="4"/>
  <c r="BG354" i="4"/>
  <c r="BG353" i="4"/>
  <c r="BG352" i="4"/>
  <c r="BG351" i="4"/>
  <c r="BG350" i="4"/>
  <c r="BG349" i="4"/>
  <c r="BG348" i="4"/>
  <c r="BG347" i="4"/>
  <c r="BG346" i="4"/>
  <c r="BG345" i="4"/>
  <c r="BG344" i="4"/>
  <c r="BG343" i="4"/>
  <c r="BG342" i="4"/>
  <c r="BG341" i="4"/>
  <c r="BG340" i="4"/>
  <c r="BG339" i="4"/>
  <c r="BG338" i="4"/>
  <c r="BG337" i="4"/>
  <c r="BG336" i="4"/>
  <c r="BG335" i="4"/>
  <c r="BG334" i="4"/>
  <c r="BG333" i="4"/>
  <c r="BG332" i="4"/>
  <c r="BG331" i="4"/>
  <c r="BG330" i="4"/>
  <c r="BG329" i="4"/>
  <c r="BG328" i="4"/>
  <c r="BG327" i="4"/>
  <c r="BG326" i="4"/>
  <c r="BG325" i="4"/>
  <c r="BG324" i="4"/>
  <c r="BG323" i="4"/>
  <c r="BG322" i="4"/>
  <c r="BG321" i="4"/>
  <c r="BG320" i="4"/>
  <c r="BG319" i="4"/>
  <c r="BG318" i="4"/>
  <c r="BG317" i="4"/>
  <c r="BG316" i="4"/>
  <c r="BG315" i="4"/>
  <c r="BG314" i="4"/>
  <c r="BG313" i="4"/>
  <c r="BG312" i="4"/>
  <c r="BG311" i="4"/>
  <c r="BG310" i="4"/>
  <c r="BG309" i="4"/>
  <c r="BG308" i="4"/>
  <c r="BG307" i="4"/>
  <c r="BG306" i="4"/>
  <c r="BG305" i="4"/>
  <c r="BG304" i="4"/>
  <c r="BG303" i="4"/>
  <c r="BG302" i="4"/>
  <c r="BG301" i="4"/>
  <c r="BG300" i="4"/>
  <c r="BG299" i="4"/>
  <c r="BG298" i="4"/>
  <c r="BG297" i="4"/>
  <c r="BG296" i="4"/>
  <c r="BG295" i="4"/>
  <c r="BG294" i="4"/>
  <c r="BG293" i="4"/>
  <c r="BG292" i="4"/>
  <c r="BG291" i="4"/>
  <c r="BG290" i="4"/>
  <c r="BG289" i="4"/>
  <c r="BG288" i="4"/>
  <c r="BG287" i="4"/>
  <c r="BG286" i="4"/>
  <c r="BG285" i="4"/>
  <c r="BG284" i="4"/>
  <c r="BG283" i="4"/>
  <c r="BG282" i="4"/>
  <c r="BG281" i="4"/>
  <c r="BG280" i="4"/>
  <c r="BG279" i="4"/>
  <c r="BG278" i="4"/>
  <c r="BG277" i="4"/>
  <c r="BG276" i="4"/>
  <c r="BG275" i="4"/>
  <c r="BG274" i="4"/>
  <c r="BG273" i="4"/>
  <c r="BG272" i="4"/>
  <c r="BG271" i="4"/>
  <c r="BG270" i="4"/>
  <c r="BG269" i="4"/>
  <c r="BG268" i="4"/>
  <c r="BG267" i="4"/>
  <c r="BG266" i="4"/>
  <c r="BG265" i="4"/>
  <c r="BG264" i="4"/>
  <c r="BG263" i="4"/>
  <c r="BG262" i="4"/>
  <c r="BG261" i="4"/>
  <c r="BG260" i="4"/>
  <c r="BG259" i="4"/>
  <c r="BG258" i="4"/>
  <c r="BG257" i="4"/>
  <c r="BG256" i="4"/>
  <c r="BG255" i="4"/>
  <c r="BG254" i="4"/>
  <c r="BG253" i="4"/>
  <c r="BG252" i="4"/>
  <c r="BG251" i="4"/>
  <c r="BG250" i="4"/>
  <c r="BG249" i="4"/>
  <c r="BG248" i="4"/>
  <c r="BG247" i="4"/>
  <c r="BG246" i="4"/>
  <c r="BG245" i="4"/>
  <c r="BG244" i="4"/>
  <c r="BG243" i="4"/>
  <c r="BG242" i="4"/>
  <c r="BG241" i="4"/>
  <c r="BG240" i="4"/>
  <c r="BG239" i="4"/>
  <c r="BG238" i="4"/>
  <c r="BG237" i="4"/>
  <c r="BG236" i="4"/>
  <c r="BG235" i="4"/>
  <c r="BG234" i="4"/>
  <c r="BG233" i="4"/>
  <c r="BG232" i="4"/>
  <c r="BG231" i="4"/>
  <c r="BG230" i="4"/>
  <c r="BG229" i="4"/>
  <c r="BG228" i="4"/>
  <c r="BG227" i="4"/>
  <c r="BG226" i="4"/>
  <c r="BG225" i="4"/>
  <c r="BG224" i="4"/>
  <c r="BG223" i="4"/>
  <c r="BG222" i="4"/>
  <c r="BG221" i="4"/>
  <c r="BG220" i="4"/>
  <c r="BG219" i="4"/>
  <c r="BG218" i="4"/>
  <c r="BG217" i="4"/>
  <c r="BG216" i="4"/>
  <c r="BG215" i="4"/>
  <c r="BG214" i="4"/>
  <c r="BG213" i="4"/>
  <c r="BG212" i="4"/>
  <c r="BG211" i="4"/>
  <c r="BG210" i="4"/>
  <c r="BG209" i="4"/>
  <c r="BG208" i="4"/>
  <c r="BG207" i="4"/>
  <c r="BG206" i="4"/>
  <c r="BG205" i="4"/>
  <c r="BG204" i="4"/>
  <c r="BG203" i="4"/>
  <c r="BG202" i="4"/>
  <c r="BG201" i="4"/>
  <c r="BG200" i="4"/>
  <c r="BG199" i="4"/>
  <c r="BG198" i="4"/>
  <c r="BG197" i="4"/>
  <c r="BG196" i="4"/>
  <c r="BG195" i="4"/>
  <c r="BG194" i="4"/>
  <c r="BG193" i="4"/>
  <c r="BG192" i="4"/>
  <c r="BG191" i="4"/>
  <c r="BG190" i="4"/>
  <c r="BG189" i="4"/>
  <c r="BG188" i="4"/>
  <c r="BG187" i="4"/>
  <c r="BG186" i="4"/>
  <c r="BG185" i="4"/>
  <c r="BG184" i="4"/>
  <c r="BG183" i="4"/>
  <c r="BG182" i="4"/>
  <c r="BG181" i="4"/>
  <c r="BG180" i="4"/>
  <c r="BG179" i="4"/>
  <c r="BG178" i="4"/>
  <c r="BG177" i="4"/>
  <c r="BG176" i="4"/>
  <c r="BG175" i="4"/>
  <c r="BG174" i="4"/>
  <c r="BG173" i="4"/>
  <c r="BG172" i="4"/>
  <c r="BG171" i="4"/>
  <c r="BG170" i="4"/>
  <c r="BG169" i="4"/>
  <c r="BG168" i="4"/>
  <c r="BG167" i="4"/>
  <c r="BG166" i="4"/>
  <c r="BG165" i="4"/>
  <c r="BG164" i="4"/>
  <c r="BG163" i="4"/>
  <c r="BG162" i="4"/>
  <c r="BG161" i="4"/>
  <c r="BG160" i="4"/>
  <c r="BG159" i="4"/>
  <c r="BG158" i="4"/>
  <c r="BG157" i="4"/>
  <c r="BG156" i="4"/>
  <c r="BG155" i="4"/>
  <c r="BG154" i="4"/>
  <c r="BG153" i="4"/>
  <c r="BG152" i="4"/>
  <c r="BG151" i="4"/>
  <c r="BG150" i="4"/>
  <c r="BG149" i="4"/>
  <c r="BG148" i="4"/>
  <c r="BG147" i="4"/>
  <c r="BG146" i="4"/>
  <c r="BG145" i="4"/>
  <c r="BG144" i="4"/>
  <c r="BG143" i="4"/>
  <c r="BG142" i="4"/>
  <c r="BG141" i="4"/>
  <c r="BG140" i="4"/>
  <c r="BG139" i="4"/>
  <c r="BG138" i="4"/>
  <c r="BG137" i="4"/>
  <c r="BG136" i="4"/>
  <c r="BG135" i="4"/>
  <c r="BG134" i="4"/>
  <c r="BG133" i="4"/>
  <c r="BG132" i="4"/>
  <c r="BG131" i="4"/>
  <c r="BG130" i="4"/>
  <c r="BG129" i="4"/>
  <c r="BG128" i="4"/>
  <c r="BG127" i="4"/>
  <c r="BG126" i="4"/>
  <c r="BG125" i="4"/>
  <c r="BG124" i="4"/>
  <c r="BG123" i="4"/>
  <c r="BG122" i="4"/>
  <c r="BG121" i="4"/>
  <c r="BG120" i="4"/>
  <c r="BG119" i="4"/>
  <c r="BG118" i="4"/>
  <c r="BG117" i="4"/>
  <c r="BG116" i="4"/>
  <c r="BG115" i="4"/>
  <c r="BG114" i="4"/>
  <c r="BG113" i="4"/>
  <c r="BG112" i="4"/>
  <c r="BG111" i="4"/>
  <c r="BG110" i="4"/>
  <c r="BG109" i="4"/>
  <c r="BG108" i="4"/>
  <c r="BG107" i="4"/>
  <c r="BG106" i="4"/>
  <c r="BG105" i="4"/>
  <c r="BG104" i="4"/>
  <c r="BG103" i="4"/>
  <c r="BG102" i="4"/>
  <c r="BG101" i="4"/>
  <c r="BG100" i="4"/>
  <c r="BG99" i="4"/>
  <c r="BG98" i="4"/>
  <c r="BG97" i="4"/>
  <c r="BG96" i="4"/>
  <c r="BG95" i="4"/>
  <c r="BG94" i="4"/>
  <c r="BG93" i="4"/>
  <c r="BG92" i="4"/>
  <c r="BG91" i="4"/>
  <c r="BG90" i="4"/>
  <c r="BG89" i="4"/>
  <c r="BG88" i="4"/>
  <c r="BG87" i="4"/>
  <c r="BG86" i="4"/>
  <c r="BG85" i="4"/>
  <c r="BG84" i="4"/>
  <c r="BG83" i="4"/>
  <c r="BG82" i="4"/>
  <c r="BG81" i="4"/>
  <c r="BG80" i="4"/>
  <c r="BG79" i="4"/>
  <c r="BG78" i="4"/>
  <c r="BG77" i="4"/>
  <c r="BG76" i="4"/>
  <c r="BG75" i="4"/>
  <c r="BG74" i="4"/>
  <c r="BG73" i="4"/>
  <c r="BG72" i="4"/>
  <c r="BG71" i="4"/>
  <c r="BG70" i="4"/>
  <c r="BG69" i="4"/>
  <c r="BG68" i="4"/>
  <c r="BG67" i="4"/>
  <c r="BG66" i="4"/>
  <c r="BG65" i="4"/>
  <c r="BG64" i="4"/>
  <c r="BG63" i="4"/>
  <c r="BG62" i="4"/>
  <c r="BG61" i="4"/>
  <c r="BG60" i="4"/>
  <c r="BG59" i="4"/>
  <c r="BG58" i="4"/>
  <c r="BG57" i="4"/>
  <c r="BG56" i="4"/>
  <c r="BG55" i="4"/>
  <c r="BG54" i="4"/>
  <c r="BG53" i="4"/>
  <c r="BG52" i="4"/>
  <c r="BG51" i="4"/>
  <c r="BG50" i="4"/>
  <c r="BG49" i="4"/>
  <c r="BG48" i="4"/>
  <c r="BG47" i="4"/>
  <c r="BG46" i="4"/>
  <c r="BG45" i="4"/>
  <c r="BG44" i="4"/>
  <c r="BG43" i="4"/>
  <c r="BG42" i="4"/>
  <c r="BG41" i="4"/>
  <c r="BG40" i="4"/>
  <c r="BG39" i="4"/>
  <c r="BG38" i="4"/>
  <c r="BG37" i="4"/>
  <c r="BG36" i="4"/>
  <c r="BG35" i="4"/>
  <c r="BG34" i="4"/>
  <c r="BG33" i="4"/>
  <c r="BG32" i="4"/>
  <c r="BG31" i="4"/>
  <c r="BG30" i="4"/>
  <c r="BG29" i="4"/>
  <c r="BG28" i="4"/>
  <c r="BG27" i="4"/>
  <c r="BG26" i="4"/>
  <c r="BG25" i="4"/>
  <c r="BG24" i="4"/>
  <c r="BG23" i="4"/>
  <c r="BG22" i="4"/>
  <c r="BG21" i="4"/>
  <c r="BG20" i="4"/>
  <c r="BG19" i="4"/>
  <c r="BG18" i="4"/>
  <c r="BG17" i="4"/>
  <c r="BG16" i="4"/>
  <c r="BG15" i="4"/>
  <c r="BG14" i="4"/>
  <c r="BG13" i="4"/>
  <c r="BG12" i="4"/>
  <c r="BG11" i="4"/>
  <c r="BG10" i="4"/>
  <c r="BG9" i="4"/>
  <c r="BG8" i="4"/>
  <c r="BG7" i="4"/>
  <c r="BG6" i="4"/>
  <c r="BG5" i="4"/>
  <c r="BG4" i="4"/>
  <c r="BG3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AC554" i="4"/>
  <c r="AC553" i="4"/>
  <c r="AC552" i="4"/>
  <c r="AC551" i="4"/>
  <c r="AC550" i="4"/>
  <c r="AC549" i="4"/>
  <c r="AC548" i="4"/>
  <c r="AC547" i="4"/>
  <c r="AC546" i="4"/>
  <c r="AC545" i="4"/>
  <c r="AC544" i="4"/>
  <c r="AC543" i="4"/>
  <c r="AC542" i="4"/>
  <c r="AC541" i="4"/>
  <c r="AC540" i="4"/>
  <c r="AC539" i="4"/>
  <c r="AC538" i="4"/>
  <c r="AC537" i="4"/>
  <c r="AC536" i="4"/>
  <c r="AC535" i="4"/>
  <c r="AC534" i="4"/>
  <c r="AC533" i="4"/>
  <c r="AC532" i="4"/>
  <c r="AC531" i="4"/>
  <c r="AC530" i="4"/>
  <c r="AC529" i="4"/>
  <c r="AC528" i="4"/>
  <c r="AC527" i="4"/>
  <c r="AC526" i="4"/>
  <c r="AC525" i="4"/>
  <c r="AC524" i="4"/>
  <c r="AC523" i="4"/>
  <c r="AC522" i="4"/>
  <c r="AC521" i="4"/>
  <c r="AC520" i="4"/>
  <c r="AC519" i="4"/>
  <c r="AC518" i="4"/>
  <c r="AC517" i="4"/>
  <c r="AC516" i="4"/>
  <c r="AC515" i="4"/>
  <c r="AC514" i="4"/>
  <c r="AC513" i="4"/>
  <c r="AC512" i="4"/>
  <c r="AC511" i="4"/>
  <c r="AC510" i="4"/>
  <c r="AC509" i="4"/>
  <c r="AC508" i="4"/>
  <c r="AC507" i="4"/>
  <c r="AC506" i="4"/>
  <c r="AC505" i="4"/>
  <c r="AC504" i="4"/>
  <c r="AC503" i="4"/>
  <c r="AC502" i="4"/>
  <c r="AC501" i="4"/>
  <c r="AC500" i="4"/>
  <c r="AC499" i="4"/>
  <c r="AC498" i="4"/>
  <c r="AC497" i="4"/>
  <c r="AC496" i="4"/>
  <c r="AC495" i="4"/>
  <c r="AC494" i="4"/>
  <c r="AC493" i="4"/>
  <c r="AC492" i="4"/>
  <c r="AC491" i="4"/>
  <c r="AC490" i="4"/>
  <c r="AC489" i="4"/>
  <c r="AC488" i="4"/>
  <c r="AC487" i="4"/>
  <c r="AC486" i="4"/>
  <c r="AC485" i="4"/>
  <c r="AC484" i="4"/>
  <c r="AC483" i="4"/>
  <c r="AC482" i="4"/>
  <c r="AC481" i="4"/>
  <c r="AC480" i="4"/>
  <c r="AC479" i="4"/>
  <c r="AC478" i="4"/>
  <c r="AC477" i="4"/>
  <c r="AC476" i="4"/>
  <c r="AC475" i="4"/>
  <c r="AC474" i="4"/>
  <c r="AC473" i="4"/>
  <c r="AC472" i="4"/>
  <c r="AC471" i="4"/>
  <c r="AC398" i="4"/>
  <c r="AC397" i="4"/>
  <c r="AC396" i="4"/>
  <c r="AC395" i="4"/>
  <c r="AC394" i="4"/>
  <c r="AC393" i="4"/>
  <c r="AC392" i="4"/>
  <c r="AC391" i="4"/>
  <c r="AC390" i="4"/>
  <c r="AC389" i="4"/>
  <c r="AC388" i="4"/>
  <c r="AC387" i="4"/>
  <c r="AC386" i="4"/>
  <c r="AC385" i="4"/>
  <c r="AC384" i="4"/>
  <c r="AC383" i="4"/>
  <c r="AC382" i="4"/>
  <c r="AC381" i="4"/>
  <c r="AC380" i="4"/>
  <c r="AC379" i="4"/>
  <c r="AC378" i="4"/>
  <c r="AC377" i="4"/>
  <c r="AC376" i="4"/>
  <c r="AC375" i="4"/>
  <c r="AC374" i="4"/>
  <c r="AC373" i="4"/>
  <c r="AC372" i="4"/>
  <c r="AC371" i="4"/>
  <c r="AC370" i="4"/>
  <c r="AC369" i="4"/>
  <c r="AC368" i="4"/>
  <c r="AC367" i="4"/>
  <c r="AC366" i="4"/>
  <c r="AC365" i="4"/>
  <c r="AC364" i="4"/>
  <c r="AC363" i="4"/>
  <c r="AC362" i="4"/>
  <c r="AC361" i="4"/>
  <c r="AC360" i="4"/>
  <c r="AC359" i="4"/>
  <c r="AC358" i="4"/>
  <c r="AC357" i="4"/>
  <c r="AC356" i="4"/>
  <c r="AC355" i="4"/>
  <c r="AC354" i="4"/>
  <c r="AC353" i="4"/>
  <c r="AC352" i="4"/>
  <c r="AC351" i="4"/>
  <c r="AC350" i="4"/>
  <c r="AC349" i="4"/>
  <c r="AC348" i="4"/>
  <c r="AC347" i="4"/>
  <c r="AC346" i="4"/>
  <c r="AC345" i="4"/>
  <c r="AC344" i="4"/>
  <c r="AC343" i="4"/>
  <c r="AC342" i="4"/>
  <c r="AC341" i="4"/>
  <c r="AC340" i="4"/>
  <c r="AC339" i="4"/>
  <c r="AC338" i="4"/>
  <c r="AC337" i="4"/>
  <c r="AC336" i="4"/>
  <c r="AC335" i="4"/>
  <c r="AC334" i="4"/>
  <c r="AC333" i="4"/>
  <c r="AC332" i="4"/>
  <c r="AC331" i="4"/>
  <c r="AC330" i="4"/>
  <c r="AC329" i="4"/>
  <c r="AC328" i="4"/>
  <c r="AC327" i="4"/>
  <c r="AC326" i="4"/>
  <c r="AC325" i="4"/>
  <c r="AC324" i="4"/>
  <c r="AC323" i="4"/>
  <c r="AC322" i="4"/>
  <c r="AC321" i="4"/>
  <c r="AC320" i="4"/>
  <c r="AC319" i="4"/>
  <c r="AC318" i="4"/>
  <c r="AC317" i="4"/>
  <c r="AC316" i="4"/>
  <c r="AC315" i="4"/>
  <c r="AC314" i="4"/>
  <c r="AC313" i="4"/>
  <c r="AC312" i="4"/>
  <c r="AC311" i="4"/>
  <c r="AC310" i="4"/>
  <c r="AC309" i="4"/>
  <c r="AC308" i="4"/>
  <c r="AC307" i="4"/>
  <c r="AC306" i="4"/>
  <c r="AC305" i="4"/>
  <c r="AC304" i="4"/>
  <c r="AC303" i="4"/>
  <c r="AC302" i="4"/>
  <c r="AC301" i="4"/>
  <c r="AC300" i="4"/>
  <c r="AC299" i="4"/>
  <c r="AC298" i="4"/>
  <c r="AC297" i="4"/>
  <c r="AC296" i="4"/>
  <c r="AC295" i="4"/>
  <c r="AC294" i="4"/>
  <c r="AC293" i="4"/>
  <c r="AC292" i="4"/>
  <c r="AC291" i="4"/>
  <c r="AC290" i="4"/>
  <c r="AC289" i="4"/>
  <c r="AC288" i="4"/>
  <c r="AC287" i="4"/>
  <c r="AC286" i="4"/>
  <c r="AC285" i="4"/>
  <c r="AC284" i="4"/>
  <c r="AC283" i="4"/>
  <c r="AC282" i="4"/>
  <c r="AC281" i="4"/>
  <c r="AC280" i="4"/>
  <c r="AC279" i="4"/>
  <c r="AC278" i="4"/>
  <c r="AC277" i="4"/>
  <c r="AC276" i="4"/>
  <c r="AC275" i="4"/>
  <c r="AC274" i="4"/>
  <c r="AC273" i="4"/>
  <c r="AC272" i="4"/>
  <c r="AC271" i="4"/>
  <c r="AC270" i="4"/>
  <c r="AC269" i="4"/>
  <c r="AC268" i="4"/>
  <c r="AC267" i="4"/>
  <c r="AC266" i="4"/>
  <c r="AC265" i="4"/>
  <c r="AC264" i="4"/>
  <c r="AC263" i="4"/>
  <c r="AC262" i="4"/>
  <c r="AC261" i="4"/>
  <c r="AC260" i="4"/>
  <c r="AC259" i="4"/>
  <c r="AC258" i="4"/>
  <c r="AC257" i="4"/>
  <c r="AC256" i="4"/>
  <c r="AC255" i="4"/>
  <c r="AC254" i="4"/>
  <c r="AC253" i="4"/>
  <c r="AC252" i="4"/>
  <c r="AC251" i="4"/>
  <c r="AC250" i="4"/>
  <c r="AC249" i="4"/>
  <c r="AC248" i="4"/>
  <c r="AC247" i="4"/>
  <c r="AC246" i="4"/>
  <c r="AC245" i="4"/>
  <c r="AC244" i="4"/>
  <c r="AC243" i="4"/>
  <c r="AC242" i="4"/>
  <c r="AC241" i="4"/>
  <c r="AC240" i="4"/>
  <c r="AC239" i="4"/>
  <c r="AC238" i="4"/>
  <c r="AC237" i="4"/>
  <c r="AC236" i="4"/>
  <c r="AC235" i="4"/>
  <c r="AC234" i="4"/>
  <c r="AC233" i="4"/>
  <c r="AC232" i="4"/>
  <c r="AC231" i="4"/>
  <c r="AC230" i="4"/>
  <c r="AC229" i="4"/>
  <c r="AC228" i="4"/>
  <c r="AC227" i="4"/>
  <c r="AC226" i="4"/>
  <c r="AC225" i="4"/>
  <c r="AC224" i="4"/>
  <c r="AC223" i="4"/>
  <c r="AC222" i="4"/>
  <c r="AC221" i="4"/>
  <c r="AC220" i="4"/>
  <c r="AC219" i="4"/>
  <c r="AC218" i="4"/>
  <c r="AC217" i="4"/>
  <c r="AC216" i="4"/>
  <c r="AC215" i="4"/>
  <c r="AC214" i="4"/>
  <c r="AC213" i="4"/>
  <c r="AC212" i="4"/>
  <c r="AC211" i="4"/>
  <c r="AC210" i="4"/>
  <c r="AC209" i="4"/>
  <c r="AC208" i="4"/>
  <c r="AC207" i="4"/>
  <c r="AC206" i="4"/>
  <c r="AC205" i="4"/>
  <c r="AC204" i="4"/>
  <c r="AC203" i="4"/>
  <c r="AC202" i="4"/>
  <c r="AC201" i="4"/>
  <c r="AC200" i="4"/>
  <c r="AC199" i="4"/>
  <c r="AC198" i="4"/>
  <c r="AC197" i="4"/>
  <c r="AC196" i="4"/>
  <c r="AC195" i="4"/>
  <c r="AC194" i="4"/>
  <c r="AC193" i="4"/>
  <c r="AC192" i="4"/>
  <c r="AC191" i="4"/>
  <c r="AC190" i="4"/>
  <c r="AC189" i="4"/>
  <c r="AC188" i="4"/>
  <c r="AC187" i="4"/>
  <c r="AC186" i="4"/>
  <c r="AC185" i="4"/>
  <c r="AC184" i="4"/>
  <c r="AC183" i="4"/>
  <c r="AC182" i="4"/>
  <c r="AC181" i="4"/>
  <c r="AC180" i="4"/>
  <c r="AC179" i="4"/>
  <c r="AC178" i="4"/>
  <c r="AC177" i="4"/>
  <c r="AC176" i="4"/>
  <c r="AC175" i="4"/>
  <c r="AC174" i="4"/>
  <c r="AC173" i="4"/>
  <c r="AC172" i="4"/>
  <c r="AC171" i="4"/>
  <c r="AC170" i="4"/>
  <c r="AC169" i="4"/>
  <c r="AC168" i="4"/>
  <c r="AC167" i="4"/>
  <c r="AC166" i="4"/>
  <c r="AC165" i="4"/>
  <c r="AC164" i="4"/>
  <c r="AC163" i="4"/>
  <c r="AC162" i="4"/>
  <c r="AC161" i="4"/>
  <c r="AC160" i="4"/>
  <c r="AC159" i="4"/>
  <c r="AC158" i="4"/>
  <c r="AC157" i="4"/>
  <c r="AC156" i="4"/>
  <c r="AC155" i="4"/>
  <c r="AC154" i="4"/>
  <c r="AC153" i="4"/>
  <c r="AC152" i="4"/>
  <c r="AC151" i="4"/>
  <c r="AC150" i="4"/>
  <c r="AC149" i="4"/>
  <c r="AC148" i="4"/>
  <c r="AC147" i="4"/>
  <c r="AC146" i="4"/>
  <c r="AC145" i="4"/>
  <c r="AC144" i="4"/>
  <c r="AC143" i="4"/>
  <c r="AC142" i="4"/>
  <c r="AC141" i="4"/>
  <c r="AC140" i="4"/>
  <c r="AC139" i="4"/>
  <c r="AC138" i="4"/>
  <c r="AC137" i="4"/>
  <c r="AC136" i="4"/>
  <c r="AC135" i="4"/>
  <c r="AC134" i="4"/>
  <c r="AC133" i="4"/>
  <c r="AC132" i="4"/>
  <c r="AC131" i="4"/>
  <c r="AC130" i="4"/>
  <c r="AC129" i="4"/>
  <c r="AC128" i="4"/>
  <c r="AC127" i="4"/>
  <c r="AC126" i="4"/>
  <c r="AC125" i="4"/>
  <c r="AC124" i="4"/>
  <c r="AC123" i="4"/>
  <c r="AC122" i="4"/>
  <c r="AC121" i="4"/>
  <c r="AC120" i="4"/>
  <c r="AC119" i="4"/>
  <c r="AC118" i="4"/>
  <c r="AC117" i="4"/>
  <c r="AC116" i="4"/>
  <c r="AC115" i="4"/>
  <c r="AC114" i="4"/>
  <c r="AC113" i="4"/>
  <c r="AC112" i="4"/>
  <c r="AC111" i="4"/>
  <c r="AC110" i="4"/>
  <c r="AC109" i="4"/>
  <c r="AC108" i="4"/>
  <c r="AC107" i="4"/>
  <c r="AC106" i="4"/>
  <c r="AC105" i="4"/>
  <c r="AC104" i="4"/>
  <c r="AC103" i="4"/>
  <c r="AC102" i="4"/>
  <c r="AC101" i="4"/>
  <c r="AC100" i="4"/>
  <c r="AC99" i="4"/>
  <c r="AC98" i="4"/>
  <c r="AC97" i="4"/>
  <c r="AC96" i="4"/>
  <c r="AC95" i="4"/>
  <c r="AC94" i="4"/>
  <c r="AC93" i="4"/>
  <c r="AC92" i="4"/>
  <c r="AC91" i="4"/>
  <c r="AC90" i="4"/>
  <c r="AC89" i="4"/>
  <c r="AC88" i="4"/>
  <c r="AC87" i="4"/>
  <c r="AC86" i="4"/>
  <c r="AC85" i="4"/>
  <c r="AC84" i="4"/>
  <c r="AC83" i="4"/>
  <c r="AC82" i="4"/>
  <c r="AC81" i="4"/>
  <c r="AC80" i="4"/>
  <c r="AC79" i="4"/>
  <c r="AC78" i="4"/>
  <c r="AC77" i="4"/>
  <c r="AC76" i="4"/>
  <c r="AC75" i="4"/>
  <c r="AC74" i="4"/>
  <c r="AC73" i="4"/>
  <c r="AC72" i="4"/>
  <c r="AC71" i="4"/>
  <c r="AC70" i="4"/>
  <c r="AC69" i="4"/>
  <c r="AC68" i="4"/>
  <c r="AC67" i="4"/>
  <c r="AC66" i="4"/>
  <c r="AC65" i="4"/>
  <c r="AC64" i="4"/>
  <c r="AC63" i="4"/>
  <c r="AC62" i="4"/>
  <c r="AC61" i="4"/>
  <c r="AC60" i="4"/>
  <c r="AC59" i="4"/>
  <c r="AC58" i="4"/>
  <c r="AC57" i="4"/>
  <c r="AC56" i="4"/>
  <c r="AC55" i="4"/>
  <c r="AC54" i="4"/>
  <c r="AC53" i="4"/>
  <c r="AC52" i="4"/>
  <c r="AC51" i="4"/>
  <c r="AC50" i="4"/>
  <c r="AC49" i="4"/>
  <c r="AC48" i="4"/>
  <c r="AC47" i="4"/>
  <c r="AC46" i="4"/>
  <c r="AC45" i="4"/>
  <c r="AC44" i="4"/>
  <c r="AC43" i="4"/>
  <c r="AC42" i="4"/>
  <c r="AC41" i="4"/>
  <c r="AC40" i="4"/>
  <c r="AC39" i="4"/>
  <c r="AC38" i="4"/>
  <c r="AC37" i="4"/>
  <c r="AC36" i="4"/>
  <c r="AC35" i="4"/>
  <c r="AC34" i="4"/>
  <c r="AC33" i="4"/>
  <c r="AC32" i="4"/>
  <c r="AC31" i="4"/>
  <c r="AC30" i="4"/>
  <c r="AC29" i="4"/>
  <c r="AC28" i="4"/>
  <c r="AC27" i="4"/>
  <c r="AC26" i="4"/>
  <c r="AC25" i="4"/>
  <c r="AC24" i="4"/>
  <c r="AC23" i="4"/>
  <c r="AC22" i="4"/>
  <c r="AC21" i="4"/>
  <c r="AC20" i="4"/>
  <c r="AC19" i="4"/>
  <c r="AC18" i="4"/>
  <c r="AC17" i="4"/>
  <c r="AC16" i="4"/>
  <c r="AC15" i="4"/>
  <c r="AC14" i="4"/>
  <c r="AC13" i="4"/>
  <c r="AC12" i="4"/>
  <c r="AC11" i="4"/>
  <c r="AC10" i="4"/>
  <c r="AC9" i="4"/>
  <c r="AC8" i="4"/>
  <c r="AC7" i="4"/>
  <c r="AC6" i="4"/>
  <c r="AC5" i="4"/>
  <c r="AC4" i="4"/>
  <c r="AC3" i="4"/>
  <c r="AH3" i="4" s="1"/>
  <c r="AR429" i="4"/>
  <c r="AR357" i="4"/>
  <c r="AR225" i="4"/>
  <c r="AR89" i="4"/>
  <c r="AR39" i="4"/>
  <c r="AR3" i="4"/>
  <c r="AS57" i="4"/>
  <c r="BD62" i="4"/>
  <c r="BD61" i="4"/>
  <c r="BD60" i="4"/>
  <c r="BD59" i="4"/>
  <c r="BD58" i="4"/>
  <c r="BD57" i="4"/>
  <c r="BC62" i="4"/>
  <c r="BC61" i="4"/>
  <c r="BC60" i="4"/>
  <c r="BC59" i="4"/>
  <c r="BC58" i="4"/>
  <c r="BC57" i="4"/>
  <c r="BB62" i="4"/>
  <c r="BB61" i="4"/>
  <c r="BB60" i="4"/>
  <c r="BB59" i="4"/>
  <c r="BB58" i="4"/>
  <c r="BB57" i="4"/>
  <c r="BA62" i="4"/>
  <c r="BA61" i="4"/>
  <c r="BA60" i="4"/>
  <c r="BA59" i="4"/>
  <c r="BA58" i="4"/>
  <c r="BA57" i="4"/>
  <c r="AZ62" i="4"/>
  <c r="AZ61" i="4"/>
  <c r="AZ60" i="4"/>
  <c r="AZ59" i="4"/>
  <c r="AZ58" i="4"/>
  <c r="AZ57" i="4"/>
  <c r="AY62" i="4"/>
  <c r="AY61" i="4"/>
  <c r="AY60" i="4"/>
  <c r="AY59" i="4"/>
  <c r="AY58" i="4"/>
  <c r="AY57" i="4"/>
  <c r="AX62" i="4"/>
  <c r="AX61" i="4"/>
  <c r="AX60" i="4"/>
  <c r="AX59" i="4"/>
  <c r="AX58" i="4"/>
  <c r="AX57" i="4"/>
  <c r="AW62" i="4"/>
  <c r="AW61" i="4"/>
  <c r="AW60" i="4"/>
  <c r="AW59" i="4"/>
  <c r="AW58" i="4"/>
  <c r="AW57" i="4"/>
  <c r="AV62" i="4"/>
  <c r="AV61" i="4"/>
  <c r="AV60" i="4"/>
  <c r="AV59" i="4"/>
  <c r="AV58" i="4"/>
  <c r="AV57" i="4"/>
  <c r="AU62" i="4"/>
  <c r="AU61" i="4"/>
  <c r="AU60" i="4"/>
  <c r="AU59" i="4"/>
  <c r="AU58" i="4"/>
  <c r="AU57" i="4"/>
  <c r="AT62" i="4"/>
  <c r="AT61" i="4"/>
  <c r="AT60" i="4"/>
  <c r="AT59" i="4"/>
  <c r="AT58" i="4"/>
  <c r="AT57" i="4"/>
  <c r="AS62" i="4"/>
  <c r="AS61" i="4"/>
  <c r="AS60" i="4"/>
  <c r="AS59" i="4"/>
  <c r="AS58" i="4"/>
  <c r="AR41" i="4"/>
  <c r="AZ40" i="4" s="1"/>
  <c r="BD17" i="4"/>
  <c r="BD16" i="4"/>
  <c r="BD15" i="4"/>
  <c r="BC17" i="4"/>
  <c r="BC16" i="4"/>
  <c r="BC15" i="4"/>
  <c r="BB17" i="4"/>
  <c r="BB16" i="4"/>
  <c r="BB15" i="4"/>
  <c r="BA17" i="4"/>
  <c r="BA16" i="4"/>
  <c r="BA15" i="4"/>
  <c r="AZ17" i="4"/>
  <c r="AZ16" i="4"/>
  <c r="AZ15" i="4"/>
  <c r="AY17" i="4"/>
  <c r="AY16" i="4"/>
  <c r="AY15" i="4"/>
  <c r="AX17" i="4"/>
  <c r="AX16" i="4"/>
  <c r="AX15" i="4"/>
  <c r="AW17" i="4"/>
  <c r="AW16" i="4"/>
  <c r="AW15" i="4"/>
  <c r="AV17" i="4"/>
  <c r="AV16" i="4"/>
  <c r="AV15" i="4"/>
  <c r="AU17" i="4"/>
  <c r="AU16" i="4"/>
  <c r="AU15" i="4"/>
  <c r="AT17" i="4"/>
  <c r="AT16" i="4"/>
  <c r="AT15" i="4"/>
  <c r="AS17" i="4"/>
  <c r="AS16" i="4"/>
  <c r="AS15" i="4"/>
  <c r="AR431" i="4"/>
  <c r="BD430" i="4" s="1"/>
  <c r="AR359" i="4"/>
  <c r="BD358" i="4" s="1"/>
  <c r="AR227" i="4"/>
  <c r="BD226" i="4" s="1"/>
  <c r="AR91" i="4"/>
  <c r="AS90" i="4" s="1"/>
  <c r="X10" i="4"/>
  <c r="Y9" i="4" s="1"/>
  <c r="T10" i="4"/>
  <c r="U3" i="4" s="1"/>
  <c r="V10" i="4"/>
  <c r="W5" i="4" s="1"/>
  <c r="AH423" i="4" l="1"/>
  <c r="AH429" i="4"/>
  <c r="AH435" i="4"/>
  <c r="AH441" i="4"/>
  <c r="AH447" i="4"/>
  <c r="AH453" i="4"/>
  <c r="AH459" i="4"/>
  <c r="AH465" i="4"/>
  <c r="AH424" i="4"/>
  <c r="AH430" i="4"/>
  <c r="AH436" i="4"/>
  <c r="AH442" i="4"/>
  <c r="AH448" i="4"/>
  <c r="AH454" i="4"/>
  <c r="AH460" i="4"/>
  <c r="AH466" i="4"/>
  <c r="AH425" i="4"/>
  <c r="AH431" i="4"/>
  <c r="AH437" i="4"/>
  <c r="AH443" i="4"/>
  <c r="AH449" i="4"/>
  <c r="AH455" i="4"/>
  <c r="AH461" i="4"/>
  <c r="AH467" i="4"/>
  <c r="AH426" i="4"/>
  <c r="AH432" i="4"/>
  <c r="AH438" i="4"/>
  <c r="AH444" i="4"/>
  <c r="AH450" i="4"/>
  <c r="AH456" i="4"/>
  <c r="AH462" i="4"/>
  <c r="AH468" i="4"/>
  <c r="AH427" i="4"/>
  <c r="AH439" i="4"/>
  <c r="AH445" i="4"/>
  <c r="AH451" i="4"/>
  <c r="AH457" i="4"/>
  <c r="AH463" i="4"/>
  <c r="AH469" i="4"/>
  <c r="AH428" i="4"/>
  <c r="AH434" i="4"/>
  <c r="AH440" i="4"/>
  <c r="AH446" i="4"/>
  <c r="AH452" i="4"/>
  <c r="AH458" i="4"/>
  <c r="AH464" i="4"/>
  <c r="AH470" i="4"/>
  <c r="AH4" i="4"/>
  <c r="AH5" i="4"/>
  <c r="AH6" i="4"/>
  <c r="AH7" i="4"/>
  <c r="AH13" i="4"/>
  <c r="AH19" i="4"/>
  <c r="AH25" i="4"/>
  <c r="AH31" i="4"/>
  <c r="AH37" i="4"/>
  <c r="AH43" i="4"/>
  <c r="AH49" i="4"/>
  <c r="AH55" i="4"/>
  <c r="AH61" i="4"/>
  <c r="AH67" i="4"/>
  <c r="AH73" i="4"/>
  <c r="AH79" i="4"/>
  <c r="AH85" i="4"/>
  <c r="AH91" i="4"/>
  <c r="AH97" i="4"/>
  <c r="AH103" i="4"/>
  <c r="AH109" i="4"/>
  <c r="AH115" i="4"/>
  <c r="AH121" i="4"/>
  <c r="AH127" i="4"/>
  <c r="AH133" i="4"/>
  <c r="AH139" i="4"/>
  <c r="AH145" i="4"/>
  <c r="AH151" i="4"/>
  <c r="AH157" i="4"/>
  <c r="AH163" i="4"/>
  <c r="AH169" i="4"/>
  <c r="AH175" i="4"/>
  <c r="AH181" i="4"/>
  <c r="AH187" i="4"/>
  <c r="AH193" i="4"/>
  <c r="AH199" i="4"/>
  <c r="AH205" i="4"/>
  <c r="AH211" i="4"/>
  <c r="AH217" i="4"/>
  <c r="AH223" i="4"/>
  <c r="AH229" i="4"/>
  <c r="AH235" i="4"/>
  <c r="AH241" i="4"/>
  <c r="AH247" i="4"/>
  <c r="AH253" i="4"/>
  <c r="AH259" i="4"/>
  <c r="AH265" i="4"/>
  <c r="AH271" i="4"/>
  <c r="AH277" i="4"/>
  <c r="AH283" i="4"/>
  <c r="AH289" i="4"/>
  <c r="AH295" i="4"/>
  <c r="AH301" i="4"/>
  <c r="AH307" i="4"/>
  <c r="AH313" i="4"/>
  <c r="AH319" i="4"/>
  <c r="AH325" i="4"/>
  <c r="AH331" i="4"/>
  <c r="AH337" i="4"/>
  <c r="AH343" i="4"/>
  <c r="AH349" i="4"/>
  <c r="AH355" i="4"/>
  <c r="AH361" i="4"/>
  <c r="AH367" i="4"/>
  <c r="AH373" i="4"/>
  <c r="AH379" i="4"/>
  <c r="AH385" i="4"/>
  <c r="AH391" i="4"/>
  <c r="AH397" i="4"/>
  <c r="AH475" i="4"/>
  <c r="AH481" i="4"/>
  <c r="AH487" i="4"/>
  <c r="AH493" i="4"/>
  <c r="AH499" i="4"/>
  <c r="AH505" i="4"/>
  <c r="AH511" i="4"/>
  <c r="AH517" i="4"/>
  <c r="AH523" i="4"/>
  <c r="AH529" i="4"/>
  <c r="AH535" i="4"/>
  <c r="AH541" i="4"/>
  <c r="AH547" i="4"/>
  <c r="AH553" i="4"/>
  <c r="AH539" i="4"/>
  <c r="AH521" i="4"/>
  <c r="AH365" i="4"/>
  <c r="AH286" i="4"/>
  <c r="AH232" i="4"/>
  <c r="AH178" i="4"/>
  <c r="AH124" i="4"/>
  <c r="AH70" i="4"/>
  <c r="AH16" i="4"/>
  <c r="AH503" i="4"/>
  <c r="AH347" i="4"/>
  <c r="AH276" i="4"/>
  <c r="AH222" i="4"/>
  <c r="AH485" i="4"/>
  <c r="AH329" i="4"/>
  <c r="AH268" i="4"/>
  <c r="AH214" i="4"/>
  <c r="AH160" i="4"/>
  <c r="AH106" i="4"/>
  <c r="AH52" i="4"/>
  <c r="AH419" i="4"/>
  <c r="AH316" i="4"/>
  <c r="AH258" i="4"/>
  <c r="AH204" i="4"/>
  <c r="AH383" i="4"/>
  <c r="AH294" i="4"/>
  <c r="AH240" i="4"/>
  <c r="AH186" i="4"/>
  <c r="AH401" i="4"/>
  <c r="AH34" i="4"/>
  <c r="AH304" i="4"/>
  <c r="AH250" i="4"/>
  <c r="AH196" i="4"/>
  <c r="AH142" i="4"/>
  <c r="AH88" i="4"/>
  <c r="AH14" i="4"/>
  <c r="AH26" i="4"/>
  <c r="AH38" i="4"/>
  <c r="AH50" i="4"/>
  <c r="AH62" i="4"/>
  <c r="AH74" i="4"/>
  <c r="AH86" i="4"/>
  <c r="AH98" i="4"/>
  <c r="AH110" i="4"/>
  <c r="AH122" i="4"/>
  <c r="AH134" i="4"/>
  <c r="AH146" i="4"/>
  <c r="AH158" i="4"/>
  <c r="AH170" i="4"/>
  <c r="AH182" i="4"/>
  <c r="AH194" i="4"/>
  <c r="AH206" i="4"/>
  <c r="AH218" i="4"/>
  <c r="AH230" i="4"/>
  <c r="AH242" i="4"/>
  <c r="AH254" i="4"/>
  <c r="AH266" i="4"/>
  <c r="AH278" i="4"/>
  <c r="AH290" i="4"/>
  <c r="AH302" i="4"/>
  <c r="AH314" i="4"/>
  <c r="AH374" i="4"/>
  <c r="AH9" i="4"/>
  <c r="AH15" i="4"/>
  <c r="AH11" i="4"/>
  <c r="AH17" i="4"/>
  <c r="AH23" i="4"/>
  <c r="AH29" i="4"/>
  <c r="AH35" i="4"/>
  <c r="AH41" i="4"/>
  <c r="AH47" i="4"/>
  <c r="AH53" i="4"/>
  <c r="AH59" i="4"/>
  <c r="AH65" i="4"/>
  <c r="AH71" i="4"/>
  <c r="AH77" i="4"/>
  <c r="AH83" i="4"/>
  <c r="AH89" i="4"/>
  <c r="AH95" i="4"/>
  <c r="AH101" i="4"/>
  <c r="AH107" i="4"/>
  <c r="AH113" i="4"/>
  <c r="AH119" i="4"/>
  <c r="AH125" i="4"/>
  <c r="AH131" i="4"/>
  <c r="AH137" i="4"/>
  <c r="AH143" i="4"/>
  <c r="AH149" i="4"/>
  <c r="AH155" i="4"/>
  <c r="AH161" i="4"/>
  <c r="AH167" i="4"/>
  <c r="AH173" i="4"/>
  <c r="AH179" i="4"/>
  <c r="AH185" i="4"/>
  <c r="AH191" i="4"/>
  <c r="AH197" i="4"/>
  <c r="AH203" i="4"/>
  <c r="AH209" i="4"/>
  <c r="AH215" i="4"/>
  <c r="AH221" i="4"/>
  <c r="AH227" i="4"/>
  <c r="AH233" i="4"/>
  <c r="AH239" i="4"/>
  <c r="AH245" i="4"/>
  <c r="AH251" i="4"/>
  <c r="AH257" i="4"/>
  <c r="AH263" i="4"/>
  <c r="AH269" i="4"/>
  <c r="AH275" i="4"/>
  <c r="AH281" i="4"/>
  <c r="AH287" i="4"/>
  <c r="AH293" i="4"/>
  <c r="AH299" i="4"/>
  <c r="AH305" i="4"/>
  <c r="AH311" i="4"/>
  <c r="AH317" i="4"/>
  <c r="AH323" i="4"/>
  <c r="AH335" i="4"/>
  <c r="AH341" i="4"/>
  <c r="AH353" i="4"/>
  <c r="AH359" i="4"/>
  <c r="AH371" i="4"/>
  <c r="AH377" i="4"/>
  <c r="AH389" i="4"/>
  <c r="AH395" i="4"/>
  <c r="AH473" i="4"/>
  <c r="AH479" i="4"/>
  <c r="AH491" i="4"/>
  <c r="AH497" i="4"/>
  <c r="AH509" i="4"/>
  <c r="AH515" i="4"/>
  <c r="AH527" i="4"/>
  <c r="AH533" i="4"/>
  <c r="AH545" i="4"/>
  <c r="AH551" i="4"/>
  <c r="AH402" i="4"/>
  <c r="AH408" i="4"/>
  <c r="AH414" i="4"/>
  <c r="AH420" i="4"/>
  <c r="AH24" i="4"/>
  <c r="AH42" i="4"/>
  <c r="AH60" i="4"/>
  <c r="AH78" i="4"/>
  <c r="AH96" i="4"/>
  <c r="AH114" i="4"/>
  <c r="AH132" i="4"/>
  <c r="AH150" i="4"/>
  <c r="AH168" i="4"/>
  <c r="AH8" i="4"/>
  <c r="AH20" i="4"/>
  <c r="AH32" i="4"/>
  <c r="AH44" i="4"/>
  <c r="AH56" i="4"/>
  <c r="AH68" i="4"/>
  <c r="AH80" i="4"/>
  <c r="AH92" i="4"/>
  <c r="AH104" i="4"/>
  <c r="AH116" i="4"/>
  <c r="AH128" i="4"/>
  <c r="AH140" i="4"/>
  <c r="AH152" i="4"/>
  <c r="AH164" i="4"/>
  <c r="AH176" i="4"/>
  <c r="AH188" i="4"/>
  <c r="AH200" i="4"/>
  <c r="AH212" i="4"/>
  <c r="AH224" i="4"/>
  <c r="AH236" i="4"/>
  <c r="AH248" i="4"/>
  <c r="AH260" i="4"/>
  <c r="AH272" i="4"/>
  <c r="AH284" i="4"/>
  <c r="AH296" i="4"/>
  <c r="AH308" i="4"/>
  <c r="AH320" i="4"/>
  <c r="AH326" i="4"/>
  <c r="AH332" i="4"/>
  <c r="AH338" i="4"/>
  <c r="AH344" i="4"/>
  <c r="AH350" i="4"/>
  <c r="AH356" i="4"/>
  <c r="AH362" i="4"/>
  <c r="AH368" i="4"/>
  <c r="AH380" i="4"/>
  <c r="AH386" i="4"/>
  <c r="AH392" i="4"/>
  <c r="AH398" i="4"/>
  <c r="AH476" i="4"/>
  <c r="AH482" i="4"/>
  <c r="AH488" i="4"/>
  <c r="AH494" i="4"/>
  <c r="AH500" i="4"/>
  <c r="AH27" i="4"/>
  <c r="AH39" i="4"/>
  <c r="AH51" i="4"/>
  <c r="AH63" i="4"/>
  <c r="AH87" i="4"/>
  <c r="AH10" i="4"/>
  <c r="AH22" i="4"/>
  <c r="AH28" i="4"/>
  <c r="AH40" i="4"/>
  <c r="AH46" i="4"/>
  <c r="AH58" i="4"/>
  <c r="AH64" i="4"/>
  <c r="AH76" i="4"/>
  <c r="AH82" i="4"/>
  <c r="AH94" i="4"/>
  <c r="AH100" i="4"/>
  <c r="AH112" i="4"/>
  <c r="AH118" i="4"/>
  <c r="AH130" i="4"/>
  <c r="AH136" i="4"/>
  <c r="AH148" i="4"/>
  <c r="AH154" i="4"/>
  <c r="AH166" i="4"/>
  <c r="AH172" i="4"/>
  <c r="AH184" i="4"/>
  <c r="AH190" i="4"/>
  <c r="AH202" i="4"/>
  <c r="AH208" i="4"/>
  <c r="AH220" i="4"/>
  <c r="AH226" i="4"/>
  <c r="AH238" i="4"/>
  <c r="AH244" i="4"/>
  <c r="AH256" i="4"/>
  <c r="AH262" i="4"/>
  <c r="AH274" i="4"/>
  <c r="AH280" i="4"/>
  <c r="AH292" i="4"/>
  <c r="AH298" i="4"/>
  <c r="AH310" i="4"/>
  <c r="AH322" i="4"/>
  <c r="AH328" i="4"/>
  <c r="AH334" i="4"/>
  <c r="AH340" i="4"/>
  <c r="AH346" i="4"/>
  <c r="AH352" i="4"/>
  <c r="AH358" i="4"/>
  <c r="AH364" i="4"/>
  <c r="AH370" i="4"/>
  <c r="AH376" i="4"/>
  <c r="AH382" i="4"/>
  <c r="AH388" i="4"/>
  <c r="AH394" i="4"/>
  <c r="AH472" i="4"/>
  <c r="AH478" i="4"/>
  <c r="AH484" i="4"/>
  <c r="AH490" i="4"/>
  <c r="AH496" i="4"/>
  <c r="AH502" i="4"/>
  <c r="AH508" i="4"/>
  <c r="AH514" i="4"/>
  <c r="AH520" i="4"/>
  <c r="AH526" i="4"/>
  <c r="AH532" i="4"/>
  <c r="AH538" i="4"/>
  <c r="AH544" i="4"/>
  <c r="AH550" i="4"/>
  <c r="AH407" i="4"/>
  <c r="AH12" i="4"/>
  <c r="AH18" i="4"/>
  <c r="AH30" i="4"/>
  <c r="AH36" i="4"/>
  <c r="AH48" i="4"/>
  <c r="AH54" i="4"/>
  <c r="AH66" i="4"/>
  <c r="AH72" i="4"/>
  <c r="AH84" i="4"/>
  <c r="AH90" i="4"/>
  <c r="AH102" i="4"/>
  <c r="AH108" i="4"/>
  <c r="AH120" i="4"/>
  <c r="AH126" i="4"/>
  <c r="AH138" i="4"/>
  <c r="AH144" i="4"/>
  <c r="AH156" i="4"/>
  <c r="AH162" i="4"/>
  <c r="AH174" i="4"/>
  <c r="AH180" i="4"/>
  <c r="AH192" i="4"/>
  <c r="AH198" i="4"/>
  <c r="AH210" i="4"/>
  <c r="AH216" i="4"/>
  <c r="AH228" i="4"/>
  <c r="AH234" i="4"/>
  <c r="AH246" i="4"/>
  <c r="AH252" i="4"/>
  <c r="AH264" i="4"/>
  <c r="AH270" i="4"/>
  <c r="AH282" i="4"/>
  <c r="AH288" i="4"/>
  <c r="AH300" i="4"/>
  <c r="AH306" i="4"/>
  <c r="AH312" i="4"/>
  <c r="AH318" i="4"/>
  <c r="AH506" i="4"/>
  <c r="AH512" i="4"/>
  <c r="AH518" i="4"/>
  <c r="AH524" i="4"/>
  <c r="AH21" i="4"/>
  <c r="AH33" i="4"/>
  <c r="AH45" i="4"/>
  <c r="AH57" i="4"/>
  <c r="AH69" i="4"/>
  <c r="AH75" i="4"/>
  <c r="AH81" i="4"/>
  <c r="AH93" i="4"/>
  <c r="AH99" i="4"/>
  <c r="AH105" i="4"/>
  <c r="AH111" i="4"/>
  <c r="AH117" i="4"/>
  <c r="AH123" i="4"/>
  <c r="AH129" i="4"/>
  <c r="AH135" i="4"/>
  <c r="AH141" i="4"/>
  <c r="AH147" i="4"/>
  <c r="AH153" i="4"/>
  <c r="AH159" i="4"/>
  <c r="AH165" i="4"/>
  <c r="AH171" i="4"/>
  <c r="AH177" i="4"/>
  <c r="AH183" i="4"/>
  <c r="AH189" i="4"/>
  <c r="AH195" i="4"/>
  <c r="AH201" i="4"/>
  <c r="AH207" i="4"/>
  <c r="AH213" i="4"/>
  <c r="AH219" i="4"/>
  <c r="AH225" i="4"/>
  <c r="AH231" i="4"/>
  <c r="AH237" i="4"/>
  <c r="AH243" i="4"/>
  <c r="AH249" i="4"/>
  <c r="AH255" i="4"/>
  <c r="AH261" i="4"/>
  <c r="AH267" i="4"/>
  <c r="AH273" i="4"/>
  <c r="AH279" i="4"/>
  <c r="AH285" i="4"/>
  <c r="AH291" i="4"/>
  <c r="AH297" i="4"/>
  <c r="AH303" i="4"/>
  <c r="AH413" i="4"/>
  <c r="AH400" i="4"/>
  <c r="AH406" i="4"/>
  <c r="AH412" i="4"/>
  <c r="AH418" i="4"/>
  <c r="AH324" i="4"/>
  <c r="AH330" i="4"/>
  <c r="AH336" i="4"/>
  <c r="AH342" i="4"/>
  <c r="AH348" i="4"/>
  <c r="AH354" i="4"/>
  <c r="AH360" i="4"/>
  <c r="AH366" i="4"/>
  <c r="AH372" i="4"/>
  <c r="AH378" i="4"/>
  <c r="AH384" i="4"/>
  <c r="AH390" i="4"/>
  <c r="AH396" i="4"/>
  <c r="AH474" i="4"/>
  <c r="AH480" i="4"/>
  <c r="AH486" i="4"/>
  <c r="AH492" i="4"/>
  <c r="AH498" i="4"/>
  <c r="AH504" i="4"/>
  <c r="AH510" i="4"/>
  <c r="AH516" i="4"/>
  <c r="AH522" i="4"/>
  <c r="AH528" i="4"/>
  <c r="AH534" i="4"/>
  <c r="AH540" i="4"/>
  <c r="AH546" i="4"/>
  <c r="AH552" i="4"/>
  <c r="AH536" i="4"/>
  <c r="AH403" i="4"/>
  <c r="AH409" i="4"/>
  <c r="AH415" i="4"/>
  <c r="AH421" i="4"/>
  <c r="AH530" i="4"/>
  <c r="AH554" i="4"/>
  <c r="AH309" i="4"/>
  <c r="AH315" i="4"/>
  <c r="AH321" i="4"/>
  <c r="AH327" i="4"/>
  <c r="AH333" i="4"/>
  <c r="AH339" i="4"/>
  <c r="AH345" i="4"/>
  <c r="AH351" i="4"/>
  <c r="AH357" i="4"/>
  <c r="AH363" i="4"/>
  <c r="AH369" i="4"/>
  <c r="AH375" i="4"/>
  <c r="AH381" i="4"/>
  <c r="AH387" i="4"/>
  <c r="AH393" i="4"/>
  <c r="AH471" i="4"/>
  <c r="AH477" i="4"/>
  <c r="AH483" i="4"/>
  <c r="AH489" i="4"/>
  <c r="AH495" i="4"/>
  <c r="AH501" i="4"/>
  <c r="AH507" i="4"/>
  <c r="AH513" i="4"/>
  <c r="AH519" i="4"/>
  <c r="AH525" i="4"/>
  <c r="AH531" i="4"/>
  <c r="AH537" i="4"/>
  <c r="AH543" i="4"/>
  <c r="AH549" i="4"/>
  <c r="AH404" i="4"/>
  <c r="AH410" i="4"/>
  <c r="AH416" i="4"/>
  <c r="AH422" i="4"/>
  <c r="AH548" i="4"/>
  <c r="AH399" i="4"/>
  <c r="AH405" i="4"/>
  <c r="AH411" i="4"/>
  <c r="AH417" i="4"/>
  <c r="AH542" i="4"/>
  <c r="I433" i="4"/>
  <c r="AZ39" i="4"/>
  <c r="W3" i="4"/>
  <c r="Y3" i="4"/>
  <c r="AS89" i="4"/>
  <c r="AW40" i="4"/>
  <c r="AW39" i="4" s="1"/>
  <c r="BC40" i="4"/>
  <c r="BC39" i="4" s="1"/>
  <c r="AX40" i="4"/>
  <c r="AX39" i="4" s="1"/>
  <c r="BD40" i="4"/>
  <c r="BD39" i="4" s="1"/>
  <c r="AY40" i="4"/>
  <c r="AY39" i="4" s="1"/>
  <c r="AS40" i="4"/>
  <c r="AS39" i="4" s="1"/>
  <c r="AU40" i="4"/>
  <c r="AU39" i="4" s="1"/>
  <c r="BA40" i="4"/>
  <c r="BA39" i="4" s="1"/>
  <c r="AV40" i="4"/>
  <c r="AV39" i="4" s="1"/>
  <c r="BB40" i="4"/>
  <c r="BB39" i="4" s="1"/>
  <c r="AT40" i="4"/>
  <c r="AT39" i="4" s="1"/>
  <c r="AR5" i="4"/>
  <c r="BD4" i="4" s="1"/>
  <c r="BD3" i="4" s="1"/>
  <c r="BD9" i="4" s="1"/>
  <c r="AX63" i="4"/>
  <c r="BD63" i="4"/>
  <c r="BC63" i="4"/>
  <c r="BB63" i="4"/>
  <c r="AW63" i="4"/>
  <c r="AV63" i="4"/>
  <c r="AS63" i="4"/>
  <c r="AY63" i="4"/>
  <c r="AT63" i="4"/>
  <c r="AZ63" i="4"/>
  <c r="AU63" i="4"/>
  <c r="BA63" i="4"/>
  <c r="BC430" i="4"/>
  <c r="BC429" i="4" s="1"/>
  <c r="BC433" i="4" s="1"/>
  <c r="AS430" i="4"/>
  <c r="AY430" i="4"/>
  <c r="AY429" i="4" s="1"/>
  <c r="AY433" i="4" s="1"/>
  <c r="BB430" i="4"/>
  <c r="BB429" i="4" s="1"/>
  <c r="BB433" i="4" s="1"/>
  <c r="BD429" i="4"/>
  <c r="BD433" i="4" s="1"/>
  <c r="AV430" i="4"/>
  <c r="AV429" i="4" s="1"/>
  <c r="AV433" i="4" s="1"/>
  <c r="AW430" i="4"/>
  <c r="AW429" i="4" s="1"/>
  <c r="AW433" i="4" s="1"/>
  <c r="AT430" i="4"/>
  <c r="AT429" i="4" s="1"/>
  <c r="AT433" i="4" s="1"/>
  <c r="AZ430" i="4"/>
  <c r="AZ429" i="4" s="1"/>
  <c r="AZ433" i="4" s="1"/>
  <c r="AU430" i="4"/>
  <c r="AU429" i="4" s="1"/>
  <c r="AU433" i="4" s="1"/>
  <c r="BA430" i="4"/>
  <c r="BA429" i="4" s="1"/>
  <c r="BA433" i="4" s="1"/>
  <c r="AX430" i="4"/>
  <c r="AX429" i="4" s="1"/>
  <c r="AX433" i="4" s="1"/>
  <c r="AU358" i="4"/>
  <c r="AU357" i="4" s="1"/>
  <c r="AU361" i="4" s="1"/>
  <c r="AX358" i="4"/>
  <c r="AX357" i="4" s="1"/>
  <c r="AX361" i="4" s="1"/>
  <c r="AV358" i="4"/>
  <c r="AV357" i="4" s="1"/>
  <c r="AV361" i="4" s="1"/>
  <c r="AY358" i="4"/>
  <c r="AY357" i="4" s="1"/>
  <c r="AY361" i="4" s="1"/>
  <c r="BA358" i="4"/>
  <c r="BA357" i="4" s="1"/>
  <c r="BA361" i="4" s="1"/>
  <c r="AS358" i="4"/>
  <c r="AS357" i="4" s="1"/>
  <c r="AS361" i="4" s="1"/>
  <c r="BC358" i="4"/>
  <c r="BC357" i="4" s="1"/>
  <c r="BC361" i="4" s="1"/>
  <c r="AT358" i="4"/>
  <c r="AT357" i="4" s="1"/>
  <c r="AT361" i="4" s="1"/>
  <c r="AZ358" i="4"/>
  <c r="AZ357" i="4" s="1"/>
  <c r="AZ361" i="4" s="1"/>
  <c r="BD225" i="4"/>
  <c r="BD229" i="4" s="1"/>
  <c r="AW358" i="4"/>
  <c r="AW357" i="4" s="1"/>
  <c r="AW361" i="4" s="1"/>
  <c r="AW90" i="4"/>
  <c r="AW89" i="4" s="1"/>
  <c r="AW93" i="4" s="1"/>
  <c r="AZ226" i="4"/>
  <c r="AZ225" i="4" s="1"/>
  <c r="AZ229" i="4" s="1"/>
  <c r="AZ90" i="4"/>
  <c r="AZ89" i="4" s="1"/>
  <c r="AZ93" i="4" s="1"/>
  <c r="BA226" i="4"/>
  <c r="BA225" i="4" s="1"/>
  <c r="BA229" i="4" s="1"/>
  <c r="BA90" i="4"/>
  <c r="BA89" i="4" s="1"/>
  <c r="BA93" i="4" s="1"/>
  <c r="AS226" i="4"/>
  <c r="AS225" i="4" s="1"/>
  <c r="AS229" i="4" s="1"/>
  <c r="AT90" i="4"/>
  <c r="AT89" i="4" s="1"/>
  <c r="AT93" i="4" s="1"/>
  <c r="BB90" i="4"/>
  <c r="BB89" i="4" s="1"/>
  <c r="BB93" i="4" s="1"/>
  <c r="AT226" i="4"/>
  <c r="AU90" i="4"/>
  <c r="AU89" i="4" s="1"/>
  <c r="AU93" i="4" s="1"/>
  <c r="BC90" i="4"/>
  <c r="BC89" i="4" s="1"/>
  <c r="BC93" i="4" s="1"/>
  <c r="AU226" i="4"/>
  <c r="AV90" i="4"/>
  <c r="AV89" i="4" s="1"/>
  <c r="AV93" i="4" s="1"/>
  <c r="AY226" i="4"/>
  <c r="AY225" i="4" s="1"/>
  <c r="AY229" i="4" s="1"/>
  <c r="AY90" i="4"/>
  <c r="AY89" i="4" s="1"/>
  <c r="AY93" i="4" s="1"/>
  <c r="AV226" i="4"/>
  <c r="BB226" i="4"/>
  <c r="BB225" i="4" s="1"/>
  <c r="BB229" i="4" s="1"/>
  <c r="AW226" i="4"/>
  <c r="BC226" i="4"/>
  <c r="BC225" i="4" s="1"/>
  <c r="BC229" i="4" s="1"/>
  <c r="AX226" i="4"/>
  <c r="AX225" i="4" s="1"/>
  <c r="AX229" i="4" s="1"/>
  <c r="BD357" i="4"/>
  <c r="BD361" i="4" s="1"/>
  <c r="BB358" i="4"/>
  <c r="BB357" i="4" s="1"/>
  <c r="BB361" i="4" s="1"/>
  <c r="AX90" i="4"/>
  <c r="AX89" i="4" s="1"/>
  <c r="AX93" i="4" s="1"/>
  <c r="BD90" i="4"/>
  <c r="BD89" i="4" s="1"/>
  <c r="BD93" i="4" s="1"/>
  <c r="Y4" i="4"/>
  <c r="Y5" i="4"/>
  <c r="Y8" i="4"/>
  <c r="Y6" i="4"/>
  <c r="Y7" i="4"/>
  <c r="W4" i="4"/>
  <c r="W6" i="4"/>
  <c r="W7" i="4"/>
  <c r="W8" i="4"/>
  <c r="W9" i="4"/>
  <c r="U4" i="4"/>
  <c r="U6" i="4"/>
  <c r="U9" i="4"/>
  <c r="U8" i="4"/>
  <c r="U5" i="4"/>
  <c r="U7" i="4"/>
  <c r="AH433" i="4" l="1"/>
  <c r="AI474" i="4" s="1"/>
  <c r="AI422" i="4"/>
  <c r="AI253" i="4"/>
  <c r="AI156" i="4"/>
  <c r="AI148" i="4"/>
  <c r="AI368" i="4"/>
  <c r="AI37" i="4"/>
  <c r="AI299" i="4"/>
  <c r="AI327" i="4"/>
  <c r="AI312" i="4"/>
  <c r="AI325" i="4"/>
  <c r="AI107" i="4"/>
  <c r="AI133" i="4"/>
  <c r="AI3" i="4"/>
  <c r="AI395" i="4"/>
  <c r="AI276" i="4"/>
  <c r="AI405" i="4"/>
  <c r="AI384" i="4"/>
  <c r="AI369" i="4"/>
  <c r="AI219" i="4"/>
  <c r="AI225" i="4"/>
  <c r="AI256" i="4"/>
  <c r="AI8" i="4"/>
  <c r="AI241" i="4"/>
  <c r="AI398" i="4"/>
  <c r="AI108" i="4"/>
  <c r="AI152" i="4"/>
  <c r="AI111" i="4"/>
  <c r="AI409" i="4"/>
  <c r="AI263" i="4"/>
  <c r="AI348" i="4"/>
  <c r="AI184" i="4"/>
  <c r="AI120" i="4"/>
  <c r="AI205" i="4"/>
  <c r="AI72" i="4"/>
  <c r="AI24" i="4"/>
  <c r="AI63" i="4"/>
  <c r="AI363" i="4"/>
  <c r="AI237" i="4"/>
  <c r="AI201" i="4"/>
  <c r="AI129" i="4"/>
  <c r="AI93" i="4"/>
  <c r="AI318" i="4"/>
  <c r="AI270" i="4"/>
  <c r="AI162" i="4"/>
  <c r="AI32" i="4"/>
  <c r="AI393" i="4"/>
  <c r="AI415" i="4"/>
  <c r="AI34" i="4"/>
  <c r="AI204" i="4"/>
  <c r="AI160" i="4"/>
  <c r="AI178" i="4"/>
  <c r="AI242" i="4"/>
  <c r="AI364" i="4"/>
  <c r="AI335" i="4"/>
  <c r="AI289" i="4"/>
  <c r="AI112" i="4"/>
  <c r="AI192" i="4"/>
  <c r="AI76" i="4"/>
  <c r="AI73" i="4"/>
  <c r="AI266" i="4"/>
  <c r="AI351" i="4"/>
  <c r="AI116" i="4"/>
  <c r="AI328" i="4"/>
  <c r="AI371" i="4"/>
  <c r="AI143" i="4"/>
  <c r="AI228" i="4"/>
  <c r="AI40" i="4"/>
  <c r="AI109" i="4"/>
  <c r="AI140" i="4"/>
  <c r="AI380" i="4"/>
  <c r="AI338" i="4"/>
  <c r="AI284" i="4"/>
  <c r="AI212" i="4"/>
  <c r="AI68" i="4"/>
  <c r="AI168" i="4"/>
  <c r="AI60" i="4"/>
  <c r="AI402" i="4"/>
  <c r="AI389" i="4"/>
  <c r="AI293" i="4"/>
  <c r="AI257" i="4"/>
  <c r="AI221" i="4"/>
  <c r="AI185" i="4"/>
  <c r="AI149" i="4"/>
  <c r="AI117" i="4"/>
  <c r="AI77" i="4"/>
  <c r="AI41" i="4"/>
  <c r="AI14" i="4"/>
  <c r="AI278" i="4"/>
  <c r="AI206" i="4"/>
  <c r="AI134" i="4"/>
  <c r="AI62" i="4"/>
  <c r="AI292" i="4"/>
  <c r="AI361" i="4"/>
  <c r="AI179" i="4"/>
  <c r="AI71" i="4"/>
  <c r="AI5" i="4"/>
  <c r="AI404" i="4"/>
  <c r="AI519" i="4"/>
  <c r="AI386" i="4"/>
  <c r="AI339" i="4"/>
  <c r="AI378" i="4"/>
  <c r="AI342" i="4"/>
  <c r="AI261" i="4"/>
  <c r="AI213" i="4"/>
  <c r="AI105" i="4"/>
  <c r="AI57" i="4"/>
  <c r="AI288" i="4"/>
  <c r="AI234" i="4"/>
  <c r="AI180" i="4"/>
  <c r="AI126" i="4"/>
  <c r="AI18" i="4"/>
  <c r="AI352" i="4"/>
  <c r="AI310" i="4"/>
  <c r="AI202" i="4"/>
  <c r="AI94" i="4"/>
  <c r="AI99" i="4"/>
  <c r="AI333" i="4"/>
  <c r="AI420" i="4"/>
  <c r="AI220" i="4"/>
  <c r="AI215" i="4"/>
  <c r="AI169" i="4"/>
  <c r="AI418" i="4"/>
  <c r="AI376" i="4"/>
  <c r="AI260" i="4"/>
  <c r="AI345" i="4"/>
  <c r="AI21" i="4"/>
  <c r="AI399" i="4"/>
  <c r="AI414" i="4"/>
  <c r="AI403" i="4"/>
  <c r="AI392" i="4"/>
  <c r="AI370" i="4"/>
  <c r="AI334" i="4"/>
  <c r="AI298" i="4"/>
  <c r="AI262" i="4"/>
  <c r="AI329" i="4"/>
  <c r="AI365" i="4"/>
  <c r="AI306" i="4"/>
  <c r="AI247" i="4"/>
  <c r="AI283" i="4"/>
  <c r="AI319" i="4"/>
  <c r="AI355" i="4"/>
  <c r="AI226" i="4"/>
  <c r="AI190" i="4"/>
  <c r="AI154" i="4"/>
  <c r="AI118" i="4"/>
  <c r="AI137" i="4"/>
  <c r="AI173" i="4"/>
  <c r="AI209" i="4"/>
  <c r="AI114" i="4"/>
  <c r="AI150" i="4"/>
  <c r="AI186" i="4"/>
  <c r="AI222" i="4"/>
  <c r="AI127" i="4"/>
  <c r="AI163" i="4"/>
  <c r="AI199" i="4"/>
  <c r="AI235" i="4"/>
  <c r="AI82" i="4"/>
  <c r="AI46" i="4"/>
  <c r="AI65" i="4"/>
  <c r="AI101" i="4"/>
  <c r="AI66" i="4"/>
  <c r="AI102" i="4"/>
  <c r="AI67" i="4"/>
  <c r="AI103" i="4"/>
  <c r="AI4" i="4"/>
  <c r="AI35" i="4"/>
  <c r="AI31" i="4"/>
  <c r="AI158" i="4"/>
  <c r="AI525" i="4"/>
  <c r="AI528" i="4"/>
  <c r="AI69" i="4"/>
  <c r="AI538" i="4"/>
  <c r="AI394" i="4"/>
  <c r="AI87" i="4"/>
  <c r="AI344" i="4"/>
  <c r="AI290" i="4"/>
  <c r="AI218" i="4"/>
  <c r="AI146" i="4"/>
  <c r="AI74" i="4"/>
  <c r="AI547" i="4"/>
  <c r="AI539" i="4"/>
  <c r="AI554" i="4"/>
  <c r="AI536" i="4"/>
  <c r="AI522" i="4"/>
  <c r="AI406" i="4"/>
  <c r="AI285" i="4"/>
  <c r="AI249" i="4"/>
  <c r="AI177" i="4"/>
  <c r="AI141" i="4"/>
  <c r="AI532" i="4"/>
  <c r="AI388" i="4"/>
  <c r="AI104" i="4"/>
  <c r="AI15" i="4"/>
  <c r="AI529" i="4"/>
  <c r="AI243" i="4"/>
  <c r="AI80" i="4"/>
  <c r="AI350" i="4"/>
  <c r="AI224" i="4"/>
  <c r="AI98" i="4"/>
  <c r="AI309" i="4"/>
  <c r="AI375" i="4"/>
  <c r="AI411" i="4"/>
  <c r="AI401" i="4"/>
  <c r="AI390" i="4"/>
  <c r="AI379" i="4"/>
  <c r="AI358" i="4"/>
  <c r="AI322" i="4"/>
  <c r="AI286" i="4"/>
  <c r="AI250" i="4"/>
  <c r="AI269" i="4"/>
  <c r="AI305" i="4"/>
  <c r="AI341" i="4"/>
  <c r="AI246" i="4"/>
  <c r="AI282" i="4"/>
  <c r="AI354" i="4"/>
  <c r="AI259" i="4"/>
  <c r="AI295" i="4"/>
  <c r="AI331" i="4"/>
  <c r="AI367" i="4"/>
  <c r="AI214" i="4"/>
  <c r="AI142" i="4"/>
  <c r="AI113" i="4"/>
  <c r="AI198" i="4"/>
  <c r="AI139" i="4"/>
  <c r="AI175" i="4"/>
  <c r="AI211" i="4"/>
  <c r="AI106" i="4"/>
  <c r="AI70" i="4"/>
  <c r="AI42" i="4"/>
  <c r="AI78" i="4"/>
  <c r="AI43" i="4"/>
  <c r="AI79" i="4"/>
  <c r="AI11" i="4"/>
  <c r="AI30" i="4"/>
  <c r="AI7" i="4"/>
  <c r="AI356" i="4"/>
  <c r="AI248" i="4"/>
  <c r="AI122" i="4"/>
  <c r="AI207" i="4"/>
  <c r="AI45" i="4"/>
  <c r="AI549" i="4"/>
  <c r="AI530" i="4"/>
  <c r="AI552" i="4"/>
  <c r="AI400" i="4"/>
  <c r="AI526" i="4"/>
  <c r="AI382" i="4"/>
  <c r="AI374" i="4"/>
  <c r="AI51" i="4"/>
  <c r="AI272" i="4"/>
  <c r="AI200" i="4"/>
  <c r="AI128" i="4"/>
  <c r="AI56" i="4"/>
  <c r="AI551" i="4"/>
  <c r="AI189" i="4"/>
  <c r="AI44" i="4"/>
  <c r="AI332" i="4"/>
  <c r="AI291" i="4"/>
  <c r="AI183" i="4"/>
  <c r="AI75" i="4"/>
  <c r="AI381" i="4"/>
  <c r="AI417" i="4"/>
  <c r="AI407" i="4"/>
  <c r="AI396" i="4"/>
  <c r="AI385" i="4"/>
  <c r="AI421" i="4"/>
  <c r="AI410" i="4"/>
  <c r="AI316" i="4"/>
  <c r="AI280" i="4"/>
  <c r="AI244" i="4"/>
  <c r="AI275" i="4"/>
  <c r="AI311" i="4"/>
  <c r="AI347" i="4"/>
  <c r="AI252" i="4"/>
  <c r="AI324" i="4"/>
  <c r="AI360" i="4"/>
  <c r="AI265" i="4"/>
  <c r="AI301" i="4"/>
  <c r="AI337" i="4"/>
  <c r="AI373" i="4"/>
  <c r="AI208" i="4"/>
  <c r="AI172" i="4"/>
  <c r="AI136" i="4"/>
  <c r="AI119" i="4"/>
  <c r="AI155" i="4"/>
  <c r="AI191" i="4"/>
  <c r="AI227" i="4"/>
  <c r="AI132" i="4"/>
  <c r="AI240" i="4"/>
  <c r="AI145" i="4"/>
  <c r="AI181" i="4"/>
  <c r="AI217" i="4"/>
  <c r="AI100" i="4"/>
  <c r="AI64" i="4"/>
  <c r="AI47" i="4"/>
  <c r="AI83" i="4"/>
  <c r="AI48" i="4"/>
  <c r="AI84" i="4"/>
  <c r="AI49" i="4"/>
  <c r="AI85" i="4"/>
  <c r="AI28" i="4"/>
  <c r="AI17" i="4"/>
  <c r="AI36" i="4"/>
  <c r="AI13" i="4"/>
  <c r="AI86" i="4"/>
  <c r="AI315" i="4"/>
  <c r="AI171" i="4"/>
  <c r="AI27" i="4"/>
  <c r="AI548" i="4"/>
  <c r="AI543" i="4"/>
  <c r="AI546" i="4"/>
  <c r="AI33" i="4"/>
  <c r="AI520" i="4"/>
  <c r="AI362" i="4"/>
  <c r="AI326" i="4"/>
  <c r="AI545" i="4"/>
  <c r="AI254" i="4"/>
  <c r="AI182" i="4"/>
  <c r="AI110" i="4"/>
  <c r="AI38" i="4"/>
  <c r="AI553" i="4"/>
  <c r="AI535" i="4"/>
  <c r="AI135" i="4"/>
  <c r="AI9" i="4"/>
  <c r="AI314" i="4"/>
  <c r="AI188" i="4"/>
  <c r="AI26" i="4"/>
  <c r="AI273" i="4"/>
  <c r="AI165" i="4"/>
  <c r="AI387" i="4"/>
  <c r="AI377" i="4"/>
  <c r="AI413" i="4"/>
  <c r="AI391" i="4"/>
  <c r="AI416" i="4"/>
  <c r="AI346" i="4"/>
  <c r="AI274" i="4"/>
  <c r="AI245" i="4"/>
  <c r="AI281" i="4"/>
  <c r="AI317" i="4"/>
  <c r="AI353" i="4"/>
  <c r="AI258" i="4"/>
  <c r="AI294" i="4"/>
  <c r="AI330" i="4"/>
  <c r="AI366" i="4"/>
  <c r="AI271" i="4"/>
  <c r="AI307" i="4"/>
  <c r="AI343" i="4"/>
  <c r="AI238" i="4"/>
  <c r="AI166" i="4"/>
  <c r="AI130" i="4"/>
  <c r="AI125" i="4"/>
  <c r="AI161" i="4"/>
  <c r="AI197" i="4"/>
  <c r="AI233" i="4"/>
  <c r="AI138" i="4"/>
  <c r="AI174" i="4"/>
  <c r="AI210" i="4"/>
  <c r="AI115" i="4"/>
  <c r="AI151" i="4"/>
  <c r="AI187" i="4"/>
  <c r="AI223" i="4"/>
  <c r="AI58" i="4"/>
  <c r="AI53" i="4"/>
  <c r="AI89" i="4"/>
  <c r="AI54" i="4"/>
  <c r="AI90" i="4"/>
  <c r="AI55" i="4"/>
  <c r="AI91" i="4"/>
  <c r="AI22" i="4"/>
  <c r="AI23" i="4"/>
  <c r="AI6" i="4"/>
  <c r="AI19" i="4"/>
  <c r="AI320" i="4"/>
  <c r="AI194" i="4"/>
  <c r="AI297" i="4"/>
  <c r="AI153" i="4"/>
  <c r="AI542" i="4"/>
  <c r="AI537" i="4"/>
  <c r="AI357" i="4"/>
  <c r="AI321" i="4"/>
  <c r="AI540" i="4"/>
  <c r="AI303" i="4"/>
  <c r="AI267" i="4"/>
  <c r="AI231" i="4"/>
  <c r="AI195" i="4"/>
  <c r="AI159" i="4"/>
  <c r="AI123" i="4"/>
  <c r="AI550" i="4"/>
  <c r="AI10" i="4"/>
  <c r="AI533" i="4"/>
  <c r="AI523" i="4"/>
  <c r="AI81" i="4"/>
  <c r="AI412" i="4"/>
  <c r="AI296" i="4"/>
  <c r="AI170" i="4"/>
  <c r="AI255" i="4"/>
  <c r="AI147" i="4"/>
  <c r="AI39" i="4"/>
  <c r="AI383" i="4"/>
  <c r="AI419" i="4"/>
  <c r="AI408" i="4"/>
  <c r="AI397" i="4"/>
  <c r="AI340" i="4"/>
  <c r="AI304" i="4"/>
  <c r="AI268" i="4"/>
  <c r="AI251" i="4"/>
  <c r="AI287" i="4"/>
  <c r="AI323" i="4"/>
  <c r="AI359" i="4"/>
  <c r="AI264" i="4"/>
  <c r="AI300" i="4"/>
  <c r="AI336" i="4"/>
  <c r="AI372" i="4"/>
  <c r="AI277" i="4"/>
  <c r="AI313" i="4"/>
  <c r="AI349" i="4"/>
  <c r="AI232" i="4"/>
  <c r="AI196" i="4"/>
  <c r="AI124" i="4"/>
  <c r="AI131" i="4"/>
  <c r="AI167" i="4"/>
  <c r="AI203" i="4"/>
  <c r="AI239" i="4"/>
  <c r="AI144" i="4"/>
  <c r="AI216" i="4"/>
  <c r="AI121" i="4"/>
  <c r="AI157" i="4"/>
  <c r="AI193" i="4"/>
  <c r="AI229" i="4"/>
  <c r="AI88" i="4"/>
  <c r="AI52" i="4"/>
  <c r="AI59" i="4"/>
  <c r="AI95" i="4"/>
  <c r="AI96" i="4"/>
  <c r="AI61" i="4"/>
  <c r="AI97" i="4"/>
  <c r="AI16" i="4"/>
  <c r="AI29" i="4"/>
  <c r="AI12" i="4"/>
  <c r="AI25" i="4"/>
  <c r="AI302" i="4"/>
  <c r="AI176" i="4"/>
  <c r="AI50" i="4"/>
  <c r="AI279" i="4"/>
  <c r="AI531" i="4"/>
  <c r="AI534" i="4"/>
  <c r="AI524" i="4"/>
  <c r="AI544" i="4"/>
  <c r="AI230" i="4"/>
  <c r="AI308" i="4"/>
  <c r="AI236" i="4"/>
  <c r="AI164" i="4"/>
  <c r="AI92" i="4"/>
  <c r="AI20" i="4"/>
  <c r="AI527" i="4"/>
  <c r="AI541" i="4"/>
  <c r="AI521" i="4"/>
  <c r="Z3" i="4"/>
  <c r="AA3" i="4" s="1"/>
  <c r="AJ422" i="4" s="1"/>
  <c r="AS93" i="4"/>
  <c r="AS429" i="4"/>
  <c r="AS433" i="4" s="1"/>
  <c r="BC4" i="4"/>
  <c r="BC3" i="4" s="1"/>
  <c r="BC7" i="4" s="1"/>
  <c r="BB4" i="4"/>
  <c r="BB3" i="4" s="1"/>
  <c r="BB7" i="4" s="1"/>
  <c r="AX4" i="4"/>
  <c r="AX3" i="4" s="1"/>
  <c r="AX8" i="4" s="1"/>
  <c r="AT4" i="4"/>
  <c r="AT3" i="4" s="1"/>
  <c r="AT8" i="4" s="1"/>
  <c r="AW4" i="4"/>
  <c r="AW3" i="4" s="1"/>
  <c r="AW7" i="4" s="1"/>
  <c r="AU4" i="4"/>
  <c r="AU3" i="4" s="1"/>
  <c r="AU9" i="4" s="1"/>
  <c r="AV4" i="4"/>
  <c r="AV3" i="4" s="1"/>
  <c r="AV8" i="4" s="1"/>
  <c r="AZ4" i="4"/>
  <c r="AZ3" i="4" s="1"/>
  <c r="AZ8" i="4" s="1"/>
  <c r="BA4" i="4"/>
  <c r="BA3" i="4" s="1"/>
  <c r="BA9" i="4" s="1"/>
  <c r="AY4" i="4"/>
  <c r="AY3" i="4" s="1"/>
  <c r="AY9" i="4" s="1"/>
  <c r="AS4" i="4"/>
  <c r="AS3" i="4" s="1"/>
  <c r="AS8" i="4" s="1"/>
  <c r="AW225" i="4"/>
  <c r="AW229" i="4" s="1"/>
  <c r="AU225" i="4"/>
  <c r="AU229" i="4" s="1"/>
  <c r="AV225" i="4"/>
  <c r="AV229" i="4" s="1"/>
  <c r="AT225" i="4"/>
  <c r="AT229" i="4" s="1"/>
  <c r="BD43" i="4"/>
  <c r="BD46" i="4"/>
  <c r="BD45" i="4"/>
  <c r="BD44" i="4"/>
  <c r="BD48" i="4"/>
  <c r="BD47" i="4"/>
  <c r="BC48" i="4"/>
  <c r="BC46" i="4"/>
  <c r="BC45" i="4"/>
  <c r="BC44" i="4"/>
  <c r="BC43" i="4"/>
  <c r="BC47" i="4"/>
  <c r="BB47" i="4"/>
  <c r="BB48" i="4"/>
  <c r="BB46" i="4"/>
  <c r="BB45" i="4"/>
  <c r="BB44" i="4"/>
  <c r="BB43" i="4"/>
  <c r="BA47" i="4"/>
  <c r="BA46" i="4"/>
  <c r="BA45" i="4"/>
  <c r="BA44" i="4"/>
  <c r="BA43" i="4"/>
  <c r="BA48" i="4"/>
  <c r="AZ48" i="4"/>
  <c r="AZ47" i="4"/>
  <c r="AZ44" i="4"/>
  <c r="AZ46" i="4"/>
  <c r="AZ45" i="4"/>
  <c r="AZ43" i="4"/>
  <c r="AY48" i="4"/>
  <c r="AY47" i="4"/>
  <c r="AY46" i="4"/>
  <c r="AY43" i="4"/>
  <c r="AY45" i="4"/>
  <c r="AY44" i="4"/>
  <c r="AX43" i="4"/>
  <c r="AX47" i="4"/>
  <c r="AX46" i="4"/>
  <c r="AX45" i="4"/>
  <c r="AX44" i="4"/>
  <c r="AX48" i="4"/>
  <c r="AW48" i="4"/>
  <c r="AW46" i="4"/>
  <c r="AW45" i="4"/>
  <c r="AW44" i="4"/>
  <c r="AW43" i="4"/>
  <c r="AW47" i="4"/>
  <c r="AV47" i="4"/>
  <c r="AV43" i="4"/>
  <c r="AV46" i="4"/>
  <c r="AV45" i="4"/>
  <c r="AV48" i="4"/>
  <c r="AV44" i="4"/>
  <c r="AU46" i="4"/>
  <c r="AU43" i="4"/>
  <c r="AU48" i="4"/>
  <c r="AU47" i="4"/>
  <c r="AU45" i="4"/>
  <c r="AU44" i="4"/>
  <c r="AT45" i="4"/>
  <c r="AT44" i="4"/>
  <c r="AT43" i="4"/>
  <c r="AT48" i="4"/>
  <c r="AT47" i="4"/>
  <c r="AT46" i="4"/>
  <c r="AS44" i="4"/>
  <c r="AS47" i="4"/>
  <c r="AS46" i="4"/>
  <c r="AS43" i="4"/>
  <c r="AS45" i="4"/>
  <c r="AS48" i="4"/>
  <c r="BD7" i="4"/>
  <c r="BD8" i="4"/>
  <c r="Z7" i="4"/>
  <c r="AA7" i="4" s="1"/>
  <c r="Z4" i="4"/>
  <c r="AA4" i="4" s="1"/>
  <c r="Z5" i="4"/>
  <c r="AA5" i="4" s="1"/>
  <c r="Z8" i="4"/>
  <c r="AA8" i="4" s="1"/>
  <c r="Z9" i="4"/>
  <c r="AA9" i="4" s="1"/>
  <c r="Z6" i="4"/>
  <c r="AA6" i="4" s="1"/>
  <c r="Y10" i="4"/>
  <c r="U10" i="4"/>
  <c r="W10" i="4"/>
  <c r="AI496" i="4" l="1"/>
  <c r="AI509" i="4"/>
  <c r="AJ509" i="4" s="1"/>
  <c r="AI475" i="4"/>
  <c r="AJ475" i="4" s="1"/>
  <c r="AI498" i="4"/>
  <c r="AJ498" i="4" s="1"/>
  <c r="AI485" i="4"/>
  <c r="AJ485" i="4" s="1"/>
  <c r="AI478" i="4"/>
  <c r="AI516" i="4"/>
  <c r="AI484" i="4"/>
  <c r="AI493" i="4"/>
  <c r="AI480" i="4"/>
  <c r="AJ480" i="4" s="1"/>
  <c r="AI482" i="4"/>
  <c r="AJ482" i="4" s="1"/>
  <c r="AI503" i="4"/>
  <c r="AI489" i="4"/>
  <c r="AJ489" i="4" s="1"/>
  <c r="AI508" i="4"/>
  <c r="AI500" i="4"/>
  <c r="AI479" i="4"/>
  <c r="AI491" i="4"/>
  <c r="AJ491" i="4" s="1"/>
  <c r="AI477" i="4"/>
  <c r="AI512" i="4"/>
  <c r="AJ512" i="4" s="1"/>
  <c r="AI488" i="4"/>
  <c r="AJ488" i="4" s="1"/>
  <c r="AI511" i="4"/>
  <c r="AJ511" i="4" s="1"/>
  <c r="AI495" i="4"/>
  <c r="AJ495" i="4" s="1"/>
  <c r="AI514" i="4"/>
  <c r="AJ514" i="4" s="1"/>
  <c r="AI433" i="4"/>
  <c r="AJ433" i="4" s="1"/>
  <c r="AI423" i="4"/>
  <c r="AJ423" i="4" s="1"/>
  <c r="AI459" i="4"/>
  <c r="AJ459" i="4" s="1"/>
  <c r="AI448" i="4"/>
  <c r="AJ448" i="4" s="1"/>
  <c r="AI437" i="4"/>
  <c r="AJ437" i="4" s="1"/>
  <c r="AI426" i="4"/>
  <c r="AJ426" i="4" s="1"/>
  <c r="AI462" i="4"/>
  <c r="AJ462" i="4" s="1"/>
  <c r="AI451" i="4"/>
  <c r="AJ451" i="4" s="1"/>
  <c r="AI440" i="4"/>
  <c r="AJ440" i="4" s="1"/>
  <c r="AI429" i="4"/>
  <c r="AJ429" i="4" s="1"/>
  <c r="AI465" i="4"/>
  <c r="AJ465" i="4" s="1"/>
  <c r="AI454" i="4"/>
  <c r="AJ454" i="4" s="1"/>
  <c r="AI443" i="4"/>
  <c r="AJ443" i="4" s="1"/>
  <c r="AI432" i="4"/>
  <c r="AJ432" i="4" s="1"/>
  <c r="AI468" i="4"/>
  <c r="AJ468" i="4" s="1"/>
  <c r="AI457" i="4"/>
  <c r="AJ457" i="4" s="1"/>
  <c r="AI446" i="4"/>
  <c r="AJ446" i="4" s="1"/>
  <c r="AI435" i="4"/>
  <c r="AJ435" i="4" s="1"/>
  <c r="AI424" i="4"/>
  <c r="AJ424" i="4" s="1"/>
  <c r="AI460" i="4"/>
  <c r="AJ460" i="4" s="1"/>
  <c r="AI449" i="4"/>
  <c r="AJ449" i="4" s="1"/>
  <c r="AI438" i="4"/>
  <c r="AJ438" i="4" s="1"/>
  <c r="AI427" i="4"/>
  <c r="AJ427" i="4" s="1"/>
  <c r="AI463" i="4"/>
  <c r="AJ463" i="4" s="1"/>
  <c r="AI452" i="4"/>
  <c r="AJ452" i="4" s="1"/>
  <c r="AI441" i="4"/>
  <c r="AJ441" i="4" s="1"/>
  <c r="AI430" i="4"/>
  <c r="AJ430" i="4" s="1"/>
  <c r="AI466" i="4"/>
  <c r="AJ466" i="4" s="1"/>
  <c r="AI455" i="4"/>
  <c r="AJ455" i="4" s="1"/>
  <c r="AI444" i="4"/>
  <c r="AJ444" i="4" s="1"/>
  <c r="AI469" i="4"/>
  <c r="AJ469" i="4" s="1"/>
  <c r="AI458" i="4"/>
  <c r="AJ458" i="4" s="1"/>
  <c r="AI447" i="4"/>
  <c r="AJ447" i="4" s="1"/>
  <c r="AI436" i="4"/>
  <c r="AJ436" i="4" s="1"/>
  <c r="AI425" i="4"/>
  <c r="AJ425" i="4" s="1"/>
  <c r="AI461" i="4"/>
  <c r="AJ461" i="4" s="1"/>
  <c r="AI450" i="4"/>
  <c r="AJ450" i="4" s="1"/>
  <c r="AI439" i="4"/>
  <c r="AJ439" i="4" s="1"/>
  <c r="AI428" i="4"/>
  <c r="AJ428" i="4" s="1"/>
  <c r="AI464" i="4"/>
  <c r="AJ464" i="4" s="1"/>
  <c r="AI453" i="4"/>
  <c r="AJ453" i="4" s="1"/>
  <c r="AI442" i="4"/>
  <c r="AJ442" i="4" s="1"/>
  <c r="AI431" i="4"/>
  <c r="AJ431" i="4" s="1"/>
  <c r="AI467" i="4"/>
  <c r="AJ467" i="4" s="1"/>
  <c r="AI456" i="4"/>
  <c r="AJ456" i="4" s="1"/>
  <c r="AI445" i="4"/>
  <c r="AJ445" i="4" s="1"/>
  <c r="AI434" i="4"/>
  <c r="AJ434" i="4" s="1"/>
  <c r="AI470" i="4"/>
  <c r="AJ470" i="4" s="1"/>
  <c r="AI476" i="4"/>
  <c r="AI513" i="4"/>
  <c r="AJ513" i="4" s="1"/>
  <c r="AI486" i="4"/>
  <c r="AJ486" i="4" s="1"/>
  <c r="AI502" i="4"/>
  <c r="AI515" i="4"/>
  <c r="AJ515" i="4" s="1"/>
  <c r="AI481" i="4"/>
  <c r="AJ481" i="4" s="1"/>
  <c r="AI504" i="4"/>
  <c r="AI510" i="4"/>
  <c r="AJ510" i="4" s="1"/>
  <c r="AJ242" i="4"/>
  <c r="AM242" i="4" s="1"/>
  <c r="BN1550" i="4" s="1"/>
  <c r="AI490" i="4"/>
  <c r="AJ490" i="4" s="1"/>
  <c r="AI499" i="4"/>
  <c r="AJ499" i="4" s="1"/>
  <c r="AI483" i="4"/>
  <c r="AJ483" i="4" s="1"/>
  <c r="AI518" i="4"/>
  <c r="AJ518" i="4" s="1"/>
  <c r="AI494" i="4"/>
  <c r="AI517" i="4"/>
  <c r="AJ517" i="4" s="1"/>
  <c r="AI501" i="4"/>
  <c r="AJ501" i="4" s="1"/>
  <c r="AI507" i="4"/>
  <c r="AJ507" i="4" s="1"/>
  <c r="AI471" i="4"/>
  <c r="AJ471" i="4" s="1"/>
  <c r="AI506" i="4"/>
  <c r="AI497" i="4"/>
  <c r="AJ497" i="4" s="1"/>
  <c r="AI505" i="4"/>
  <c r="AJ505" i="4" s="1"/>
  <c r="AI492" i="4"/>
  <c r="AI472" i="4"/>
  <c r="AI473" i="4"/>
  <c r="AJ473" i="4" s="1"/>
  <c r="AI487" i="4"/>
  <c r="AJ3" i="4"/>
  <c r="AQ3" i="4" s="1"/>
  <c r="BN39" i="4" s="1"/>
  <c r="AJ412" i="4"/>
  <c r="AP412" i="4" s="1"/>
  <c r="BN2836" i="4" s="1"/>
  <c r="AM422" i="4"/>
  <c r="BN2894" i="4" s="1"/>
  <c r="AN422" i="4"/>
  <c r="BN2750" i="4" s="1"/>
  <c r="AQ422" i="4"/>
  <c r="BN2702" i="4" s="1"/>
  <c r="AL422" i="4"/>
  <c r="BN2942" i="4" s="1"/>
  <c r="AO422" i="4"/>
  <c r="BN2798" i="4" s="1"/>
  <c r="AP422" i="4"/>
  <c r="BN2846" i="4" s="1"/>
  <c r="AK422" i="4"/>
  <c r="BN2654" i="4" s="1"/>
  <c r="AJ421" i="4"/>
  <c r="AJ411" i="4"/>
  <c r="AJ405" i="4"/>
  <c r="AJ403" i="4"/>
  <c r="AJ408" i="4"/>
  <c r="AJ414" i="4"/>
  <c r="AJ418" i="4"/>
  <c r="AJ419" i="4"/>
  <c r="AJ416" i="4"/>
  <c r="AJ400" i="4"/>
  <c r="AJ399" i="4"/>
  <c r="AJ404" i="4"/>
  <c r="AJ407" i="4"/>
  <c r="AJ402" i="4"/>
  <c r="AJ413" i="4"/>
  <c r="AJ417" i="4"/>
  <c r="AJ409" i="4"/>
  <c r="AJ415" i="4"/>
  <c r="AJ410" i="4"/>
  <c r="AJ401" i="4"/>
  <c r="AJ406" i="4"/>
  <c r="AJ420" i="4"/>
  <c r="AO242" i="4"/>
  <c r="BN1286" i="4" s="1"/>
  <c r="AL242" i="4"/>
  <c r="BN1682" i="4" s="1"/>
  <c r="AP242" i="4"/>
  <c r="BN1418" i="4" s="1"/>
  <c r="AL3" i="4"/>
  <c r="BN219" i="4" s="1"/>
  <c r="BB8" i="4"/>
  <c r="BC9" i="4"/>
  <c r="BC8" i="4"/>
  <c r="BB9" i="4"/>
  <c r="AT9" i="4"/>
  <c r="AT7" i="4"/>
  <c r="AY7" i="4"/>
  <c r="AX7" i="4"/>
  <c r="AV7" i="4"/>
  <c r="AX9" i="4"/>
  <c r="AZ9" i="4"/>
  <c r="AU8" i="4"/>
  <c r="AS9" i="4"/>
  <c r="AU7" i="4"/>
  <c r="BA8" i="4"/>
  <c r="AS7" i="4"/>
  <c r="AW8" i="4"/>
  <c r="AW9" i="4"/>
  <c r="AZ7" i="4"/>
  <c r="AY8" i="4"/>
  <c r="BA7" i="4"/>
  <c r="AV9" i="4"/>
  <c r="AJ536" i="4"/>
  <c r="AJ549" i="4"/>
  <c r="AJ524" i="4"/>
  <c r="AJ537" i="4"/>
  <c r="AJ525" i="4"/>
  <c r="AJ548" i="4"/>
  <c r="AJ543" i="4"/>
  <c r="AJ551" i="4"/>
  <c r="AJ540" i="4"/>
  <c r="AJ523" i="4"/>
  <c r="AJ538" i="4"/>
  <c r="AJ530" i="4"/>
  <c r="AJ521" i="4"/>
  <c r="AJ526" i="4"/>
  <c r="AJ546" i="4"/>
  <c r="AJ529" i="4"/>
  <c r="AJ542" i="4"/>
  <c r="AJ527" i="4"/>
  <c r="AJ544" i="4"/>
  <c r="AJ552" i="4"/>
  <c r="AJ535" i="4"/>
  <c r="AJ554" i="4"/>
  <c r="AJ533" i="4"/>
  <c r="AJ522" i="4"/>
  <c r="AJ520" i="4"/>
  <c r="AJ541" i="4"/>
  <c r="AJ519" i="4"/>
  <c r="AJ539" i="4"/>
  <c r="AJ528" i="4"/>
  <c r="AJ532" i="4"/>
  <c r="AJ547" i="4"/>
  <c r="AJ531" i="4"/>
  <c r="AJ545" i="4"/>
  <c r="AJ534" i="4"/>
  <c r="AJ550" i="4"/>
  <c r="AJ553" i="4"/>
  <c r="AJ492" i="4"/>
  <c r="AJ477" i="4"/>
  <c r="AJ504" i="4"/>
  <c r="AJ496" i="4"/>
  <c r="AJ502" i="4"/>
  <c r="AJ508" i="4"/>
  <c r="AJ472" i="4"/>
  <c r="AJ506" i="4"/>
  <c r="AJ478" i="4"/>
  <c r="AJ487" i="4"/>
  <c r="AJ500" i="4"/>
  <c r="AJ479" i="4"/>
  <c r="AJ474" i="4"/>
  <c r="AJ476" i="4"/>
  <c r="AJ494" i="4"/>
  <c r="AJ503" i="4"/>
  <c r="AJ484" i="4"/>
  <c r="AJ516" i="4"/>
  <c r="AJ493" i="4"/>
  <c r="AJ279" i="4"/>
  <c r="AJ360" i="4"/>
  <c r="AJ321" i="4"/>
  <c r="AJ267" i="4"/>
  <c r="AJ252" i="4"/>
  <c r="AJ348" i="4"/>
  <c r="AJ333" i="4"/>
  <c r="AJ294" i="4"/>
  <c r="AJ243" i="4"/>
  <c r="AJ306" i="4"/>
  <c r="AJ319" i="4"/>
  <c r="AJ284" i="4"/>
  <c r="AJ373" i="4"/>
  <c r="AJ334" i="4"/>
  <c r="AJ315" i="4"/>
  <c r="AJ263" i="4"/>
  <c r="AJ254" i="4"/>
  <c r="AJ338" i="4"/>
  <c r="AJ299" i="4"/>
  <c r="AJ248" i="4"/>
  <c r="AJ295" i="4"/>
  <c r="AJ249" i="4"/>
  <c r="AJ281" i="4"/>
  <c r="AJ365" i="4"/>
  <c r="AJ361" i="4"/>
  <c r="AJ308" i="4"/>
  <c r="AJ331" i="4"/>
  <c r="AJ353" i="4"/>
  <c r="AJ251" i="4"/>
  <c r="AJ349" i="4"/>
  <c r="AJ261" i="4"/>
  <c r="AJ286" i="4"/>
  <c r="AJ324" i="4"/>
  <c r="AJ285" i="4"/>
  <c r="AJ357" i="4"/>
  <c r="AJ275" i="4"/>
  <c r="AJ291" i="4"/>
  <c r="AJ340" i="4"/>
  <c r="AJ287" i="4"/>
  <c r="AJ278" i="4"/>
  <c r="AJ327" i="4"/>
  <c r="AJ282" i="4"/>
  <c r="AJ269" i="4"/>
  <c r="AJ318" i="4"/>
  <c r="AJ367" i="4"/>
  <c r="AJ255" i="4"/>
  <c r="AJ314" i="4"/>
  <c r="AJ363" i="4"/>
  <c r="AJ346" i="4"/>
  <c r="AJ266" i="4"/>
  <c r="AJ310" i="4"/>
  <c r="AJ359" i="4"/>
  <c r="AJ258" i="4"/>
  <c r="AJ330" i="4"/>
  <c r="AJ297" i="4"/>
  <c r="AJ369" i="4"/>
  <c r="AJ247" i="4"/>
  <c r="AJ296" i="4"/>
  <c r="AJ345" i="4"/>
  <c r="AJ336" i="4"/>
  <c r="AJ283" i="4"/>
  <c r="AJ332" i="4"/>
  <c r="AJ341" i="4"/>
  <c r="AJ274" i="4"/>
  <c r="AJ323" i="4"/>
  <c r="AJ372" i="4"/>
  <c r="AJ265" i="4"/>
  <c r="AJ368" i="4"/>
  <c r="AJ245" i="4"/>
  <c r="AJ280" i="4"/>
  <c r="AJ320" i="4"/>
  <c r="AJ364" i="4"/>
  <c r="AJ270" i="4"/>
  <c r="AJ342" i="4"/>
  <c r="AJ303" i="4"/>
  <c r="AJ277" i="4"/>
  <c r="AJ257" i="4"/>
  <c r="AJ301" i="4"/>
  <c r="AJ350" i="4"/>
  <c r="AJ253" i="4"/>
  <c r="AJ293" i="4"/>
  <c r="AJ337" i="4"/>
  <c r="AJ244" i="4"/>
  <c r="AJ328" i="4"/>
  <c r="AJ272" i="4"/>
  <c r="AJ289" i="4"/>
  <c r="AJ329" i="4"/>
  <c r="AJ260" i="4"/>
  <c r="AJ290" i="4"/>
  <c r="AJ374" i="4"/>
  <c r="AJ276" i="4"/>
  <c r="AJ366" i="4"/>
  <c r="AJ326" i="4"/>
  <c r="AJ271" i="4"/>
  <c r="AJ311" i="4"/>
  <c r="AJ355" i="4"/>
  <c r="AJ307" i="4"/>
  <c r="AJ347" i="4"/>
  <c r="AJ298" i="4"/>
  <c r="AJ302" i="4"/>
  <c r="AJ343" i="4"/>
  <c r="AJ246" i="4"/>
  <c r="AJ344" i="4"/>
  <c r="AJ288" i="4"/>
  <c r="AJ339" i="4"/>
  <c r="AJ370" i="4"/>
  <c r="AJ325" i="4"/>
  <c r="AJ268" i="4"/>
  <c r="AJ317" i="4"/>
  <c r="AJ259" i="4"/>
  <c r="AJ352" i="4"/>
  <c r="AJ304" i="4"/>
  <c r="AJ292" i="4"/>
  <c r="AJ300" i="4"/>
  <c r="AJ312" i="4"/>
  <c r="AJ351" i="4"/>
  <c r="AJ250" i="4"/>
  <c r="AJ264" i="4"/>
  <c r="AJ316" i="4"/>
  <c r="AJ335" i="4"/>
  <c r="AJ313" i="4"/>
  <c r="AJ256" i="4"/>
  <c r="AJ262" i="4"/>
  <c r="AJ362" i="4"/>
  <c r="AJ305" i="4"/>
  <c r="AJ273" i="4"/>
  <c r="AJ356" i="4"/>
  <c r="AJ354" i="4"/>
  <c r="AJ322" i="4"/>
  <c r="AJ309" i="4"/>
  <c r="AJ371" i="4"/>
  <c r="AJ358" i="4"/>
  <c r="Z10" i="4"/>
  <c r="AJ220" i="4"/>
  <c r="AJ231" i="4"/>
  <c r="AJ198" i="4"/>
  <c r="AJ209" i="4"/>
  <c r="AJ176" i="4"/>
  <c r="AJ187" i="4"/>
  <c r="AJ154" i="4"/>
  <c r="AJ165" i="4"/>
  <c r="AJ132" i="4"/>
  <c r="AJ143" i="4"/>
  <c r="AJ121" i="4"/>
  <c r="AJ120" i="4"/>
  <c r="AJ25" i="4"/>
  <c r="AJ12" i="4"/>
  <c r="AJ13" i="4"/>
  <c r="AJ14" i="4"/>
  <c r="AJ15" i="4"/>
  <c r="AJ34" i="4"/>
  <c r="AJ37" i="4"/>
  <c r="AJ11" i="4"/>
  <c r="AJ9" i="4"/>
  <c r="AJ18" i="4"/>
  <c r="AJ31" i="4"/>
  <c r="AJ20" i="4"/>
  <c r="AJ4" i="4"/>
  <c r="AJ6" i="4"/>
  <c r="AJ16" i="4"/>
  <c r="AJ19" i="4"/>
  <c r="AJ33" i="4"/>
  <c r="AJ23" i="4"/>
  <c r="AJ26" i="4"/>
  <c r="AJ28" i="4"/>
  <c r="AJ27" i="4"/>
  <c r="AJ24" i="4"/>
  <c r="AJ8" i="4"/>
  <c r="AJ22" i="4"/>
  <c r="AJ29" i="4"/>
  <c r="AJ30" i="4"/>
  <c r="AJ35" i="4"/>
  <c r="AJ36" i="4"/>
  <c r="AJ32" i="4"/>
  <c r="AJ5" i="4"/>
  <c r="AJ10" i="4"/>
  <c r="AJ21" i="4"/>
  <c r="AJ17" i="4"/>
  <c r="AJ38" i="4"/>
  <c r="AJ7" i="4"/>
  <c r="AJ99" i="4"/>
  <c r="AJ48" i="4"/>
  <c r="AJ84" i="4"/>
  <c r="AJ50" i="4"/>
  <c r="AJ86" i="4"/>
  <c r="AJ43" i="4"/>
  <c r="AJ70" i="4"/>
  <c r="AJ106" i="4"/>
  <c r="AJ87" i="4"/>
  <c r="AJ47" i="4"/>
  <c r="AJ83" i="4"/>
  <c r="AJ49" i="4"/>
  <c r="AJ54" i="4"/>
  <c r="AJ90" i="4"/>
  <c r="AJ56" i="4"/>
  <c r="AJ92" i="4"/>
  <c r="AJ67" i="4"/>
  <c r="AJ39" i="4"/>
  <c r="AJ40" i="4"/>
  <c r="AJ76" i="4"/>
  <c r="AJ55" i="4"/>
  <c r="AJ105" i="4"/>
  <c r="AJ66" i="4"/>
  <c r="AJ109" i="4"/>
  <c r="AJ62" i="4"/>
  <c r="AJ110" i="4"/>
  <c r="AJ64" i="4"/>
  <c r="AJ65" i="4"/>
  <c r="AJ107" i="4"/>
  <c r="AJ74" i="4"/>
  <c r="AJ88" i="4"/>
  <c r="AJ69" i="4"/>
  <c r="AJ77" i="4"/>
  <c r="AJ72" i="4"/>
  <c r="AJ68" i="4"/>
  <c r="AJ82" i="4"/>
  <c r="AJ79" i="4"/>
  <c r="AJ51" i="4"/>
  <c r="AJ71" i="4"/>
  <c r="AJ45" i="4"/>
  <c r="AJ78" i="4"/>
  <c r="AJ103" i="4"/>
  <c r="AJ73" i="4"/>
  <c r="AJ63" i="4"/>
  <c r="AJ96" i="4"/>
  <c r="AJ80" i="4"/>
  <c r="AJ57" i="4"/>
  <c r="AJ46" i="4"/>
  <c r="AJ94" i="4"/>
  <c r="AJ41" i="4"/>
  <c r="AJ89" i="4"/>
  <c r="AJ95" i="4"/>
  <c r="AJ44" i="4"/>
  <c r="AJ93" i="4"/>
  <c r="AJ101" i="4"/>
  <c r="AJ91" i="4"/>
  <c r="AJ81" i="4"/>
  <c r="AJ42" i="4"/>
  <c r="AJ102" i="4"/>
  <c r="AJ61" i="4"/>
  <c r="AJ98" i="4"/>
  <c r="AJ75" i="4"/>
  <c r="AJ52" i="4"/>
  <c r="AJ100" i="4"/>
  <c r="AJ53" i="4"/>
  <c r="AJ60" i="4"/>
  <c r="AJ108" i="4"/>
  <c r="AJ85" i="4"/>
  <c r="AJ104" i="4"/>
  <c r="AJ97" i="4"/>
  <c r="AJ58" i="4"/>
  <c r="AJ59" i="4"/>
  <c r="AJ170" i="4"/>
  <c r="AJ119" i="4"/>
  <c r="AJ149" i="4"/>
  <c r="AJ179" i="4"/>
  <c r="AJ241" i="4"/>
  <c r="AJ150" i="4"/>
  <c r="AJ196" i="4"/>
  <c r="AJ226" i="4"/>
  <c r="AJ151" i="4"/>
  <c r="AJ181" i="4"/>
  <c r="AJ211" i="4"/>
  <c r="AJ146" i="4"/>
  <c r="AJ238" i="4"/>
  <c r="AJ173" i="4"/>
  <c r="AJ203" i="4"/>
  <c r="AJ233" i="4"/>
  <c r="AJ160" i="4"/>
  <c r="AJ118" i="4"/>
  <c r="AJ148" i="4"/>
  <c r="AJ178" i="4"/>
  <c r="AJ240" i="4"/>
  <c r="AJ116" i="4"/>
  <c r="AJ202" i="4"/>
  <c r="AJ123" i="4"/>
  <c r="AJ185" i="4"/>
  <c r="AJ215" i="4"/>
  <c r="AJ200" i="4"/>
  <c r="AJ125" i="4"/>
  <c r="AJ155" i="4"/>
  <c r="AJ217" i="4"/>
  <c r="AJ166" i="4"/>
  <c r="AJ117" i="4"/>
  <c r="AJ147" i="4"/>
  <c r="AJ177" i="4"/>
  <c r="AJ239" i="4"/>
  <c r="AJ192" i="4"/>
  <c r="AJ140" i="4"/>
  <c r="AJ142" i="4"/>
  <c r="AJ113" i="4"/>
  <c r="AJ205" i="4"/>
  <c r="AJ206" i="4"/>
  <c r="AJ161" i="4"/>
  <c r="AJ201" i="4"/>
  <c r="AJ124" i="4"/>
  <c r="AJ127" i="4"/>
  <c r="AJ167" i="4"/>
  <c r="AJ219" i="4"/>
  <c r="AJ162" i="4"/>
  <c r="AJ184" i="4"/>
  <c r="AJ175" i="4"/>
  <c r="AJ216" i="4"/>
  <c r="AJ131" i="4"/>
  <c r="AJ171" i="4"/>
  <c r="AJ221" i="4"/>
  <c r="AJ229" i="4"/>
  <c r="AJ228" i="4"/>
  <c r="AJ158" i="4"/>
  <c r="AJ230" i="4"/>
  <c r="AJ111" i="4"/>
  <c r="AJ156" i="4"/>
  <c r="AJ129" i="4"/>
  <c r="AJ169" i="4"/>
  <c r="AJ130" i="4"/>
  <c r="AJ210" i="4"/>
  <c r="AJ115" i="4"/>
  <c r="AJ207" i="4"/>
  <c r="AJ144" i="4"/>
  <c r="AJ182" i="4"/>
  <c r="AJ183" i="4"/>
  <c r="AJ223" i="4"/>
  <c r="AJ212" i="4"/>
  <c r="AJ112" i="4"/>
  <c r="AJ188" i="4"/>
  <c r="AJ224" i="4"/>
  <c r="AJ172" i="4"/>
  <c r="AJ133" i="4"/>
  <c r="AJ225" i="4"/>
  <c r="AJ137" i="4"/>
  <c r="AJ122" i="4"/>
  <c r="AJ194" i="4"/>
  <c r="AJ218" i="4"/>
  <c r="AJ139" i="4"/>
  <c r="AJ189" i="4"/>
  <c r="AJ180" i="4"/>
  <c r="AJ135" i="4"/>
  <c r="AJ227" i="4"/>
  <c r="AJ208" i="4"/>
  <c r="AJ153" i="4"/>
  <c r="AJ193" i="4"/>
  <c r="AJ128" i="4"/>
  <c r="AJ164" i="4"/>
  <c r="AJ234" i="4"/>
  <c r="AJ157" i="4"/>
  <c r="AJ134" i="4"/>
  <c r="AJ136" i="4"/>
  <c r="AJ204" i="4"/>
  <c r="AJ114" i="4"/>
  <c r="AJ199" i="4"/>
  <c r="AJ190" i="4"/>
  <c r="AJ145" i="4"/>
  <c r="AJ237" i="4"/>
  <c r="AJ213" i="4"/>
  <c r="AJ174" i="4"/>
  <c r="AJ232" i="4"/>
  <c r="AJ195" i="4"/>
  <c r="AJ235" i="4"/>
  <c r="AJ186" i="4"/>
  <c r="AJ236" i="4"/>
  <c r="AJ141" i="4"/>
  <c r="AJ191" i="4"/>
  <c r="AJ222" i="4"/>
  <c r="AJ168" i="4"/>
  <c r="AJ126" i="4"/>
  <c r="AJ159" i="4"/>
  <c r="AJ197" i="4"/>
  <c r="AJ163" i="4"/>
  <c r="AJ152" i="4"/>
  <c r="AJ138" i="4"/>
  <c r="AJ214" i="4"/>
  <c r="AK242" i="4" l="1"/>
  <c r="BN890" i="4" s="1"/>
  <c r="AQ242" i="4"/>
  <c r="BN1022" i="4" s="1"/>
  <c r="AN242" i="4"/>
  <c r="BN1154" i="4" s="1"/>
  <c r="AK3" i="4"/>
  <c r="BN3" i="4" s="1"/>
  <c r="AN3" i="4"/>
  <c r="BN75" i="4" s="1"/>
  <c r="AM3" i="4"/>
  <c r="BN183" i="4" s="1"/>
  <c r="AP3" i="4"/>
  <c r="BN147" i="4" s="1"/>
  <c r="AO3" i="4"/>
  <c r="BN111" i="4" s="1"/>
  <c r="AO456" i="4"/>
  <c r="BN3264" i="4" s="1"/>
  <c r="AM456" i="4"/>
  <c r="BN3456" i="4" s="1"/>
  <c r="AN456" i="4"/>
  <c r="BN3168" i="4" s="1"/>
  <c r="AQ456" i="4"/>
  <c r="BN3072" i="4" s="1"/>
  <c r="AL456" i="4"/>
  <c r="BN3552" i="4" s="1"/>
  <c r="AK456" i="4"/>
  <c r="BN2976" i="4" s="1"/>
  <c r="AP456" i="4"/>
  <c r="BN3360" i="4" s="1"/>
  <c r="AM428" i="4"/>
  <c r="BN3428" i="4" s="1"/>
  <c r="AN428" i="4"/>
  <c r="BN3140" i="4" s="1"/>
  <c r="AQ428" i="4"/>
  <c r="BN3044" i="4" s="1"/>
  <c r="AL428" i="4"/>
  <c r="BN3524" i="4" s="1"/>
  <c r="AK428" i="4"/>
  <c r="BN2948" i="4" s="1"/>
  <c r="AP428" i="4"/>
  <c r="BN3332" i="4" s="1"/>
  <c r="AO428" i="4"/>
  <c r="BN3236" i="4" s="1"/>
  <c r="AO430" i="4"/>
  <c r="BN3238" i="4" s="1"/>
  <c r="AN430" i="4"/>
  <c r="BN3142" i="4" s="1"/>
  <c r="AQ430" i="4"/>
  <c r="BN3046" i="4" s="1"/>
  <c r="AL430" i="4"/>
  <c r="BN3526" i="4" s="1"/>
  <c r="AK430" i="4"/>
  <c r="BN2950" i="4" s="1"/>
  <c r="AM430" i="4"/>
  <c r="BN3430" i="4" s="1"/>
  <c r="AP430" i="4"/>
  <c r="BN3334" i="4" s="1"/>
  <c r="AN449" i="4"/>
  <c r="BN3161" i="4" s="1"/>
  <c r="AP449" i="4"/>
  <c r="BN3353" i="4" s="1"/>
  <c r="AM449" i="4"/>
  <c r="BN3449" i="4" s="1"/>
  <c r="AL449" i="4"/>
  <c r="BN3545" i="4" s="1"/>
  <c r="AO449" i="4"/>
  <c r="BN3257" i="4" s="1"/>
  <c r="AK449" i="4"/>
  <c r="BN2969" i="4" s="1"/>
  <c r="AQ449" i="4"/>
  <c r="BN3065" i="4" s="1"/>
  <c r="AK440" i="4"/>
  <c r="BN2960" i="4" s="1"/>
  <c r="AP440" i="4"/>
  <c r="BN3344" i="4" s="1"/>
  <c r="AM440" i="4"/>
  <c r="BN3440" i="4" s="1"/>
  <c r="AO440" i="4"/>
  <c r="BN3248" i="4" s="1"/>
  <c r="AN440" i="4"/>
  <c r="BN3152" i="4" s="1"/>
  <c r="AQ440" i="4"/>
  <c r="BN3056" i="4" s="1"/>
  <c r="AL440" i="4"/>
  <c r="BN3536" i="4" s="1"/>
  <c r="AN459" i="4"/>
  <c r="BN3171" i="4" s="1"/>
  <c r="AL459" i="4"/>
  <c r="BN3555" i="4" s="1"/>
  <c r="AO459" i="4"/>
  <c r="BN3267" i="4" s="1"/>
  <c r="AK459" i="4"/>
  <c r="BN2979" i="4" s="1"/>
  <c r="AQ459" i="4"/>
  <c r="BN3075" i="4" s="1"/>
  <c r="AP459" i="4"/>
  <c r="BN3363" i="4" s="1"/>
  <c r="AM459" i="4"/>
  <c r="BN3459" i="4" s="1"/>
  <c r="AN467" i="4"/>
  <c r="BN3179" i="4" s="1"/>
  <c r="AO467" i="4"/>
  <c r="BN3275" i="4" s="1"/>
  <c r="AP467" i="4"/>
  <c r="BN3371" i="4" s="1"/>
  <c r="AM467" i="4"/>
  <c r="BN3467" i="4" s="1"/>
  <c r="AK467" i="4"/>
  <c r="BN2987" i="4" s="1"/>
  <c r="AL467" i="4"/>
  <c r="BN3563" i="4" s="1"/>
  <c r="AQ467" i="4"/>
  <c r="BN3083" i="4" s="1"/>
  <c r="AN439" i="4"/>
  <c r="BN3151" i="4" s="1"/>
  <c r="AK439" i="4"/>
  <c r="BN2959" i="4" s="1"/>
  <c r="AQ439" i="4"/>
  <c r="BN3055" i="4" s="1"/>
  <c r="AM439" i="4"/>
  <c r="BN3439" i="4" s="1"/>
  <c r="AL439" i="4"/>
  <c r="BN3535" i="4" s="1"/>
  <c r="AP439" i="4"/>
  <c r="BN3343" i="4" s="1"/>
  <c r="AO439" i="4"/>
  <c r="BN3247" i="4" s="1"/>
  <c r="AP458" i="4"/>
  <c r="BN3362" i="4" s="1"/>
  <c r="AO458" i="4"/>
  <c r="BN3266" i="4" s="1"/>
  <c r="AN458" i="4"/>
  <c r="BN3170" i="4" s="1"/>
  <c r="AQ458" i="4"/>
  <c r="BN3074" i="4" s="1"/>
  <c r="AL458" i="4"/>
  <c r="BN3554" i="4" s="1"/>
  <c r="AK458" i="4"/>
  <c r="BN2978" i="4" s="1"/>
  <c r="AM458" i="4"/>
  <c r="BN3458" i="4" s="1"/>
  <c r="AN441" i="4"/>
  <c r="BN3153" i="4" s="1"/>
  <c r="AK441" i="4"/>
  <c r="BN2961" i="4" s="1"/>
  <c r="AM441" i="4"/>
  <c r="BN3441" i="4" s="1"/>
  <c r="AQ441" i="4"/>
  <c r="BN3057" i="4" s="1"/>
  <c r="AL441" i="4"/>
  <c r="BN3537" i="4" s="1"/>
  <c r="AP441" i="4"/>
  <c r="BN3345" i="4" s="1"/>
  <c r="AO441" i="4"/>
  <c r="BN3249" i="4" s="1"/>
  <c r="AP460" i="4"/>
  <c r="BN3364" i="4" s="1"/>
  <c r="AO460" i="4"/>
  <c r="BN3268" i="4" s="1"/>
  <c r="AM460" i="4"/>
  <c r="BN3460" i="4" s="1"/>
  <c r="AN460" i="4"/>
  <c r="BN3172" i="4" s="1"/>
  <c r="AQ460" i="4"/>
  <c r="BN3076" i="4" s="1"/>
  <c r="AL460" i="4"/>
  <c r="BN3556" i="4" s="1"/>
  <c r="AK460" i="4"/>
  <c r="BN2980" i="4" s="1"/>
  <c r="AM432" i="4"/>
  <c r="BN3432" i="4" s="1"/>
  <c r="AO432" i="4"/>
  <c r="BN3240" i="4" s="1"/>
  <c r="AN432" i="4"/>
  <c r="BN3144" i="4" s="1"/>
  <c r="AQ432" i="4"/>
  <c r="BN3048" i="4" s="1"/>
  <c r="AL432" i="4"/>
  <c r="BN3528" i="4" s="1"/>
  <c r="AK432" i="4"/>
  <c r="BN2952" i="4" s="1"/>
  <c r="AP432" i="4"/>
  <c r="BN3336" i="4" s="1"/>
  <c r="AN451" i="4"/>
  <c r="BN3163" i="4" s="1"/>
  <c r="AK451" i="4"/>
  <c r="BN2971" i="4" s="1"/>
  <c r="AQ451" i="4"/>
  <c r="BN3067" i="4" s="1"/>
  <c r="AM451" i="4"/>
  <c r="BN3451" i="4" s="1"/>
  <c r="AL451" i="4"/>
  <c r="BN3547" i="4" s="1"/>
  <c r="AP451" i="4"/>
  <c r="BN3355" i="4" s="1"/>
  <c r="AO451" i="4"/>
  <c r="BN3259" i="4" s="1"/>
  <c r="AN423" i="4"/>
  <c r="BN3135" i="4" s="1"/>
  <c r="AL423" i="4"/>
  <c r="BN3519" i="4" s="1"/>
  <c r="AO423" i="4"/>
  <c r="BN3231" i="4" s="1"/>
  <c r="AK423" i="4"/>
  <c r="BN2943" i="4" s="1"/>
  <c r="AQ423" i="4"/>
  <c r="BN3039" i="4" s="1"/>
  <c r="AM423" i="4"/>
  <c r="BN3423" i="4" s="1"/>
  <c r="AP423" i="4"/>
  <c r="BN3327" i="4" s="1"/>
  <c r="AN431" i="4"/>
  <c r="BN3143" i="4" s="1"/>
  <c r="AO431" i="4"/>
  <c r="BN3239" i="4" s="1"/>
  <c r="AP431" i="4"/>
  <c r="BN3335" i="4" s="1"/>
  <c r="AM431" i="4"/>
  <c r="BN3431" i="4" s="1"/>
  <c r="AK431" i="4"/>
  <c r="BN2951" i="4" s="1"/>
  <c r="AL431" i="4"/>
  <c r="BN3527" i="4" s="1"/>
  <c r="AQ431" i="4"/>
  <c r="BN3047" i="4" s="1"/>
  <c r="AN450" i="4"/>
  <c r="BN3162" i="4" s="1"/>
  <c r="AQ450" i="4"/>
  <c r="BN3066" i="4" s="1"/>
  <c r="AL450" i="4"/>
  <c r="BN3546" i="4" s="1"/>
  <c r="AK450" i="4"/>
  <c r="BN2970" i="4" s="1"/>
  <c r="AM450" i="4"/>
  <c r="BN3450" i="4" s="1"/>
  <c r="AP450" i="4"/>
  <c r="BN3354" i="4" s="1"/>
  <c r="AO450" i="4"/>
  <c r="BN3258" i="4" s="1"/>
  <c r="AN469" i="4"/>
  <c r="BN3181" i="4" s="1"/>
  <c r="AK469" i="4"/>
  <c r="BN2989" i="4" s="1"/>
  <c r="AO469" i="4"/>
  <c r="BN3277" i="4" s="1"/>
  <c r="AQ469" i="4"/>
  <c r="BN3085" i="4" s="1"/>
  <c r="AM469" i="4"/>
  <c r="BN3469" i="4" s="1"/>
  <c r="AP469" i="4"/>
  <c r="BN3373" i="4" s="1"/>
  <c r="AL469" i="4"/>
  <c r="BN3565" i="4" s="1"/>
  <c r="AN452" i="4"/>
  <c r="BN3164" i="4" s="1"/>
  <c r="AL452" i="4"/>
  <c r="BN3548" i="4" s="1"/>
  <c r="AQ452" i="4"/>
  <c r="BN3068" i="4" s="1"/>
  <c r="AM452" i="4"/>
  <c r="BN3452" i="4" s="1"/>
  <c r="AK452" i="4"/>
  <c r="BN2972" i="4" s="1"/>
  <c r="AP452" i="4"/>
  <c r="BN3356" i="4" s="1"/>
  <c r="AO452" i="4"/>
  <c r="BN3260" i="4" s="1"/>
  <c r="AN424" i="4"/>
  <c r="BN3136" i="4" s="1"/>
  <c r="AQ424" i="4"/>
  <c r="BN3040" i="4" s="1"/>
  <c r="AL424" i="4"/>
  <c r="BN3520" i="4" s="1"/>
  <c r="AK424" i="4"/>
  <c r="BN2944" i="4" s="1"/>
  <c r="AP424" i="4"/>
  <c r="BN3328" i="4" s="1"/>
  <c r="AM424" i="4"/>
  <c r="BN3424" i="4" s="1"/>
  <c r="AO424" i="4"/>
  <c r="BN3232" i="4" s="1"/>
  <c r="AN443" i="4"/>
  <c r="BN3155" i="4" s="1"/>
  <c r="AO443" i="4"/>
  <c r="BN3251" i="4" s="1"/>
  <c r="AM443" i="4"/>
  <c r="BN3443" i="4" s="1"/>
  <c r="AP443" i="4"/>
  <c r="BN3347" i="4" s="1"/>
  <c r="AK443" i="4"/>
  <c r="BN2963" i="4" s="1"/>
  <c r="AL443" i="4"/>
  <c r="BN3539" i="4" s="1"/>
  <c r="AQ443" i="4"/>
  <c r="BN3059" i="4" s="1"/>
  <c r="AP462" i="4"/>
  <c r="BN3366" i="4" s="1"/>
  <c r="AO462" i="4"/>
  <c r="BN3270" i="4" s="1"/>
  <c r="AN462" i="4"/>
  <c r="BN3174" i="4" s="1"/>
  <c r="AL462" i="4"/>
  <c r="BN3558" i="4" s="1"/>
  <c r="AQ462" i="4"/>
  <c r="BN3078" i="4" s="1"/>
  <c r="AM462" i="4"/>
  <c r="BN3462" i="4" s="1"/>
  <c r="AK462" i="4"/>
  <c r="BN2982" i="4" s="1"/>
  <c r="AN433" i="4"/>
  <c r="BN3145" i="4" s="1"/>
  <c r="AK433" i="4"/>
  <c r="BN2953" i="4" s="1"/>
  <c r="AL433" i="4"/>
  <c r="BN3529" i="4" s="1"/>
  <c r="AM433" i="4"/>
  <c r="BN3433" i="4" s="1"/>
  <c r="AQ433" i="4"/>
  <c r="BN3049" i="4" s="1"/>
  <c r="AP433" i="4"/>
  <c r="BN3337" i="4" s="1"/>
  <c r="AO433" i="4"/>
  <c r="BN3241" i="4" s="1"/>
  <c r="AQ470" i="4"/>
  <c r="BN3086" i="4" s="1"/>
  <c r="AL470" i="4"/>
  <c r="BN3566" i="4" s="1"/>
  <c r="AK470" i="4"/>
  <c r="BN2990" i="4" s="1"/>
  <c r="AP470" i="4"/>
  <c r="BN3374" i="4" s="1"/>
  <c r="AO470" i="4"/>
  <c r="BN3278" i="4" s="1"/>
  <c r="AN470" i="4"/>
  <c r="BN3182" i="4" s="1"/>
  <c r="AM470" i="4"/>
  <c r="BN3470" i="4" s="1"/>
  <c r="AP442" i="4"/>
  <c r="BN3346" i="4" s="1"/>
  <c r="AO442" i="4"/>
  <c r="BN3250" i="4" s="1"/>
  <c r="AM442" i="4"/>
  <c r="BN3442" i="4" s="1"/>
  <c r="AN442" i="4"/>
  <c r="BN3154" i="4" s="1"/>
  <c r="AQ442" i="4"/>
  <c r="BN3058" i="4" s="1"/>
  <c r="AL442" i="4"/>
  <c r="BN3538" i="4" s="1"/>
  <c r="AK442" i="4"/>
  <c r="BN2962" i="4" s="1"/>
  <c r="AN461" i="4"/>
  <c r="BN3173" i="4" s="1"/>
  <c r="AM461" i="4"/>
  <c r="BN3461" i="4" s="1"/>
  <c r="AL461" i="4"/>
  <c r="BN3557" i="4" s="1"/>
  <c r="AO461" i="4"/>
  <c r="BN3269" i="4" s="1"/>
  <c r="AK461" i="4"/>
  <c r="BN2981" i="4" s="1"/>
  <c r="AQ461" i="4"/>
  <c r="BN3077" i="4" s="1"/>
  <c r="AP461" i="4"/>
  <c r="BN3365" i="4" s="1"/>
  <c r="AQ444" i="4"/>
  <c r="BN3060" i="4" s="1"/>
  <c r="AL444" i="4"/>
  <c r="BN3540" i="4" s="1"/>
  <c r="AK444" i="4"/>
  <c r="BN2964" i="4" s="1"/>
  <c r="AM444" i="4"/>
  <c r="BN3444" i="4" s="1"/>
  <c r="AP444" i="4"/>
  <c r="BN3348" i="4" s="1"/>
  <c r="AO444" i="4"/>
  <c r="BN3252" i="4" s="1"/>
  <c r="AN444" i="4"/>
  <c r="BN3156" i="4" s="1"/>
  <c r="AN463" i="4"/>
  <c r="BN3175" i="4" s="1"/>
  <c r="AK463" i="4"/>
  <c r="BN2983" i="4" s="1"/>
  <c r="AQ463" i="4"/>
  <c r="BN3079" i="4" s="1"/>
  <c r="AM463" i="4"/>
  <c r="BN3463" i="4" s="1"/>
  <c r="AL463" i="4"/>
  <c r="BN3559" i="4" s="1"/>
  <c r="AO463" i="4"/>
  <c r="BN3271" i="4" s="1"/>
  <c r="AP463" i="4"/>
  <c r="BN3367" i="4" s="1"/>
  <c r="AN435" i="4"/>
  <c r="BN3147" i="4" s="1"/>
  <c r="AL435" i="4"/>
  <c r="BN3531" i="4" s="1"/>
  <c r="AO435" i="4"/>
  <c r="BN3243" i="4" s="1"/>
  <c r="AK435" i="4"/>
  <c r="BN2955" i="4" s="1"/>
  <c r="AP435" i="4"/>
  <c r="BN3339" i="4" s="1"/>
  <c r="AQ435" i="4"/>
  <c r="BN3051" i="4" s="1"/>
  <c r="AM435" i="4"/>
  <c r="BN3435" i="4" s="1"/>
  <c r="AO454" i="4"/>
  <c r="BN3262" i="4" s="1"/>
  <c r="AN454" i="4"/>
  <c r="BN3166" i="4" s="1"/>
  <c r="AQ454" i="4"/>
  <c r="BN3070" i="4" s="1"/>
  <c r="AL454" i="4"/>
  <c r="BN3550" i="4" s="1"/>
  <c r="AK454" i="4"/>
  <c r="BN2974" i="4" s="1"/>
  <c r="AP454" i="4"/>
  <c r="BN3358" i="4" s="1"/>
  <c r="AM454" i="4"/>
  <c r="BN3454" i="4" s="1"/>
  <c r="AL426" i="4"/>
  <c r="BN3522" i="4" s="1"/>
  <c r="AQ426" i="4"/>
  <c r="BN3042" i="4" s="1"/>
  <c r="AM426" i="4"/>
  <c r="BN3426" i="4" s="1"/>
  <c r="AK426" i="4"/>
  <c r="BN2946" i="4" s="1"/>
  <c r="AP426" i="4"/>
  <c r="BN3330" i="4" s="1"/>
  <c r="AO426" i="4"/>
  <c r="BN3234" i="4" s="1"/>
  <c r="AN426" i="4"/>
  <c r="BN3138" i="4" s="1"/>
  <c r="AQ434" i="4"/>
  <c r="BN3050" i="4" s="1"/>
  <c r="AL434" i="4"/>
  <c r="BN3530" i="4" s="1"/>
  <c r="AK434" i="4"/>
  <c r="BN2954" i="4" s="1"/>
  <c r="AP434" i="4"/>
  <c r="BN3338" i="4" s="1"/>
  <c r="AO434" i="4"/>
  <c r="BN3242" i="4" s="1"/>
  <c r="AM434" i="4"/>
  <c r="BN3434" i="4" s="1"/>
  <c r="AN434" i="4"/>
  <c r="BN3146" i="4" s="1"/>
  <c r="AN453" i="4"/>
  <c r="BN3165" i="4" s="1"/>
  <c r="AK453" i="4"/>
  <c r="BN2973" i="4" s="1"/>
  <c r="AM453" i="4"/>
  <c r="BN3453" i="4" s="1"/>
  <c r="AQ453" i="4"/>
  <c r="BN3069" i="4" s="1"/>
  <c r="AP453" i="4"/>
  <c r="BN3357" i="4" s="1"/>
  <c r="AL453" i="4"/>
  <c r="BN3549" i="4" s="1"/>
  <c r="AO453" i="4"/>
  <c r="BN3261" i="4" s="1"/>
  <c r="AN425" i="4"/>
  <c r="BN3137" i="4" s="1"/>
  <c r="AM425" i="4"/>
  <c r="BN3425" i="4" s="1"/>
  <c r="AP425" i="4"/>
  <c r="BN3329" i="4" s="1"/>
  <c r="AL425" i="4"/>
  <c r="BN3521" i="4" s="1"/>
  <c r="AO425" i="4"/>
  <c r="BN3233" i="4" s="1"/>
  <c r="AK425" i="4"/>
  <c r="BN2945" i="4" s="1"/>
  <c r="AQ425" i="4"/>
  <c r="BN3041" i="4" s="1"/>
  <c r="AN455" i="4"/>
  <c r="BN3167" i="4" s="1"/>
  <c r="AO455" i="4"/>
  <c r="BN3263" i="4" s="1"/>
  <c r="AM455" i="4"/>
  <c r="BN3455" i="4" s="1"/>
  <c r="AK455" i="4"/>
  <c r="BN2975" i="4" s="1"/>
  <c r="AL455" i="4"/>
  <c r="BN3551" i="4" s="1"/>
  <c r="AP455" i="4"/>
  <c r="BN3359" i="4" s="1"/>
  <c r="AQ455" i="4"/>
  <c r="BN3071" i="4" s="1"/>
  <c r="AN427" i="4"/>
  <c r="BN3139" i="4" s="1"/>
  <c r="AK427" i="4"/>
  <c r="BN2947" i="4" s="1"/>
  <c r="AQ427" i="4"/>
  <c r="BN3043" i="4" s="1"/>
  <c r="AM427" i="4"/>
  <c r="BN3427" i="4" s="1"/>
  <c r="AP427" i="4"/>
  <c r="BN3331" i="4" s="1"/>
  <c r="AL427" i="4"/>
  <c r="BN3523" i="4" s="1"/>
  <c r="AO427" i="4"/>
  <c r="BN3235" i="4" s="1"/>
  <c r="AK446" i="4"/>
  <c r="BN2966" i="4" s="1"/>
  <c r="AP446" i="4"/>
  <c r="BN3350" i="4" s="1"/>
  <c r="AO446" i="4"/>
  <c r="BN3254" i="4" s="1"/>
  <c r="AN446" i="4"/>
  <c r="BN3158" i="4" s="1"/>
  <c r="AL446" i="4"/>
  <c r="BN3542" i="4" s="1"/>
  <c r="AQ446" i="4"/>
  <c r="BN3062" i="4" s="1"/>
  <c r="AM446" i="4"/>
  <c r="BN3446" i="4" s="1"/>
  <c r="AN465" i="4"/>
  <c r="BN3177" i="4" s="1"/>
  <c r="AP465" i="4"/>
  <c r="BN3369" i="4" s="1"/>
  <c r="AK465" i="4"/>
  <c r="BN2985" i="4" s="1"/>
  <c r="AM465" i="4"/>
  <c r="BN3465" i="4" s="1"/>
  <c r="AQ465" i="4"/>
  <c r="BN3081" i="4" s="1"/>
  <c r="AL465" i="4"/>
  <c r="BN3561" i="4" s="1"/>
  <c r="AO465" i="4"/>
  <c r="BN3273" i="4" s="1"/>
  <c r="AN437" i="4"/>
  <c r="BN3149" i="4" s="1"/>
  <c r="AM437" i="4"/>
  <c r="BN3437" i="4" s="1"/>
  <c r="AL437" i="4"/>
  <c r="BN3533" i="4" s="1"/>
  <c r="AP437" i="4"/>
  <c r="BN3341" i="4" s="1"/>
  <c r="AO437" i="4"/>
  <c r="BN3245" i="4" s="1"/>
  <c r="AK437" i="4"/>
  <c r="BN2957" i="4" s="1"/>
  <c r="AQ437" i="4"/>
  <c r="BN3053" i="4" s="1"/>
  <c r="AN445" i="4"/>
  <c r="BN3157" i="4" s="1"/>
  <c r="AK445" i="4"/>
  <c r="BN2965" i="4" s="1"/>
  <c r="AO445" i="4"/>
  <c r="BN3253" i="4" s="1"/>
  <c r="AQ445" i="4"/>
  <c r="BN3061" i="4" s="1"/>
  <c r="AP445" i="4"/>
  <c r="BN3349" i="4" s="1"/>
  <c r="AM445" i="4"/>
  <c r="BN3445" i="4" s="1"/>
  <c r="AL445" i="4"/>
  <c r="BN3541" i="4" s="1"/>
  <c r="AK464" i="4"/>
  <c r="BN2984" i="4" s="1"/>
  <c r="AP464" i="4"/>
  <c r="BN3368" i="4" s="1"/>
  <c r="AO464" i="4"/>
  <c r="BN3272" i="4" s="1"/>
  <c r="AM464" i="4"/>
  <c r="BN3464" i="4" s="1"/>
  <c r="AN464" i="4"/>
  <c r="BN3176" i="4" s="1"/>
  <c r="AQ464" i="4"/>
  <c r="BN3080" i="4" s="1"/>
  <c r="AL464" i="4"/>
  <c r="BN3560" i="4" s="1"/>
  <c r="AM436" i="4"/>
  <c r="BN3436" i="4" s="1"/>
  <c r="AP436" i="4"/>
  <c r="BN3340" i="4" s="1"/>
  <c r="AO436" i="4"/>
  <c r="BN3244" i="4" s="1"/>
  <c r="AN436" i="4"/>
  <c r="BN3148" i="4" s="1"/>
  <c r="AQ436" i="4"/>
  <c r="BN3052" i="4" s="1"/>
  <c r="AL436" i="4"/>
  <c r="BN3532" i="4" s="1"/>
  <c r="AK436" i="4"/>
  <c r="BN2956" i="4" s="1"/>
  <c r="AK466" i="4"/>
  <c r="BN2986" i="4" s="1"/>
  <c r="AP466" i="4"/>
  <c r="BN3370" i="4" s="1"/>
  <c r="AO466" i="4"/>
  <c r="BN3274" i="4" s="1"/>
  <c r="AM466" i="4"/>
  <c r="BN3466" i="4" s="1"/>
  <c r="AN466" i="4"/>
  <c r="BN3178" i="4" s="1"/>
  <c r="AQ466" i="4"/>
  <c r="BN3082" i="4" s="1"/>
  <c r="AL466" i="4"/>
  <c r="BN3562" i="4" s="1"/>
  <c r="AO438" i="4"/>
  <c r="BN3246" i="4" s="1"/>
  <c r="AN438" i="4"/>
  <c r="BN3150" i="4" s="1"/>
  <c r="AL438" i="4"/>
  <c r="BN3534" i="4" s="1"/>
  <c r="AQ438" i="4"/>
  <c r="BN3054" i="4" s="1"/>
  <c r="AM438" i="4"/>
  <c r="BN3438" i="4" s="1"/>
  <c r="AK438" i="4"/>
  <c r="BN2958" i="4" s="1"/>
  <c r="AP438" i="4"/>
  <c r="BN3342" i="4" s="1"/>
  <c r="AN457" i="4"/>
  <c r="BN3169" i="4" s="1"/>
  <c r="AK457" i="4"/>
  <c r="BN2977" i="4" s="1"/>
  <c r="AO457" i="4"/>
  <c r="BN3265" i="4" s="1"/>
  <c r="AQ457" i="4"/>
  <c r="BN3073" i="4" s="1"/>
  <c r="AP457" i="4"/>
  <c r="BN3361" i="4" s="1"/>
  <c r="AM457" i="4"/>
  <c r="BN3457" i="4" s="1"/>
  <c r="AL457" i="4"/>
  <c r="BN3553" i="4" s="1"/>
  <c r="AN429" i="4"/>
  <c r="BN3141" i="4" s="1"/>
  <c r="AP429" i="4"/>
  <c r="BN3333" i="4" s="1"/>
  <c r="AK429" i="4"/>
  <c r="BN2949" i="4" s="1"/>
  <c r="AM429" i="4"/>
  <c r="BN3429" i="4" s="1"/>
  <c r="AQ429" i="4"/>
  <c r="BN3045" i="4" s="1"/>
  <c r="AL429" i="4"/>
  <c r="BN3525" i="4" s="1"/>
  <c r="AO429" i="4"/>
  <c r="BN3237" i="4" s="1"/>
  <c r="AN448" i="4"/>
  <c r="BN3160" i="4" s="1"/>
  <c r="AQ448" i="4"/>
  <c r="BN3064" i="4" s="1"/>
  <c r="AL448" i="4"/>
  <c r="BN3544" i="4" s="1"/>
  <c r="AK448" i="4"/>
  <c r="BN2968" i="4" s="1"/>
  <c r="AP448" i="4"/>
  <c r="BN3352" i="4" s="1"/>
  <c r="AM448" i="4"/>
  <c r="BN3448" i="4" s="1"/>
  <c r="AO448" i="4"/>
  <c r="BN3256" i="4" s="1"/>
  <c r="AN447" i="4"/>
  <c r="BN3159" i="4" s="1"/>
  <c r="AL447" i="4"/>
  <c r="BN3543" i="4" s="1"/>
  <c r="AO447" i="4"/>
  <c r="BN3255" i="4" s="1"/>
  <c r="AK447" i="4"/>
  <c r="BN2967" i="4" s="1"/>
  <c r="AP447" i="4"/>
  <c r="BN3351" i="4" s="1"/>
  <c r="AQ447" i="4"/>
  <c r="BN3063" i="4" s="1"/>
  <c r="AM447" i="4"/>
  <c r="BN3447" i="4" s="1"/>
  <c r="AQ468" i="4"/>
  <c r="BN3084" i="4" s="1"/>
  <c r="AL468" i="4"/>
  <c r="BN3564" i="4" s="1"/>
  <c r="AK468" i="4"/>
  <c r="BN2988" i="4" s="1"/>
  <c r="AM468" i="4"/>
  <c r="BN3468" i="4" s="1"/>
  <c r="AP468" i="4"/>
  <c r="BN3372" i="4" s="1"/>
  <c r="AO468" i="4"/>
  <c r="BN3276" i="4" s="1"/>
  <c r="AN468" i="4"/>
  <c r="BN3180" i="4" s="1"/>
  <c r="AN412" i="4"/>
  <c r="BN2740" i="4" s="1"/>
  <c r="AO412" i="4"/>
  <c r="BN2788" i="4" s="1"/>
  <c r="AK412" i="4"/>
  <c r="BN2644" i="4" s="1"/>
  <c r="AL412" i="4"/>
  <c r="BN2932" i="4" s="1"/>
  <c r="AM412" i="4"/>
  <c r="BN2884" i="4" s="1"/>
  <c r="AQ412" i="4"/>
  <c r="BN2692" i="4" s="1"/>
  <c r="AL401" i="4"/>
  <c r="BN2921" i="4" s="1"/>
  <c r="AO401" i="4"/>
  <c r="BN2777" i="4" s="1"/>
  <c r="AK401" i="4"/>
  <c r="BN2633" i="4" s="1"/>
  <c r="AN401" i="4"/>
  <c r="BN2729" i="4" s="1"/>
  <c r="AQ401" i="4"/>
  <c r="BN2681" i="4" s="1"/>
  <c r="AP401" i="4"/>
  <c r="BN2825" i="4" s="1"/>
  <c r="AM401" i="4"/>
  <c r="BN2873" i="4" s="1"/>
  <c r="AP402" i="4"/>
  <c r="BN2826" i="4" s="1"/>
  <c r="AO402" i="4"/>
  <c r="BN2778" i="4" s="1"/>
  <c r="AK402" i="4"/>
  <c r="BN2634" i="4" s="1"/>
  <c r="AQ402" i="4"/>
  <c r="BN2682" i="4" s="1"/>
  <c r="AL402" i="4"/>
  <c r="BN2922" i="4" s="1"/>
  <c r="AM402" i="4"/>
  <c r="BN2874" i="4" s="1"/>
  <c r="AN402" i="4"/>
  <c r="BN2730" i="4" s="1"/>
  <c r="AP400" i="4"/>
  <c r="BN2824" i="4" s="1"/>
  <c r="AK400" i="4"/>
  <c r="BN2632" i="4" s="1"/>
  <c r="AQ400" i="4"/>
  <c r="BN2680" i="4" s="1"/>
  <c r="AO400" i="4"/>
  <c r="BN2776" i="4" s="1"/>
  <c r="AN400" i="4"/>
  <c r="BN2728" i="4" s="1"/>
  <c r="AM400" i="4"/>
  <c r="BN2872" i="4" s="1"/>
  <c r="AL400" i="4"/>
  <c r="BN2920" i="4" s="1"/>
  <c r="AO403" i="4"/>
  <c r="BN2779" i="4" s="1"/>
  <c r="AN403" i="4"/>
  <c r="BN2731" i="4" s="1"/>
  <c r="AP403" i="4"/>
  <c r="BN2827" i="4" s="1"/>
  <c r="AM403" i="4"/>
  <c r="BN2875" i="4" s="1"/>
  <c r="AL403" i="4"/>
  <c r="BN2923" i="4" s="1"/>
  <c r="AK403" i="4"/>
  <c r="BN2635" i="4" s="1"/>
  <c r="AQ403" i="4"/>
  <c r="BN2683" i="4" s="1"/>
  <c r="AK410" i="4"/>
  <c r="BN2642" i="4" s="1"/>
  <c r="AQ410" i="4"/>
  <c r="BN2690" i="4" s="1"/>
  <c r="AO410" i="4"/>
  <c r="BN2786" i="4" s="1"/>
  <c r="AM410" i="4"/>
  <c r="BN2882" i="4" s="1"/>
  <c r="AN410" i="4"/>
  <c r="BN2738" i="4" s="1"/>
  <c r="AP410" i="4"/>
  <c r="BN2834" i="4" s="1"/>
  <c r="AL410" i="4"/>
  <c r="BN2930" i="4" s="1"/>
  <c r="AM407" i="4"/>
  <c r="BN2879" i="4" s="1"/>
  <c r="AL407" i="4"/>
  <c r="BN2927" i="4" s="1"/>
  <c r="AN407" i="4"/>
  <c r="BN2735" i="4" s="1"/>
  <c r="AK407" i="4"/>
  <c r="BN2639" i="4" s="1"/>
  <c r="AQ407" i="4"/>
  <c r="BN2687" i="4" s="1"/>
  <c r="AP407" i="4"/>
  <c r="BN2831" i="4" s="1"/>
  <c r="AO407" i="4"/>
  <c r="BN2783" i="4" s="1"/>
  <c r="AM416" i="4"/>
  <c r="BN2888" i="4" s="1"/>
  <c r="AN416" i="4"/>
  <c r="BN2744" i="4" s="1"/>
  <c r="AL416" i="4"/>
  <c r="BN2936" i="4" s="1"/>
  <c r="AK416" i="4"/>
  <c r="BN2648" i="4" s="1"/>
  <c r="AQ416" i="4"/>
  <c r="BN2696" i="4" s="1"/>
  <c r="AP416" i="4"/>
  <c r="BN2840" i="4" s="1"/>
  <c r="AO416" i="4"/>
  <c r="BN2792" i="4" s="1"/>
  <c r="AL405" i="4"/>
  <c r="BN2925" i="4" s="1"/>
  <c r="AM405" i="4"/>
  <c r="BN2877" i="4" s="1"/>
  <c r="AN405" i="4"/>
  <c r="BN2733" i="4" s="1"/>
  <c r="AO405" i="4"/>
  <c r="BN2781" i="4" s="1"/>
  <c r="AP405" i="4"/>
  <c r="BN2829" i="4" s="1"/>
  <c r="AK405" i="4"/>
  <c r="BN2637" i="4" s="1"/>
  <c r="AQ405" i="4"/>
  <c r="BN2685" i="4" s="1"/>
  <c r="AK415" i="4"/>
  <c r="BN2647" i="4" s="1"/>
  <c r="AQ415" i="4"/>
  <c r="BN2695" i="4" s="1"/>
  <c r="AP415" i="4"/>
  <c r="BN2839" i="4" s="1"/>
  <c r="AM415" i="4"/>
  <c r="BN2887" i="4" s="1"/>
  <c r="AO415" i="4"/>
  <c r="BN2791" i="4" s="1"/>
  <c r="AL415" i="4"/>
  <c r="BN2935" i="4" s="1"/>
  <c r="AN415" i="4"/>
  <c r="BN2743" i="4" s="1"/>
  <c r="AO419" i="4"/>
  <c r="BN2795" i="4" s="1"/>
  <c r="AK419" i="4"/>
  <c r="BN2651" i="4" s="1"/>
  <c r="AP419" i="4"/>
  <c r="BN2843" i="4" s="1"/>
  <c r="AL419" i="4"/>
  <c r="BN2939" i="4" s="1"/>
  <c r="AQ419" i="4"/>
  <c r="BN2699" i="4" s="1"/>
  <c r="AN419" i="4"/>
  <c r="BN2747" i="4" s="1"/>
  <c r="AM419" i="4"/>
  <c r="BN2891" i="4" s="1"/>
  <c r="AO411" i="4"/>
  <c r="BN2787" i="4" s="1"/>
  <c r="AK411" i="4"/>
  <c r="BN2643" i="4" s="1"/>
  <c r="AN411" i="4"/>
  <c r="BN2739" i="4" s="1"/>
  <c r="AP411" i="4"/>
  <c r="BN2835" i="4" s="1"/>
  <c r="AL411" i="4"/>
  <c r="BN2931" i="4" s="1"/>
  <c r="AM411" i="4"/>
  <c r="BN2883" i="4" s="1"/>
  <c r="AQ411" i="4"/>
  <c r="BN2691" i="4" s="1"/>
  <c r="AK409" i="4"/>
  <c r="BN2641" i="4" s="1"/>
  <c r="AQ409" i="4"/>
  <c r="BN2689" i="4" s="1"/>
  <c r="AO409" i="4"/>
  <c r="BN2785" i="4" s="1"/>
  <c r="AP409" i="4"/>
  <c r="BN2833" i="4" s="1"/>
  <c r="AN409" i="4"/>
  <c r="BN2737" i="4" s="1"/>
  <c r="AM409" i="4"/>
  <c r="BN2881" i="4" s="1"/>
  <c r="AL409" i="4"/>
  <c r="BN2929" i="4" s="1"/>
  <c r="AO418" i="4"/>
  <c r="BN2794" i="4" s="1"/>
  <c r="AK418" i="4"/>
  <c r="BN2650" i="4" s="1"/>
  <c r="AN418" i="4"/>
  <c r="BN2746" i="4" s="1"/>
  <c r="AP418" i="4"/>
  <c r="BN2842" i="4" s="1"/>
  <c r="AM418" i="4"/>
  <c r="BN2890" i="4" s="1"/>
  <c r="AL418" i="4"/>
  <c r="BN2938" i="4" s="1"/>
  <c r="AQ418" i="4"/>
  <c r="BN2698" i="4" s="1"/>
  <c r="AM421" i="4"/>
  <c r="BN2893" i="4" s="1"/>
  <c r="AP421" i="4"/>
  <c r="BN2845" i="4" s="1"/>
  <c r="AL421" i="4"/>
  <c r="BN2941" i="4" s="1"/>
  <c r="AK421" i="4"/>
  <c r="BN2653" i="4" s="1"/>
  <c r="AQ421" i="4"/>
  <c r="BN2701" i="4" s="1"/>
  <c r="AO421" i="4"/>
  <c r="BN2797" i="4" s="1"/>
  <c r="AN421" i="4"/>
  <c r="BN2749" i="4" s="1"/>
  <c r="AO420" i="4"/>
  <c r="BN2796" i="4" s="1"/>
  <c r="AQ420" i="4"/>
  <c r="BN2700" i="4" s="1"/>
  <c r="AL420" i="4"/>
  <c r="BN2940" i="4" s="1"/>
  <c r="AK420" i="4"/>
  <c r="BN2652" i="4" s="1"/>
  <c r="AM420" i="4"/>
  <c r="BN2892" i="4" s="1"/>
  <c r="AP420" i="4"/>
  <c r="BN2844" i="4" s="1"/>
  <c r="AN420" i="4"/>
  <c r="BN2748" i="4" s="1"/>
  <c r="AO417" i="4"/>
  <c r="BN2793" i="4" s="1"/>
  <c r="AP417" i="4"/>
  <c r="BN2841" i="4" s="1"/>
  <c r="AK417" i="4"/>
  <c r="BN2649" i="4" s="1"/>
  <c r="AL417" i="4"/>
  <c r="BN2937" i="4" s="1"/>
  <c r="AQ417" i="4"/>
  <c r="BN2697" i="4" s="1"/>
  <c r="AM417" i="4"/>
  <c r="BN2889" i="4" s="1"/>
  <c r="AN417" i="4"/>
  <c r="BN2745" i="4" s="1"/>
  <c r="AO404" i="4"/>
  <c r="BN2780" i="4" s="1"/>
  <c r="AK404" i="4"/>
  <c r="BN2636" i="4" s="1"/>
  <c r="AM404" i="4"/>
  <c r="BN2876" i="4" s="1"/>
  <c r="AN404" i="4"/>
  <c r="BN2732" i="4" s="1"/>
  <c r="AQ404" i="4"/>
  <c r="BN2684" i="4" s="1"/>
  <c r="AP404" i="4"/>
  <c r="BN2828" i="4" s="1"/>
  <c r="AL404" i="4"/>
  <c r="BN2924" i="4" s="1"/>
  <c r="AO414" i="4"/>
  <c r="BN2790" i="4" s="1"/>
  <c r="AQ414" i="4"/>
  <c r="BN2694" i="4" s="1"/>
  <c r="AM414" i="4"/>
  <c r="BN2886" i="4" s="1"/>
  <c r="AN414" i="4"/>
  <c r="BN2742" i="4" s="1"/>
  <c r="AK414" i="4"/>
  <c r="BN2646" i="4" s="1"/>
  <c r="AP414" i="4"/>
  <c r="BN2838" i="4" s="1"/>
  <c r="AL414" i="4"/>
  <c r="BN2934" i="4" s="1"/>
  <c r="AK406" i="4"/>
  <c r="BN2638" i="4" s="1"/>
  <c r="AP406" i="4"/>
  <c r="BN2830" i="4" s="1"/>
  <c r="AQ406" i="4"/>
  <c r="BN2686" i="4" s="1"/>
  <c r="AO406" i="4"/>
  <c r="BN2782" i="4" s="1"/>
  <c r="AN406" i="4"/>
  <c r="BN2734" i="4" s="1"/>
  <c r="AM406" i="4"/>
  <c r="BN2878" i="4" s="1"/>
  <c r="AL406" i="4"/>
  <c r="BN2926" i="4" s="1"/>
  <c r="AO413" i="4"/>
  <c r="BN2789" i="4" s="1"/>
  <c r="AM413" i="4"/>
  <c r="BN2885" i="4" s="1"/>
  <c r="AL413" i="4"/>
  <c r="BN2933" i="4" s="1"/>
  <c r="AK413" i="4"/>
  <c r="BN2645" i="4" s="1"/>
  <c r="AP413" i="4"/>
  <c r="BN2837" i="4" s="1"/>
  <c r="AN413" i="4"/>
  <c r="BN2741" i="4" s="1"/>
  <c r="AQ413" i="4"/>
  <c r="BN2693" i="4" s="1"/>
  <c r="AN399" i="4"/>
  <c r="BN2727" i="4" s="1"/>
  <c r="AQ399" i="4"/>
  <c r="BN2679" i="4" s="1"/>
  <c r="AO399" i="4"/>
  <c r="BN2775" i="4" s="1"/>
  <c r="AL399" i="4"/>
  <c r="BN2919" i="4" s="1"/>
  <c r="AP399" i="4"/>
  <c r="BN2823" i="4" s="1"/>
  <c r="AK399" i="4"/>
  <c r="BN2631" i="4" s="1"/>
  <c r="AM399" i="4"/>
  <c r="BN2871" i="4" s="1"/>
  <c r="AO408" i="4"/>
  <c r="BN2784" i="4" s="1"/>
  <c r="AL408" i="4"/>
  <c r="BN2928" i="4" s="1"/>
  <c r="AM408" i="4"/>
  <c r="BN2880" i="4" s="1"/>
  <c r="AP408" i="4"/>
  <c r="BN2832" i="4" s="1"/>
  <c r="AN408" i="4"/>
  <c r="BN2736" i="4" s="1"/>
  <c r="AQ408" i="4"/>
  <c r="BN2688" i="4" s="1"/>
  <c r="AK408" i="4"/>
  <c r="BN2640" i="4" s="1"/>
  <c r="AL159" i="4"/>
  <c r="BN1599" i="4" s="1"/>
  <c r="AM159" i="4"/>
  <c r="BN1467" i="4" s="1"/>
  <c r="AK159" i="4"/>
  <c r="BN807" i="4" s="1"/>
  <c r="AP159" i="4"/>
  <c r="BN1335" i="4" s="1"/>
  <c r="AO159" i="4"/>
  <c r="BN1203" i="4" s="1"/>
  <c r="AN159" i="4"/>
  <c r="BN1071" i="4" s="1"/>
  <c r="AQ159" i="4"/>
  <c r="BN939" i="4" s="1"/>
  <c r="AN112" i="4"/>
  <c r="BN1024" i="4" s="1"/>
  <c r="AQ112" i="4"/>
  <c r="BN892" i="4" s="1"/>
  <c r="AK112" i="4"/>
  <c r="BN760" i="4" s="1"/>
  <c r="AL112" i="4"/>
  <c r="BN1552" i="4" s="1"/>
  <c r="AP112" i="4"/>
  <c r="BN1288" i="4" s="1"/>
  <c r="AO112" i="4"/>
  <c r="BN1156" i="4" s="1"/>
  <c r="AM112" i="4"/>
  <c r="BN1420" i="4" s="1"/>
  <c r="AQ146" i="4"/>
  <c r="BN926" i="4" s="1"/>
  <c r="AK146" i="4"/>
  <c r="BN794" i="4" s="1"/>
  <c r="AL146" i="4"/>
  <c r="BN1586" i="4" s="1"/>
  <c r="AM146" i="4"/>
  <c r="BN1454" i="4" s="1"/>
  <c r="AN146" i="4"/>
  <c r="BN1058" i="4" s="1"/>
  <c r="AP146" i="4"/>
  <c r="BN1322" i="4" s="1"/>
  <c r="AO146" i="4"/>
  <c r="BN1190" i="4" s="1"/>
  <c r="AM121" i="4"/>
  <c r="BN1429" i="4" s="1"/>
  <c r="AL121" i="4"/>
  <c r="BN1561" i="4" s="1"/>
  <c r="AN121" i="4"/>
  <c r="BN1033" i="4" s="1"/>
  <c r="AO121" i="4"/>
  <c r="BN1165" i="4" s="1"/>
  <c r="AQ121" i="4"/>
  <c r="BN901" i="4" s="1"/>
  <c r="AK121" i="4"/>
  <c r="BN769" i="4" s="1"/>
  <c r="AP121" i="4"/>
  <c r="BN1297" i="4" s="1"/>
  <c r="AQ222" i="4"/>
  <c r="BN1002" i="4" s="1"/>
  <c r="AO222" i="4"/>
  <c r="BN1266" i="4" s="1"/>
  <c r="AP222" i="4"/>
  <c r="BN1398" i="4" s="1"/>
  <c r="AN222" i="4"/>
  <c r="BN1134" i="4" s="1"/>
  <c r="AM222" i="4"/>
  <c r="BN1530" i="4" s="1"/>
  <c r="AK222" i="4"/>
  <c r="BN870" i="4" s="1"/>
  <c r="AL222" i="4"/>
  <c r="BN1662" i="4" s="1"/>
  <c r="AO190" i="4"/>
  <c r="BN1234" i="4" s="1"/>
  <c r="AN190" i="4"/>
  <c r="BN1102" i="4" s="1"/>
  <c r="AL190" i="4"/>
  <c r="BN1630" i="4" s="1"/>
  <c r="AQ190" i="4"/>
  <c r="BN970" i="4" s="1"/>
  <c r="AM190" i="4"/>
  <c r="BN1498" i="4" s="1"/>
  <c r="AK190" i="4"/>
  <c r="BN838" i="4" s="1"/>
  <c r="AP190" i="4"/>
  <c r="BN1366" i="4" s="1"/>
  <c r="AQ208" i="4"/>
  <c r="BN988" i="4" s="1"/>
  <c r="AM208" i="4"/>
  <c r="BN1516" i="4" s="1"/>
  <c r="AK208" i="4"/>
  <c r="BN856" i="4" s="1"/>
  <c r="AP208" i="4"/>
  <c r="BN1384" i="4" s="1"/>
  <c r="AO208" i="4"/>
  <c r="BN1252" i="4" s="1"/>
  <c r="AN208" i="4"/>
  <c r="BN1120" i="4" s="1"/>
  <c r="AL208" i="4"/>
  <c r="BN1648" i="4" s="1"/>
  <c r="AP183" i="4"/>
  <c r="BN1359" i="4" s="1"/>
  <c r="AO183" i="4"/>
  <c r="BN1227" i="4" s="1"/>
  <c r="AM183" i="4"/>
  <c r="BN1491" i="4" s="1"/>
  <c r="AL183" i="4"/>
  <c r="BN1623" i="4" s="1"/>
  <c r="AN183" i="4"/>
  <c r="BN1095" i="4" s="1"/>
  <c r="AQ183" i="4"/>
  <c r="BN963" i="4" s="1"/>
  <c r="AK183" i="4"/>
  <c r="BN831" i="4" s="1"/>
  <c r="AQ158" i="4"/>
  <c r="BN938" i="4" s="1"/>
  <c r="AP158" i="4"/>
  <c r="BN1334" i="4" s="1"/>
  <c r="AK158" i="4"/>
  <c r="BN806" i="4" s="1"/>
  <c r="AM158" i="4"/>
  <c r="BN1466" i="4" s="1"/>
  <c r="AN158" i="4"/>
  <c r="BN1070" i="4" s="1"/>
  <c r="AO158" i="4"/>
  <c r="BN1202" i="4" s="1"/>
  <c r="AL158" i="4"/>
  <c r="BN1598" i="4" s="1"/>
  <c r="AQ127" i="4"/>
  <c r="BN907" i="4" s="1"/>
  <c r="AO127" i="4"/>
  <c r="BN1171" i="4" s="1"/>
  <c r="AK127" i="4"/>
  <c r="BN775" i="4" s="1"/>
  <c r="AM127" i="4"/>
  <c r="BN1435" i="4" s="1"/>
  <c r="AL127" i="4"/>
  <c r="BN1567" i="4" s="1"/>
  <c r="AN127" i="4"/>
  <c r="BN1039" i="4" s="1"/>
  <c r="AP127" i="4"/>
  <c r="BN1303" i="4" s="1"/>
  <c r="AM200" i="4"/>
  <c r="BN1508" i="4" s="1"/>
  <c r="AO200" i="4"/>
  <c r="BN1244" i="4" s="1"/>
  <c r="AL200" i="4"/>
  <c r="BN1640" i="4" s="1"/>
  <c r="AQ200" i="4"/>
  <c r="BN980" i="4" s="1"/>
  <c r="AK200" i="4"/>
  <c r="BN848" i="4" s="1"/>
  <c r="AP200" i="4"/>
  <c r="BN1376" i="4" s="1"/>
  <c r="AN200" i="4"/>
  <c r="BN1112" i="4" s="1"/>
  <c r="AK151" i="4"/>
  <c r="BN799" i="4" s="1"/>
  <c r="AL151" i="4"/>
  <c r="BN1591" i="4" s="1"/>
  <c r="AN151" i="4"/>
  <c r="BN1063" i="4" s="1"/>
  <c r="AO151" i="4"/>
  <c r="BN1195" i="4" s="1"/>
  <c r="AM151" i="4"/>
  <c r="BN1459" i="4" s="1"/>
  <c r="AQ151" i="4"/>
  <c r="BN931" i="4" s="1"/>
  <c r="AP151" i="4"/>
  <c r="BN1327" i="4" s="1"/>
  <c r="AM81" i="4"/>
  <c r="BN657" i="4" s="1"/>
  <c r="AO81" i="4"/>
  <c r="BN513" i="4" s="1"/>
  <c r="AL81" i="4"/>
  <c r="BN729" i="4" s="1"/>
  <c r="AQ81" i="4"/>
  <c r="BN369" i="4" s="1"/>
  <c r="AP81" i="4"/>
  <c r="BN585" i="4" s="1"/>
  <c r="AN81" i="4"/>
  <c r="BN441" i="4" s="1"/>
  <c r="AK81" i="4"/>
  <c r="BN297" i="4" s="1"/>
  <c r="AK163" i="4"/>
  <c r="BN811" i="4" s="1"/>
  <c r="AQ163" i="4"/>
  <c r="BN943" i="4" s="1"/>
  <c r="AP163" i="4"/>
  <c r="BN1339" i="4" s="1"/>
  <c r="AM163" i="4"/>
  <c r="BN1471" i="4" s="1"/>
  <c r="AN163" i="4"/>
  <c r="BN1075" i="4" s="1"/>
  <c r="AL163" i="4"/>
  <c r="BN1603" i="4" s="1"/>
  <c r="AO163" i="4"/>
  <c r="BN1207" i="4" s="1"/>
  <c r="AK191" i="4"/>
  <c r="BN839" i="4" s="1"/>
  <c r="AM191" i="4"/>
  <c r="BN1499" i="4" s="1"/>
  <c r="AQ191" i="4"/>
  <c r="BN971" i="4" s="1"/>
  <c r="AL191" i="4"/>
  <c r="BN1631" i="4" s="1"/>
  <c r="AP191" i="4"/>
  <c r="BN1367" i="4" s="1"/>
  <c r="AO191" i="4"/>
  <c r="BN1235" i="4" s="1"/>
  <c r="AN191" i="4"/>
  <c r="BN1103" i="4" s="1"/>
  <c r="AL232" i="4"/>
  <c r="BN1672" i="4" s="1"/>
  <c r="AP232" i="4"/>
  <c r="BN1408" i="4" s="1"/>
  <c r="AO232" i="4"/>
  <c r="BN1276" i="4" s="1"/>
  <c r="AM232" i="4"/>
  <c r="BN1540" i="4" s="1"/>
  <c r="AQ232" i="4"/>
  <c r="BN1012" i="4" s="1"/>
  <c r="AN232" i="4"/>
  <c r="BN1144" i="4" s="1"/>
  <c r="AK232" i="4"/>
  <c r="BN880" i="4" s="1"/>
  <c r="AM234" i="4"/>
  <c r="BN1542" i="4" s="1"/>
  <c r="AL234" i="4"/>
  <c r="BN1674" i="4" s="1"/>
  <c r="AK234" i="4"/>
  <c r="BN882" i="4" s="1"/>
  <c r="AQ234" i="4"/>
  <c r="BN1014" i="4" s="1"/>
  <c r="AP234" i="4"/>
  <c r="BN1410" i="4" s="1"/>
  <c r="AN234" i="4"/>
  <c r="BN1146" i="4" s="1"/>
  <c r="AO234" i="4"/>
  <c r="BN1278" i="4" s="1"/>
  <c r="AL227" i="4"/>
  <c r="BN1667" i="4" s="1"/>
  <c r="AN227" i="4"/>
  <c r="BN1139" i="4" s="1"/>
  <c r="AM227" i="4"/>
  <c r="BN1535" i="4" s="1"/>
  <c r="AP227" i="4"/>
  <c r="BN1403" i="4" s="1"/>
  <c r="AK227" i="4"/>
  <c r="BN875" i="4" s="1"/>
  <c r="AQ227" i="4"/>
  <c r="BN1007" i="4" s="1"/>
  <c r="AO227" i="4"/>
  <c r="BN1271" i="4" s="1"/>
  <c r="AP224" i="4"/>
  <c r="BN1400" i="4" s="1"/>
  <c r="AQ224" i="4"/>
  <c r="BN1004" i="4" s="1"/>
  <c r="AO224" i="4"/>
  <c r="BN1268" i="4" s="1"/>
  <c r="AN224" i="4"/>
  <c r="BN1136" i="4" s="1"/>
  <c r="AK224" i="4"/>
  <c r="BN872" i="4" s="1"/>
  <c r="AL224" i="4"/>
  <c r="BN1664" i="4" s="1"/>
  <c r="AM224" i="4"/>
  <c r="BN1532" i="4" s="1"/>
  <c r="AK182" i="4"/>
  <c r="BN830" i="4" s="1"/>
  <c r="AM182" i="4"/>
  <c r="BN1490" i="4" s="1"/>
  <c r="AL182" i="4"/>
  <c r="BN1622" i="4" s="1"/>
  <c r="AQ182" i="4"/>
  <c r="BN962" i="4" s="1"/>
  <c r="AP182" i="4"/>
  <c r="BN1358" i="4" s="1"/>
  <c r="AN182" i="4"/>
  <c r="BN1094" i="4" s="1"/>
  <c r="AO182" i="4"/>
  <c r="BN1226" i="4" s="1"/>
  <c r="AO228" i="4"/>
  <c r="BN1272" i="4" s="1"/>
  <c r="AM228" i="4"/>
  <c r="BN1536" i="4" s="1"/>
  <c r="AK228" i="4"/>
  <c r="BN876" i="4" s="1"/>
  <c r="AQ228" i="4"/>
  <c r="BN1008" i="4" s="1"/>
  <c r="AP228" i="4"/>
  <c r="BN1404" i="4" s="1"/>
  <c r="AN228" i="4"/>
  <c r="BN1140" i="4" s="1"/>
  <c r="AL228" i="4"/>
  <c r="BN1668" i="4" s="1"/>
  <c r="AL124" i="4"/>
  <c r="BN1564" i="4" s="1"/>
  <c r="AN124" i="4"/>
  <c r="BN1036" i="4" s="1"/>
  <c r="AP124" i="4"/>
  <c r="BN1300" i="4" s="1"/>
  <c r="AO124" i="4"/>
  <c r="BN1168" i="4" s="1"/>
  <c r="AQ124" i="4"/>
  <c r="BN904" i="4" s="1"/>
  <c r="AK124" i="4"/>
  <c r="BN772" i="4" s="1"/>
  <c r="AM124" i="4"/>
  <c r="BN1432" i="4" s="1"/>
  <c r="AQ117" i="4"/>
  <c r="BN897" i="4" s="1"/>
  <c r="AK117" i="4"/>
  <c r="BN765" i="4" s="1"/>
  <c r="AL117" i="4"/>
  <c r="BN1557" i="4" s="1"/>
  <c r="AM117" i="4"/>
  <c r="BN1425" i="4" s="1"/>
  <c r="AO117" i="4"/>
  <c r="BN1161" i="4" s="1"/>
  <c r="AP117" i="4"/>
  <c r="BN1293" i="4" s="1"/>
  <c r="AN117" i="4"/>
  <c r="BN1029" i="4" s="1"/>
  <c r="AM178" i="4"/>
  <c r="BN1486" i="4" s="1"/>
  <c r="AQ178" i="4"/>
  <c r="BN958" i="4" s="1"/>
  <c r="AP178" i="4"/>
  <c r="BN1354" i="4" s="1"/>
  <c r="AK178" i="4"/>
  <c r="BN826" i="4" s="1"/>
  <c r="AN178" i="4"/>
  <c r="BN1090" i="4" s="1"/>
  <c r="AL178" i="4"/>
  <c r="BN1618" i="4" s="1"/>
  <c r="AO178" i="4"/>
  <c r="BN1222" i="4" s="1"/>
  <c r="AO119" i="4"/>
  <c r="BN1163" i="4" s="1"/>
  <c r="AK119" i="4"/>
  <c r="BN767" i="4" s="1"/>
  <c r="AM119" i="4"/>
  <c r="BN1427" i="4" s="1"/>
  <c r="AN119" i="4"/>
  <c r="BN1031" i="4" s="1"/>
  <c r="AP119" i="4"/>
  <c r="BN1295" i="4" s="1"/>
  <c r="AQ119" i="4"/>
  <c r="BN899" i="4" s="1"/>
  <c r="AL119" i="4"/>
  <c r="BN1559" i="4" s="1"/>
  <c r="AM69" i="4"/>
  <c r="BN645" i="4" s="1"/>
  <c r="AL69" i="4"/>
  <c r="BN717" i="4" s="1"/>
  <c r="AO69" i="4"/>
  <c r="BN501" i="4" s="1"/>
  <c r="AN69" i="4"/>
  <c r="BN429" i="4" s="1"/>
  <c r="AP69" i="4"/>
  <c r="BN573" i="4" s="1"/>
  <c r="AQ69" i="4"/>
  <c r="BN357" i="4" s="1"/>
  <c r="AK69" i="4"/>
  <c r="BN285" i="4" s="1"/>
  <c r="AM259" i="4"/>
  <c r="BN2359" i="4" s="1"/>
  <c r="AK259" i="4"/>
  <c r="BN1699" i="4" s="1"/>
  <c r="AN259" i="4"/>
  <c r="BN1963" i="4" s="1"/>
  <c r="AL259" i="4"/>
  <c r="BN2491" i="4" s="1"/>
  <c r="AQ259" i="4"/>
  <c r="BN1831" i="4" s="1"/>
  <c r="AP259" i="4"/>
  <c r="BN2227" i="4" s="1"/>
  <c r="AO259" i="4"/>
  <c r="BN2095" i="4" s="1"/>
  <c r="AQ197" i="4"/>
  <c r="BN977" i="4" s="1"/>
  <c r="AM197" i="4"/>
  <c r="BN1505" i="4" s="1"/>
  <c r="AK197" i="4"/>
  <c r="BN845" i="4" s="1"/>
  <c r="AL197" i="4"/>
  <c r="BN1637" i="4" s="1"/>
  <c r="AP197" i="4"/>
  <c r="BN1373" i="4" s="1"/>
  <c r="AO197" i="4"/>
  <c r="BN1241" i="4" s="1"/>
  <c r="AN197" i="4"/>
  <c r="BN1109" i="4" s="1"/>
  <c r="AK141" i="4"/>
  <c r="BN789" i="4" s="1"/>
  <c r="AO141" i="4"/>
  <c r="BN1185" i="4" s="1"/>
  <c r="AN141" i="4"/>
  <c r="BN1053" i="4" s="1"/>
  <c r="AL141" i="4"/>
  <c r="BN1581" i="4" s="1"/>
  <c r="AM141" i="4"/>
  <c r="BN1449" i="4" s="1"/>
  <c r="AP141" i="4"/>
  <c r="BN1317" i="4" s="1"/>
  <c r="AQ141" i="4"/>
  <c r="BN921" i="4" s="1"/>
  <c r="AQ174" i="4"/>
  <c r="BN954" i="4" s="1"/>
  <c r="AK174" i="4"/>
  <c r="BN822" i="4" s="1"/>
  <c r="AO174" i="4"/>
  <c r="BN1218" i="4" s="1"/>
  <c r="AL174" i="4"/>
  <c r="BN1614" i="4" s="1"/>
  <c r="AP174" i="4"/>
  <c r="BN1350" i="4" s="1"/>
  <c r="AN174" i="4"/>
  <c r="BN1086" i="4" s="1"/>
  <c r="AM174" i="4"/>
  <c r="BN1482" i="4" s="1"/>
  <c r="AO114" i="4"/>
  <c r="BN1158" i="4" s="1"/>
  <c r="AP114" i="4"/>
  <c r="BN1290" i="4" s="1"/>
  <c r="AL114" i="4"/>
  <c r="BN1554" i="4" s="1"/>
  <c r="AN114" i="4"/>
  <c r="BN1026" i="4" s="1"/>
  <c r="AM114" i="4"/>
  <c r="BN1422" i="4" s="1"/>
  <c r="AK114" i="4"/>
  <c r="BN762" i="4" s="1"/>
  <c r="AQ114" i="4"/>
  <c r="BN894" i="4" s="1"/>
  <c r="AM164" i="4"/>
  <c r="BN1472" i="4" s="1"/>
  <c r="AO164" i="4"/>
  <c r="BN1208" i="4" s="1"/>
  <c r="AN164" i="4"/>
  <c r="BN1076" i="4" s="1"/>
  <c r="AL164" i="4"/>
  <c r="BN1604" i="4" s="1"/>
  <c r="AK164" i="4"/>
  <c r="BN812" i="4" s="1"/>
  <c r="AQ164" i="4"/>
  <c r="BN944" i="4" s="1"/>
  <c r="AP164" i="4"/>
  <c r="BN1340" i="4" s="1"/>
  <c r="AL135" i="4"/>
  <c r="BN1575" i="4" s="1"/>
  <c r="AM135" i="4"/>
  <c r="BN1443" i="4" s="1"/>
  <c r="AQ135" i="4"/>
  <c r="BN915" i="4" s="1"/>
  <c r="AK135" i="4"/>
  <c r="BN783" i="4" s="1"/>
  <c r="AO135" i="4"/>
  <c r="BN1179" i="4" s="1"/>
  <c r="AP135" i="4"/>
  <c r="BN1311" i="4" s="1"/>
  <c r="AN135" i="4"/>
  <c r="BN1047" i="4" s="1"/>
  <c r="AQ122" i="4"/>
  <c r="BN902" i="4" s="1"/>
  <c r="AP122" i="4"/>
  <c r="BN1298" i="4" s="1"/>
  <c r="AN122" i="4"/>
  <c r="BN1034" i="4" s="1"/>
  <c r="AL122" i="4"/>
  <c r="BN1562" i="4" s="1"/>
  <c r="AK122" i="4"/>
  <c r="BN770" i="4" s="1"/>
  <c r="AM122" i="4"/>
  <c r="BN1430" i="4" s="1"/>
  <c r="AO122" i="4"/>
  <c r="BN1166" i="4" s="1"/>
  <c r="AQ188" i="4"/>
  <c r="BN968" i="4" s="1"/>
  <c r="AM188" i="4"/>
  <c r="BN1496" i="4" s="1"/>
  <c r="AL188" i="4"/>
  <c r="BN1628" i="4" s="1"/>
  <c r="AK188" i="4"/>
  <c r="BN836" i="4" s="1"/>
  <c r="AP188" i="4"/>
  <c r="BN1364" i="4" s="1"/>
  <c r="AN188" i="4"/>
  <c r="BN1100" i="4" s="1"/>
  <c r="AO188" i="4"/>
  <c r="BN1232" i="4" s="1"/>
  <c r="AM144" i="4"/>
  <c r="BN1452" i="4" s="1"/>
  <c r="AP144" i="4"/>
  <c r="BN1320" i="4" s="1"/>
  <c r="AN144" i="4"/>
  <c r="BN1056" i="4" s="1"/>
  <c r="AQ144" i="4"/>
  <c r="BN924" i="4" s="1"/>
  <c r="AO144" i="4"/>
  <c r="BN1188" i="4" s="1"/>
  <c r="AL144" i="4"/>
  <c r="BN1584" i="4" s="1"/>
  <c r="AK144" i="4"/>
  <c r="BN792" i="4" s="1"/>
  <c r="AL129" i="4"/>
  <c r="BN1569" i="4" s="1"/>
  <c r="AM129" i="4"/>
  <c r="BN1437" i="4" s="1"/>
  <c r="AO129" i="4"/>
  <c r="BN1173" i="4" s="1"/>
  <c r="AQ129" i="4"/>
  <c r="BN909" i="4" s="1"/>
  <c r="AP129" i="4"/>
  <c r="BN1305" i="4" s="1"/>
  <c r="AK129" i="4"/>
  <c r="BN777" i="4" s="1"/>
  <c r="AN129" i="4"/>
  <c r="BN1041" i="4" s="1"/>
  <c r="AP229" i="4"/>
  <c r="BN1405" i="4" s="1"/>
  <c r="AO229" i="4"/>
  <c r="BN1273" i="4" s="1"/>
  <c r="AL229" i="4"/>
  <c r="BN1669" i="4" s="1"/>
  <c r="AN229" i="4"/>
  <c r="BN1141" i="4" s="1"/>
  <c r="AM229" i="4"/>
  <c r="BN1537" i="4" s="1"/>
  <c r="AK229" i="4"/>
  <c r="BN877" i="4" s="1"/>
  <c r="AQ229" i="4"/>
  <c r="BN1009" i="4" s="1"/>
  <c r="AN184" i="4"/>
  <c r="BN1096" i="4" s="1"/>
  <c r="AL184" i="4"/>
  <c r="BN1624" i="4" s="1"/>
  <c r="AQ184" i="4"/>
  <c r="BN964" i="4" s="1"/>
  <c r="AM184" i="4"/>
  <c r="BN1492" i="4" s="1"/>
  <c r="AK184" i="4"/>
  <c r="BN832" i="4" s="1"/>
  <c r="AP184" i="4"/>
  <c r="BN1360" i="4" s="1"/>
  <c r="AO184" i="4"/>
  <c r="BN1228" i="4" s="1"/>
  <c r="AL201" i="4"/>
  <c r="BN1641" i="4" s="1"/>
  <c r="AN201" i="4"/>
  <c r="BN1113" i="4" s="1"/>
  <c r="AQ201" i="4"/>
  <c r="BN981" i="4" s="1"/>
  <c r="AK201" i="4"/>
  <c r="BN849" i="4" s="1"/>
  <c r="AP201" i="4"/>
  <c r="BN1377" i="4" s="1"/>
  <c r="AO201" i="4"/>
  <c r="BN1245" i="4" s="1"/>
  <c r="AM201" i="4"/>
  <c r="BN1509" i="4" s="1"/>
  <c r="AP140" i="4"/>
  <c r="BN1316" i="4" s="1"/>
  <c r="AQ140" i="4"/>
  <c r="BN920" i="4" s="1"/>
  <c r="AM140" i="4"/>
  <c r="BN1448" i="4" s="1"/>
  <c r="AO140" i="4"/>
  <c r="BN1184" i="4" s="1"/>
  <c r="AK140" i="4"/>
  <c r="BN788" i="4" s="1"/>
  <c r="AN140" i="4"/>
  <c r="BN1052" i="4" s="1"/>
  <c r="AL140" i="4"/>
  <c r="BN1580" i="4" s="1"/>
  <c r="AK166" i="4"/>
  <c r="BN814" i="4" s="1"/>
  <c r="AL166" i="4"/>
  <c r="BN1606" i="4" s="1"/>
  <c r="AP166" i="4"/>
  <c r="BN1342" i="4" s="1"/>
  <c r="AO166" i="4"/>
  <c r="BN1210" i="4" s="1"/>
  <c r="AN166" i="4"/>
  <c r="BN1078" i="4" s="1"/>
  <c r="AQ166" i="4"/>
  <c r="BN946" i="4" s="1"/>
  <c r="AM166" i="4"/>
  <c r="BN1474" i="4" s="1"/>
  <c r="AP185" i="4"/>
  <c r="BN1361" i="4" s="1"/>
  <c r="AL185" i="4"/>
  <c r="BN1625" i="4" s="1"/>
  <c r="AM185" i="4"/>
  <c r="BN1493" i="4" s="1"/>
  <c r="AQ185" i="4"/>
  <c r="BN965" i="4" s="1"/>
  <c r="AK185" i="4"/>
  <c r="BN833" i="4" s="1"/>
  <c r="AO185" i="4"/>
  <c r="BN1229" i="4" s="1"/>
  <c r="AN185" i="4"/>
  <c r="BN1097" i="4" s="1"/>
  <c r="AQ148" i="4"/>
  <c r="BN928" i="4" s="1"/>
  <c r="AN148" i="4"/>
  <c r="BN1060" i="4" s="1"/>
  <c r="AK148" i="4"/>
  <c r="BN796" i="4" s="1"/>
  <c r="AL148" i="4"/>
  <c r="BN1588" i="4" s="1"/>
  <c r="AP148" i="4"/>
  <c r="BN1324" i="4" s="1"/>
  <c r="AO148" i="4"/>
  <c r="BN1192" i="4" s="1"/>
  <c r="AM148" i="4"/>
  <c r="BN1456" i="4" s="1"/>
  <c r="AK238" i="4"/>
  <c r="BN886" i="4" s="1"/>
  <c r="AM238" i="4"/>
  <c r="BN1546" i="4" s="1"/>
  <c r="AL238" i="4"/>
  <c r="BN1678" i="4" s="1"/>
  <c r="AP238" i="4"/>
  <c r="BN1414" i="4" s="1"/>
  <c r="AN238" i="4"/>
  <c r="BN1150" i="4" s="1"/>
  <c r="AQ238" i="4"/>
  <c r="BN1018" i="4" s="1"/>
  <c r="AO238" i="4"/>
  <c r="BN1282" i="4" s="1"/>
  <c r="AP196" i="4"/>
  <c r="BN1372" i="4" s="1"/>
  <c r="AO196" i="4"/>
  <c r="BN1240" i="4" s="1"/>
  <c r="AN196" i="4"/>
  <c r="BN1108" i="4" s="1"/>
  <c r="AL196" i="4"/>
  <c r="BN1636" i="4" s="1"/>
  <c r="AQ196" i="4"/>
  <c r="BN976" i="4" s="1"/>
  <c r="AM196" i="4"/>
  <c r="BN1504" i="4" s="1"/>
  <c r="AK196" i="4"/>
  <c r="BN844" i="4" s="1"/>
  <c r="AO170" i="4"/>
  <c r="BN1214" i="4" s="1"/>
  <c r="AM170" i="4"/>
  <c r="BN1478" i="4" s="1"/>
  <c r="AP170" i="4"/>
  <c r="BN1346" i="4" s="1"/>
  <c r="AN170" i="4"/>
  <c r="BN1082" i="4" s="1"/>
  <c r="AK170" i="4"/>
  <c r="BN818" i="4" s="1"/>
  <c r="AQ170" i="4"/>
  <c r="BN950" i="4" s="1"/>
  <c r="AL170" i="4"/>
  <c r="BN1610" i="4" s="1"/>
  <c r="AM108" i="4"/>
  <c r="BN684" i="4" s="1"/>
  <c r="AK108" i="4"/>
  <c r="BN324" i="4" s="1"/>
  <c r="AL108" i="4"/>
  <c r="BN756" i="4" s="1"/>
  <c r="AN108" i="4"/>
  <c r="BN468" i="4" s="1"/>
  <c r="AQ108" i="4"/>
  <c r="BN396" i="4" s="1"/>
  <c r="AO108" i="4"/>
  <c r="BN540" i="4" s="1"/>
  <c r="AP108" i="4"/>
  <c r="BN612" i="4" s="1"/>
  <c r="AQ98" i="4"/>
  <c r="BN386" i="4" s="1"/>
  <c r="AO98" i="4"/>
  <c r="BN530" i="4" s="1"/>
  <c r="AP98" i="4"/>
  <c r="BN602" i="4" s="1"/>
  <c r="AN98" i="4"/>
  <c r="BN458" i="4" s="1"/>
  <c r="AK98" i="4"/>
  <c r="BN314" i="4" s="1"/>
  <c r="AM98" i="4"/>
  <c r="BN674" i="4" s="1"/>
  <c r="AL98" i="4"/>
  <c r="BN746" i="4" s="1"/>
  <c r="AQ101" i="4"/>
  <c r="BN389" i="4" s="1"/>
  <c r="AM101" i="4"/>
  <c r="BN677" i="4" s="1"/>
  <c r="AO101" i="4"/>
  <c r="BN533" i="4" s="1"/>
  <c r="AN101" i="4"/>
  <c r="BN461" i="4" s="1"/>
  <c r="AP101" i="4"/>
  <c r="BN605" i="4" s="1"/>
  <c r="AK101" i="4"/>
  <c r="BN317" i="4" s="1"/>
  <c r="AL101" i="4"/>
  <c r="BN749" i="4" s="1"/>
  <c r="AM94" i="4"/>
  <c r="BN670" i="4" s="1"/>
  <c r="AK94" i="4"/>
  <c r="BN310" i="4" s="1"/>
  <c r="AL94" i="4"/>
  <c r="BN742" i="4" s="1"/>
  <c r="AQ94" i="4"/>
  <c r="BN382" i="4" s="1"/>
  <c r="AN94" i="4"/>
  <c r="BN454" i="4" s="1"/>
  <c r="AO94" i="4"/>
  <c r="BN526" i="4" s="1"/>
  <c r="AP94" i="4"/>
  <c r="BN598" i="4" s="1"/>
  <c r="AQ73" i="4"/>
  <c r="BN361" i="4" s="1"/>
  <c r="AK73" i="4"/>
  <c r="BN289" i="4" s="1"/>
  <c r="AN73" i="4"/>
  <c r="BN433" i="4" s="1"/>
  <c r="AO73" i="4"/>
  <c r="BN505" i="4" s="1"/>
  <c r="AL73" i="4"/>
  <c r="BN721" i="4" s="1"/>
  <c r="AM73" i="4"/>
  <c r="BN649" i="4" s="1"/>
  <c r="AP73" i="4"/>
  <c r="BN577" i="4" s="1"/>
  <c r="AM79" i="4"/>
  <c r="BN655" i="4" s="1"/>
  <c r="AL79" i="4"/>
  <c r="BN727" i="4" s="1"/>
  <c r="AO79" i="4"/>
  <c r="BN511" i="4" s="1"/>
  <c r="AN79" i="4"/>
  <c r="BN439" i="4" s="1"/>
  <c r="AQ79" i="4"/>
  <c r="BN367" i="4" s="1"/>
  <c r="AP79" i="4"/>
  <c r="BN583" i="4" s="1"/>
  <c r="AK79" i="4"/>
  <c r="BN295" i="4" s="1"/>
  <c r="AL88" i="4"/>
  <c r="BN736" i="4" s="1"/>
  <c r="AP88" i="4"/>
  <c r="BN592" i="4" s="1"/>
  <c r="AK88" i="4"/>
  <c r="BN304" i="4" s="1"/>
  <c r="AQ88" i="4"/>
  <c r="BN376" i="4" s="1"/>
  <c r="AN88" i="4"/>
  <c r="BN448" i="4" s="1"/>
  <c r="AM88" i="4"/>
  <c r="BN664" i="4" s="1"/>
  <c r="AO88" i="4"/>
  <c r="BN520" i="4" s="1"/>
  <c r="AQ62" i="4"/>
  <c r="BN350" i="4" s="1"/>
  <c r="AP62" i="4"/>
  <c r="BN566" i="4" s="1"/>
  <c r="AK62" i="4"/>
  <c r="BN278" i="4" s="1"/>
  <c r="AM62" i="4"/>
  <c r="BN638" i="4" s="1"/>
  <c r="AN62" i="4"/>
  <c r="BN422" i="4" s="1"/>
  <c r="AL62" i="4"/>
  <c r="BN710" i="4" s="1"/>
  <c r="AO62" i="4"/>
  <c r="BN494" i="4" s="1"/>
  <c r="AK40" i="4"/>
  <c r="BN256" i="4" s="1"/>
  <c r="AP40" i="4"/>
  <c r="BN544" i="4" s="1"/>
  <c r="AO40" i="4"/>
  <c r="BN472" i="4" s="1"/>
  <c r="AL40" i="4"/>
  <c r="BN688" i="4" s="1"/>
  <c r="AN40" i="4"/>
  <c r="BN400" i="4" s="1"/>
  <c r="AQ40" i="4"/>
  <c r="BN328" i="4" s="1"/>
  <c r="AM40" i="4"/>
  <c r="BN616" i="4" s="1"/>
  <c r="AN54" i="4"/>
  <c r="BN414" i="4" s="1"/>
  <c r="AO54" i="4"/>
  <c r="BN486" i="4" s="1"/>
  <c r="AK54" i="4"/>
  <c r="BN270" i="4" s="1"/>
  <c r="AL54" i="4"/>
  <c r="BN702" i="4" s="1"/>
  <c r="AP54" i="4"/>
  <c r="BN558" i="4" s="1"/>
  <c r="AQ54" i="4"/>
  <c r="BN342" i="4" s="1"/>
  <c r="AM54" i="4"/>
  <c r="BN630" i="4" s="1"/>
  <c r="AL70" i="4"/>
  <c r="BN718" i="4" s="1"/>
  <c r="AM70" i="4"/>
  <c r="BN646" i="4" s="1"/>
  <c r="AO70" i="4"/>
  <c r="BN502" i="4" s="1"/>
  <c r="AN70" i="4"/>
  <c r="BN430" i="4" s="1"/>
  <c r="AQ70" i="4"/>
  <c r="BN358" i="4" s="1"/>
  <c r="AK70" i="4"/>
  <c r="BN286" i="4" s="1"/>
  <c r="AP70" i="4"/>
  <c r="BN574" i="4" s="1"/>
  <c r="AP99" i="4"/>
  <c r="BN603" i="4" s="1"/>
  <c r="AM99" i="4"/>
  <c r="BN675" i="4" s="1"/>
  <c r="AK99" i="4"/>
  <c r="BN315" i="4" s="1"/>
  <c r="AN99" i="4"/>
  <c r="BN459" i="4" s="1"/>
  <c r="AL99" i="4"/>
  <c r="BN747" i="4" s="1"/>
  <c r="AQ99" i="4"/>
  <c r="BN387" i="4" s="1"/>
  <c r="AO99" i="4"/>
  <c r="BN531" i="4" s="1"/>
  <c r="AL5" i="4"/>
  <c r="BN221" i="4" s="1"/>
  <c r="AK5" i="4"/>
  <c r="BN5" i="4" s="1"/>
  <c r="AM5" i="4"/>
  <c r="BN185" i="4" s="1"/>
  <c r="AN5" i="4"/>
  <c r="BN77" i="4" s="1"/>
  <c r="AQ5" i="4"/>
  <c r="BN41" i="4" s="1"/>
  <c r="AO5" i="4"/>
  <c r="BN113" i="4" s="1"/>
  <c r="AP5" i="4"/>
  <c r="BN149" i="4" s="1"/>
  <c r="AM22" i="4"/>
  <c r="BN202" i="4" s="1"/>
  <c r="AL22" i="4"/>
  <c r="BN238" i="4" s="1"/>
  <c r="AQ22" i="4"/>
  <c r="BN58" i="4" s="1"/>
  <c r="AN22" i="4"/>
  <c r="BN94" i="4" s="1"/>
  <c r="AK22" i="4"/>
  <c r="BN22" i="4" s="1"/>
  <c r="AO22" i="4"/>
  <c r="BN130" i="4" s="1"/>
  <c r="AP22" i="4"/>
  <c r="BN166" i="4" s="1"/>
  <c r="AN23" i="4"/>
  <c r="BN95" i="4" s="1"/>
  <c r="AL23" i="4"/>
  <c r="BN239" i="4" s="1"/>
  <c r="AK23" i="4"/>
  <c r="BN23" i="4" s="1"/>
  <c r="AM23" i="4"/>
  <c r="BN203" i="4" s="1"/>
  <c r="AP23" i="4"/>
  <c r="BN167" i="4" s="1"/>
  <c r="AQ23" i="4"/>
  <c r="BN59" i="4" s="1"/>
  <c r="AO23" i="4"/>
  <c r="BN131" i="4" s="1"/>
  <c r="AK20" i="4"/>
  <c r="BN20" i="4" s="1"/>
  <c r="AM20" i="4"/>
  <c r="BN200" i="4" s="1"/>
  <c r="AP20" i="4"/>
  <c r="BN164" i="4" s="1"/>
  <c r="AO20" i="4"/>
  <c r="BN128" i="4" s="1"/>
  <c r="AN20" i="4"/>
  <c r="BN92" i="4" s="1"/>
  <c r="AQ20" i="4"/>
  <c r="BN56" i="4" s="1"/>
  <c r="AL20" i="4"/>
  <c r="BN236" i="4" s="1"/>
  <c r="AL34" i="4"/>
  <c r="BN250" i="4" s="1"/>
  <c r="AO34" i="4"/>
  <c r="BN142" i="4" s="1"/>
  <c r="AN34" i="4"/>
  <c r="BN106" i="4" s="1"/>
  <c r="AK34" i="4"/>
  <c r="BN34" i="4" s="1"/>
  <c r="AP34" i="4"/>
  <c r="BN178" i="4" s="1"/>
  <c r="AQ34" i="4"/>
  <c r="BN70" i="4" s="1"/>
  <c r="AM34" i="4"/>
  <c r="BN214" i="4" s="1"/>
  <c r="AL120" i="4"/>
  <c r="BN1560" i="4" s="1"/>
  <c r="AM120" i="4"/>
  <c r="BN1428" i="4" s="1"/>
  <c r="AO120" i="4"/>
  <c r="BN1164" i="4" s="1"/>
  <c r="AP120" i="4"/>
  <c r="BN1296" i="4" s="1"/>
  <c r="AN120" i="4"/>
  <c r="BN1032" i="4" s="1"/>
  <c r="AQ120" i="4"/>
  <c r="BN900" i="4" s="1"/>
  <c r="AK120" i="4"/>
  <c r="BN768" i="4" s="1"/>
  <c r="AK187" i="4"/>
  <c r="BN835" i="4" s="1"/>
  <c r="AO187" i="4"/>
  <c r="BN1231" i="4" s="1"/>
  <c r="AN187" i="4"/>
  <c r="BN1099" i="4" s="1"/>
  <c r="AP187" i="4"/>
  <c r="BN1363" i="4" s="1"/>
  <c r="AM187" i="4"/>
  <c r="BN1495" i="4" s="1"/>
  <c r="AL187" i="4"/>
  <c r="BN1627" i="4" s="1"/>
  <c r="AQ187" i="4"/>
  <c r="BN967" i="4" s="1"/>
  <c r="AL356" i="4"/>
  <c r="BN2588" i="4" s="1"/>
  <c r="AO356" i="4"/>
  <c r="BN2192" i="4" s="1"/>
  <c r="AQ356" i="4"/>
  <c r="BN1928" i="4" s="1"/>
  <c r="AK356" i="4"/>
  <c r="BN1796" i="4" s="1"/>
  <c r="AN356" i="4"/>
  <c r="BN2060" i="4" s="1"/>
  <c r="AM356" i="4"/>
  <c r="BN2456" i="4" s="1"/>
  <c r="AP356" i="4"/>
  <c r="BN2324" i="4" s="1"/>
  <c r="AP313" i="4"/>
  <c r="BN2281" i="4" s="1"/>
  <c r="AN313" i="4"/>
  <c r="BN2017" i="4" s="1"/>
  <c r="AK313" i="4"/>
  <c r="BN1753" i="4" s="1"/>
  <c r="AL313" i="4"/>
  <c r="BN2545" i="4" s="1"/>
  <c r="AO313" i="4"/>
  <c r="BN2149" i="4" s="1"/>
  <c r="AQ313" i="4"/>
  <c r="BN1885" i="4" s="1"/>
  <c r="AM313" i="4"/>
  <c r="BN2413" i="4" s="1"/>
  <c r="AL312" i="4"/>
  <c r="BN2544" i="4" s="1"/>
  <c r="AN312" i="4"/>
  <c r="BN2016" i="4" s="1"/>
  <c r="AQ312" i="4"/>
  <c r="BN1884" i="4" s="1"/>
  <c r="AP312" i="4"/>
  <c r="BN2280" i="4" s="1"/>
  <c r="AK312" i="4"/>
  <c r="BN1752" i="4" s="1"/>
  <c r="AO312" i="4"/>
  <c r="BN2148" i="4" s="1"/>
  <c r="AM312" i="4"/>
  <c r="BN2412" i="4" s="1"/>
  <c r="AO317" i="4"/>
  <c r="BN2153" i="4" s="1"/>
  <c r="AM317" i="4"/>
  <c r="BN2417" i="4" s="1"/>
  <c r="AQ317" i="4"/>
  <c r="BN1889" i="4" s="1"/>
  <c r="AN317" i="4"/>
  <c r="BN2021" i="4" s="1"/>
  <c r="AP317" i="4"/>
  <c r="BN2285" i="4" s="1"/>
  <c r="AK317" i="4"/>
  <c r="BN1757" i="4" s="1"/>
  <c r="AL317" i="4"/>
  <c r="BN2549" i="4" s="1"/>
  <c r="AP344" i="4"/>
  <c r="BN2312" i="4" s="1"/>
  <c r="AL344" i="4"/>
  <c r="BN2576" i="4" s="1"/>
  <c r="AO344" i="4"/>
  <c r="BN2180" i="4" s="1"/>
  <c r="AQ344" i="4"/>
  <c r="BN1916" i="4" s="1"/>
  <c r="AK344" i="4"/>
  <c r="BN1784" i="4" s="1"/>
  <c r="AN344" i="4"/>
  <c r="BN2048" i="4" s="1"/>
  <c r="AM344" i="4"/>
  <c r="BN2444" i="4" s="1"/>
  <c r="AQ307" i="4"/>
  <c r="BN1879" i="4" s="1"/>
  <c r="AO307" i="4"/>
  <c r="BN2143" i="4" s="1"/>
  <c r="AM307" i="4"/>
  <c r="BN2407" i="4" s="1"/>
  <c r="AK307" i="4"/>
  <c r="BN1747" i="4" s="1"/>
  <c r="AP307" i="4"/>
  <c r="BN2275" i="4" s="1"/>
  <c r="AL307" i="4"/>
  <c r="BN2539" i="4" s="1"/>
  <c r="AN307" i="4"/>
  <c r="BN2011" i="4" s="1"/>
  <c r="AN276" i="4"/>
  <c r="BN1980" i="4" s="1"/>
  <c r="AL276" i="4"/>
  <c r="BN2508" i="4" s="1"/>
  <c r="AQ276" i="4"/>
  <c r="BN1848" i="4" s="1"/>
  <c r="AM276" i="4"/>
  <c r="BN2376" i="4" s="1"/>
  <c r="AK276" i="4"/>
  <c r="BN1716" i="4" s="1"/>
  <c r="AP276" i="4"/>
  <c r="BN2244" i="4" s="1"/>
  <c r="AO276" i="4"/>
  <c r="BN2112" i="4" s="1"/>
  <c r="AO272" i="4"/>
  <c r="BN2108" i="4" s="1"/>
  <c r="AN272" i="4"/>
  <c r="BN1976" i="4" s="1"/>
  <c r="AK272" i="4"/>
  <c r="BN1712" i="4" s="1"/>
  <c r="AQ272" i="4"/>
  <c r="BN1844" i="4" s="1"/>
  <c r="AM272" i="4"/>
  <c r="BN2372" i="4" s="1"/>
  <c r="AP272" i="4"/>
  <c r="BN2240" i="4" s="1"/>
  <c r="AL272" i="4"/>
  <c r="BN2504" i="4" s="1"/>
  <c r="AN350" i="4"/>
  <c r="BN2054" i="4" s="1"/>
  <c r="AO350" i="4"/>
  <c r="BN2186" i="4" s="1"/>
  <c r="AP350" i="4"/>
  <c r="BN2318" i="4" s="1"/>
  <c r="AQ350" i="4"/>
  <c r="BN1922" i="4" s="1"/>
  <c r="AK350" i="4"/>
  <c r="BN1790" i="4" s="1"/>
  <c r="AL350" i="4"/>
  <c r="BN2582" i="4" s="1"/>
  <c r="AM350" i="4"/>
  <c r="BN2450" i="4" s="1"/>
  <c r="AM270" i="4"/>
  <c r="BN2370" i="4" s="1"/>
  <c r="AQ270" i="4"/>
  <c r="BN1842" i="4" s="1"/>
  <c r="AL270" i="4"/>
  <c r="BN2502" i="4" s="1"/>
  <c r="AK270" i="4"/>
  <c r="BN1710" i="4" s="1"/>
  <c r="AO270" i="4"/>
  <c r="BN2106" i="4" s="1"/>
  <c r="AP270" i="4"/>
  <c r="BN2238" i="4" s="1"/>
  <c r="AN270" i="4"/>
  <c r="BN1974" i="4" s="1"/>
  <c r="AO265" i="4"/>
  <c r="BN2101" i="4" s="1"/>
  <c r="AM265" i="4"/>
  <c r="BN2365" i="4" s="1"/>
  <c r="AK265" i="4"/>
  <c r="BN1705" i="4" s="1"/>
  <c r="AP265" i="4"/>
  <c r="BN2233" i="4" s="1"/>
  <c r="AL265" i="4"/>
  <c r="BN2497" i="4" s="1"/>
  <c r="AN265" i="4"/>
  <c r="BN1969" i="4" s="1"/>
  <c r="AQ265" i="4"/>
  <c r="BN1837" i="4" s="1"/>
  <c r="AP283" i="4"/>
  <c r="BN2251" i="4" s="1"/>
  <c r="AO283" i="4"/>
  <c r="BN2119" i="4" s="1"/>
  <c r="AK283" i="4"/>
  <c r="BN1723" i="4" s="1"/>
  <c r="AM283" i="4"/>
  <c r="BN2383" i="4" s="1"/>
  <c r="AL283" i="4"/>
  <c r="BN2515" i="4" s="1"/>
  <c r="AQ283" i="4"/>
  <c r="BN1855" i="4" s="1"/>
  <c r="AN283" i="4"/>
  <c r="BN1987" i="4" s="1"/>
  <c r="AO297" i="4"/>
  <c r="BN2133" i="4" s="1"/>
  <c r="AP297" i="4"/>
  <c r="BN2265" i="4" s="1"/>
  <c r="AQ297" i="4"/>
  <c r="BN1869" i="4" s="1"/>
  <c r="AK297" i="4"/>
  <c r="BN1737" i="4" s="1"/>
  <c r="AN297" i="4"/>
  <c r="BN2001" i="4" s="1"/>
  <c r="AM297" i="4"/>
  <c r="BN2397" i="4" s="1"/>
  <c r="AL297" i="4"/>
  <c r="BN2529" i="4" s="1"/>
  <c r="AN346" i="4"/>
  <c r="BN2050" i="4" s="1"/>
  <c r="AK346" i="4"/>
  <c r="BN1786" i="4" s="1"/>
  <c r="AM346" i="4"/>
  <c r="BN2446" i="4" s="1"/>
  <c r="AP346" i="4"/>
  <c r="BN2314" i="4" s="1"/>
  <c r="AQ346" i="4"/>
  <c r="BN1918" i="4" s="1"/>
  <c r="AO346" i="4"/>
  <c r="BN2182" i="4" s="1"/>
  <c r="AL346" i="4"/>
  <c r="BN2578" i="4" s="1"/>
  <c r="AM269" i="4"/>
  <c r="BN2369" i="4" s="1"/>
  <c r="AQ269" i="4"/>
  <c r="BN1841" i="4" s="1"/>
  <c r="AL269" i="4"/>
  <c r="BN2501" i="4" s="1"/>
  <c r="AO269" i="4"/>
  <c r="BN2105" i="4" s="1"/>
  <c r="AP269" i="4"/>
  <c r="BN2237" i="4" s="1"/>
  <c r="AN269" i="4"/>
  <c r="BN1973" i="4" s="1"/>
  <c r="AK269" i="4"/>
  <c r="BN1709" i="4" s="1"/>
  <c r="AM291" i="4"/>
  <c r="BN2391" i="4" s="1"/>
  <c r="AQ291" i="4"/>
  <c r="BN1863" i="4" s="1"/>
  <c r="AO291" i="4"/>
  <c r="BN2127" i="4" s="1"/>
  <c r="AN291" i="4"/>
  <c r="BN1995" i="4" s="1"/>
  <c r="AP291" i="4"/>
  <c r="BN2259" i="4" s="1"/>
  <c r="AL291" i="4"/>
  <c r="BN2523" i="4" s="1"/>
  <c r="AK291" i="4"/>
  <c r="BN1731" i="4" s="1"/>
  <c r="AK261" i="4"/>
  <c r="BN1701" i="4" s="1"/>
  <c r="AQ261" i="4"/>
  <c r="BN1833" i="4" s="1"/>
  <c r="AP261" i="4"/>
  <c r="BN2229" i="4" s="1"/>
  <c r="AL261" i="4"/>
  <c r="BN2493" i="4" s="1"/>
  <c r="AN261" i="4"/>
  <c r="BN1965" i="4" s="1"/>
  <c r="AO261" i="4"/>
  <c r="BN2097" i="4" s="1"/>
  <c r="AM261" i="4"/>
  <c r="BN2361" i="4" s="1"/>
  <c r="AN361" i="4"/>
  <c r="BN2065" i="4" s="1"/>
  <c r="AQ361" i="4"/>
  <c r="BN1933" i="4" s="1"/>
  <c r="AO361" i="4"/>
  <c r="BN2197" i="4" s="1"/>
  <c r="AK361" i="4"/>
  <c r="BN1801" i="4" s="1"/>
  <c r="AL361" i="4"/>
  <c r="BN2593" i="4" s="1"/>
  <c r="AM361" i="4"/>
  <c r="BN2461" i="4" s="1"/>
  <c r="AP361" i="4"/>
  <c r="BN2329" i="4" s="1"/>
  <c r="AM299" i="4"/>
  <c r="BN2399" i="4" s="1"/>
  <c r="AL299" i="4"/>
  <c r="BN2531" i="4" s="1"/>
  <c r="AP299" i="4"/>
  <c r="BN2267" i="4" s="1"/>
  <c r="AK299" i="4"/>
  <c r="BN1739" i="4" s="1"/>
  <c r="AQ299" i="4"/>
  <c r="BN1871" i="4" s="1"/>
  <c r="AO299" i="4"/>
  <c r="BN2135" i="4" s="1"/>
  <c r="AN299" i="4"/>
  <c r="BN2003" i="4" s="1"/>
  <c r="AN373" i="4"/>
  <c r="BN2077" i="4" s="1"/>
  <c r="AO373" i="4"/>
  <c r="BN2209" i="4" s="1"/>
  <c r="AP373" i="4"/>
  <c r="BN2341" i="4" s="1"/>
  <c r="AQ373" i="4"/>
  <c r="BN1945" i="4" s="1"/>
  <c r="AL373" i="4"/>
  <c r="BN2605" i="4" s="1"/>
  <c r="AK373" i="4"/>
  <c r="BN1813" i="4" s="1"/>
  <c r="AM373" i="4"/>
  <c r="BN2473" i="4" s="1"/>
  <c r="AM333" i="4"/>
  <c r="BN2433" i="4" s="1"/>
  <c r="AK333" i="4"/>
  <c r="BN1773" i="4" s="1"/>
  <c r="AL333" i="4"/>
  <c r="BN2565" i="4" s="1"/>
  <c r="AQ333" i="4"/>
  <c r="BN1905" i="4" s="1"/>
  <c r="AO333" i="4"/>
  <c r="BN2169" i="4" s="1"/>
  <c r="AN333" i="4"/>
  <c r="BN2037" i="4" s="1"/>
  <c r="AP333" i="4"/>
  <c r="BN2301" i="4" s="1"/>
  <c r="AK279" i="4"/>
  <c r="BN1719" i="4" s="1"/>
  <c r="AN279" i="4"/>
  <c r="BN1983" i="4" s="1"/>
  <c r="AP279" i="4"/>
  <c r="BN2247" i="4" s="1"/>
  <c r="AQ279" i="4"/>
  <c r="BN1851" i="4" s="1"/>
  <c r="AO279" i="4"/>
  <c r="BN2115" i="4" s="1"/>
  <c r="AM279" i="4"/>
  <c r="BN2379" i="4" s="1"/>
  <c r="AL279" i="4"/>
  <c r="BN2511" i="4" s="1"/>
  <c r="AN517" i="4"/>
  <c r="BN3229" i="4" s="1"/>
  <c r="AP517" i="4"/>
  <c r="BN3421" i="4" s="1"/>
  <c r="AM517" i="4"/>
  <c r="BN3517" i="4" s="1"/>
  <c r="AQ517" i="4"/>
  <c r="BN3133" i="4" s="1"/>
  <c r="AK517" i="4"/>
  <c r="BN3037" i="4" s="1"/>
  <c r="AO517" i="4"/>
  <c r="BN3325" i="4" s="1"/>
  <c r="AL517" i="4"/>
  <c r="BN3613" i="4" s="1"/>
  <c r="AL503" i="4"/>
  <c r="BN3599" i="4" s="1"/>
  <c r="AO503" i="4"/>
  <c r="BN3311" i="4" s="1"/>
  <c r="AM503" i="4"/>
  <c r="BN3503" i="4" s="1"/>
  <c r="AQ503" i="4"/>
  <c r="BN3119" i="4" s="1"/>
  <c r="AK503" i="4"/>
  <c r="BN3023" i="4" s="1"/>
  <c r="AP503" i="4"/>
  <c r="BN3407" i="4" s="1"/>
  <c r="AN503" i="4"/>
  <c r="BN3215" i="4" s="1"/>
  <c r="AO482" i="4"/>
  <c r="BN3290" i="4" s="1"/>
  <c r="AM482" i="4"/>
  <c r="BN3482" i="4" s="1"/>
  <c r="AQ482" i="4"/>
  <c r="BN3098" i="4" s="1"/>
  <c r="AL482" i="4"/>
  <c r="BN3578" i="4" s="1"/>
  <c r="AP482" i="4"/>
  <c r="BN3386" i="4" s="1"/>
  <c r="AN482" i="4"/>
  <c r="BN3194" i="4" s="1"/>
  <c r="AK482" i="4"/>
  <c r="BN3002" i="4" s="1"/>
  <c r="AN473" i="4"/>
  <c r="BN3185" i="4" s="1"/>
  <c r="AQ473" i="4"/>
  <c r="BN3089" i="4" s="1"/>
  <c r="AP473" i="4"/>
  <c r="BN3377" i="4" s="1"/>
  <c r="AK473" i="4"/>
  <c r="BN2993" i="4" s="1"/>
  <c r="AL473" i="4"/>
  <c r="BN3569" i="4" s="1"/>
  <c r="AO473" i="4"/>
  <c r="BN3281" i="4" s="1"/>
  <c r="AM473" i="4"/>
  <c r="BN3473" i="4" s="1"/>
  <c r="AK491" i="4"/>
  <c r="BN3011" i="4" s="1"/>
  <c r="AN491" i="4"/>
  <c r="BN3203" i="4" s="1"/>
  <c r="AM491" i="4"/>
  <c r="BN3491" i="4" s="1"/>
  <c r="AL491" i="4"/>
  <c r="BN3587" i="4" s="1"/>
  <c r="AQ491" i="4"/>
  <c r="BN3107" i="4" s="1"/>
  <c r="AP491" i="4"/>
  <c r="BN3395" i="4" s="1"/>
  <c r="AO491" i="4"/>
  <c r="BN3299" i="4" s="1"/>
  <c r="AL507" i="4"/>
  <c r="BN3603" i="4" s="1"/>
  <c r="AP507" i="4"/>
  <c r="BN3411" i="4" s="1"/>
  <c r="AK507" i="4"/>
  <c r="BN3027" i="4" s="1"/>
  <c r="AO507" i="4"/>
  <c r="BN3315" i="4" s="1"/>
  <c r="AQ507" i="4"/>
  <c r="BN3123" i="4" s="1"/>
  <c r="AN507" i="4"/>
  <c r="BN3219" i="4" s="1"/>
  <c r="AM507" i="4"/>
  <c r="BN3507" i="4" s="1"/>
  <c r="AM509" i="4"/>
  <c r="BN3509" i="4" s="1"/>
  <c r="AN509" i="4"/>
  <c r="BN3221" i="4" s="1"/>
  <c r="AL509" i="4"/>
  <c r="BN3605" i="4" s="1"/>
  <c r="AQ509" i="4"/>
  <c r="BN3125" i="4" s="1"/>
  <c r="AK509" i="4"/>
  <c r="BN3029" i="4" s="1"/>
  <c r="AP509" i="4"/>
  <c r="BN3413" i="4" s="1"/>
  <c r="AO509" i="4"/>
  <c r="BN3317" i="4" s="1"/>
  <c r="AQ508" i="4"/>
  <c r="BN3124" i="4" s="1"/>
  <c r="AM508" i="4"/>
  <c r="BN3508" i="4" s="1"/>
  <c r="AL508" i="4"/>
  <c r="BN3604" i="4" s="1"/>
  <c r="AK508" i="4"/>
  <c r="BN3028" i="4" s="1"/>
  <c r="AO508" i="4"/>
  <c r="BN3316" i="4" s="1"/>
  <c r="AP508" i="4"/>
  <c r="BN3412" i="4" s="1"/>
  <c r="AN508" i="4"/>
  <c r="BN3220" i="4" s="1"/>
  <c r="AP496" i="4"/>
  <c r="BN3400" i="4" s="1"/>
  <c r="AM496" i="4"/>
  <c r="BN3496" i="4" s="1"/>
  <c r="AL496" i="4"/>
  <c r="BN3592" i="4" s="1"/>
  <c r="AQ496" i="4"/>
  <c r="BN3112" i="4" s="1"/>
  <c r="AK496" i="4"/>
  <c r="BN3016" i="4" s="1"/>
  <c r="AO496" i="4"/>
  <c r="BN3304" i="4" s="1"/>
  <c r="AN496" i="4"/>
  <c r="BN3208" i="4" s="1"/>
  <c r="AN547" i="4"/>
  <c r="BN3715" i="4" s="1"/>
  <c r="AM547" i="4"/>
  <c r="BN3823" i="4" s="1"/>
  <c r="AO547" i="4"/>
  <c r="BN3751" i="4" s="1"/>
  <c r="AQ547" i="4"/>
  <c r="BN3679" i="4" s="1"/>
  <c r="AK547" i="4"/>
  <c r="BN3643" i="4" s="1"/>
  <c r="AP547" i="4"/>
  <c r="BN3787" i="4" s="1"/>
  <c r="AL547" i="4"/>
  <c r="BN3859" i="4" s="1"/>
  <c r="AM520" i="4"/>
  <c r="BN3796" i="4" s="1"/>
  <c r="AL520" i="4"/>
  <c r="BN3832" i="4" s="1"/>
  <c r="AQ520" i="4"/>
  <c r="BN3652" i="4" s="1"/>
  <c r="AK520" i="4"/>
  <c r="BN3616" i="4" s="1"/>
  <c r="AO520" i="4"/>
  <c r="BN3724" i="4" s="1"/>
  <c r="AP520" i="4"/>
  <c r="BN3760" i="4" s="1"/>
  <c r="AN520" i="4"/>
  <c r="BN3688" i="4" s="1"/>
  <c r="AQ544" i="4"/>
  <c r="BN3676" i="4" s="1"/>
  <c r="AL544" i="4"/>
  <c r="BN3856" i="4" s="1"/>
  <c r="AK544" i="4"/>
  <c r="BN3640" i="4" s="1"/>
  <c r="AO544" i="4"/>
  <c r="BN3748" i="4" s="1"/>
  <c r="AP544" i="4"/>
  <c r="BN3784" i="4" s="1"/>
  <c r="AN544" i="4"/>
  <c r="BN3712" i="4" s="1"/>
  <c r="AM544" i="4"/>
  <c r="BN3820" i="4" s="1"/>
  <c r="AP521" i="4"/>
  <c r="BN3761" i="4" s="1"/>
  <c r="AM521" i="4"/>
  <c r="BN3797" i="4" s="1"/>
  <c r="AL521" i="4"/>
  <c r="BN3833" i="4" s="1"/>
  <c r="AQ521" i="4"/>
  <c r="BN3653" i="4" s="1"/>
  <c r="AK521" i="4"/>
  <c r="BN3617" i="4" s="1"/>
  <c r="AN521" i="4"/>
  <c r="BN3689" i="4" s="1"/>
  <c r="AO521" i="4"/>
  <c r="BN3725" i="4" s="1"/>
  <c r="AL543" i="4"/>
  <c r="BN3855" i="4" s="1"/>
  <c r="AP543" i="4"/>
  <c r="BN3783" i="4" s="1"/>
  <c r="AQ543" i="4"/>
  <c r="BN3675" i="4" s="1"/>
  <c r="AO543" i="4"/>
  <c r="BN3747" i="4" s="1"/>
  <c r="AK543" i="4"/>
  <c r="BN3639" i="4" s="1"/>
  <c r="AN543" i="4"/>
  <c r="BN3711" i="4" s="1"/>
  <c r="AM543" i="4"/>
  <c r="BN3819" i="4" s="1"/>
  <c r="AK536" i="4"/>
  <c r="BN3632" i="4" s="1"/>
  <c r="AQ536" i="4"/>
  <c r="BN3668" i="4" s="1"/>
  <c r="AP536" i="4"/>
  <c r="BN3776" i="4" s="1"/>
  <c r="AO536" i="4"/>
  <c r="BN3740" i="4" s="1"/>
  <c r="AN536" i="4"/>
  <c r="BN3704" i="4" s="1"/>
  <c r="AM536" i="4"/>
  <c r="BN3812" i="4" s="1"/>
  <c r="AL536" i="4"/>
  <c r="BN3848" i="4" s="1"/>
  <c r="AQ137" i="4"/>
  <c r="BN917" i="4" s="1"/>
  <c r="AK137" i="4"/>
  <c r="BN785" i="4" s="1"/>
  <c r="AM137" i="4"/>
  <c r="BN1445" i="4" s="1"/>
  <c r="AO137" i="4"/>
  <c r="BN1181" i="4" s="1"/>
  <c r="AN137" i="4"/>
  <c r="BN1049" i="4" s="1"/>
  <c r="AP137" i="4"/>
  <c r="BN1313" i="4" s="1"/>
  <c r="AL137" i="4"/>
  <c r="BN1577" i="4" s="1"/>
  <c r="AM59" i="4"/>
  <c r="BN635" i="4" s="1"/>
  <c r="AP59" i="4"/>
  <c r="BN563" i="4" s="1"/>
  <c r="AQ59" i="4"/>
  <c r="BN347" i="4" s="1"/>
  <c r="AN59" i="4"/>
  <c r="BN419" i="4" s="1"/>
  <c r="AK59" i="4"/>
  <c r="BN275" i="4" s="1"/>
  <c r="AL59" i="4"/>
  <c r="BN707" i="4" s="1"/>
  <c r="AO59" i="4"/>
  <c r="BN491" i="4" s="1"/>
  <c r="AL74" i="4"/>
  <c r="BN722" i="4" s="1"/>
  <c r="AN74" i="4"/>
  <c r="BN434" i="4" s="1"/>
  <c r="AK74" i="4"/>
  <c r="BN290" i="4" s="1"/>
  <c r="AP74" i="4"/>
  <c r="BN578" i="4" s="1"/>
  <c r="AO74" i="4"/>
  <c r="BN506" i="4" s="1"/>
  <c r="AQ74" i="4"/>
  <c r="BN362" i="4" s="1"/>
  <c r="AM74" i="4"/>
  <c r="BN650" i="4" s="1"/>
  <c r="AL43" i="4"/>
  <c r="BN691" i="4" s="1"/>
  <c r="AK43" i="4"/>
  <c r="BN259" i="4" s="1"/>
  <c r="AO43" i="4"/>
  <c r="BN475" i="4" s="1"/>
  <c r="AN43" i="4"/>
  <c r="BN403" i="4" s="1"/>
  <c r="AQ43" i="4"/>
  <c r="BN331" i="4" s="1"/>
  <c r="AP43" i="4"/>
  <c r="BN547" i="4" s="1"/>
  <c r="AM43" i="4"/>
  <c r="BN619" i="4" s="1"/>
  <c r="AK7" i="4"/>
  <c r="BN7" i="4" s="1"/>
  <c r="AN7" i="4"/>
  <c r="BN79" i="4" s="1"/>
  <c r="AO7" i="4"/>
  <c r="BN115" i="4" s="1"/>
  <c r="AM7" i="4"/>
  <c r="BN187" i="4" s="1"/>
  <c r="AP7" i="4"/>
  <c r="BN151" i="4" s="1"/>
  <c r="AL7" i="4"/>
  <c r="BN223" i="4" s="1"/>
  <c r="AQ7" i="4"/>
  <c r="BN43" i="4" s="1"/>
  <c r="AK8" i="4"/>
  <c r="BN8" i="4" s="1"/>
  <c r="AP8" i="4"/>
  <c r="BN152" i="4" s="1"/>
  <c r="AL8" i="4"/>
  <c r="BN224" i="4" s="1"/>
  <c r="AM8" i="4"/>
  <c r="BN188" i="4" s="1"/>
  <c r="AO8" i="4"/>
  <c r="BN116" i="4" s="1"/>
  <c r="AN8" i="4"/>
  <c r="BN80" i="4" s="1"/>
  <c r="AQ8" i="4"/>
  <c r="BN44" i="4" s="1"/>
  <c r="AP31" i="4"/>
  <c r="BN175" i="4" s="1"/>
  <c r="AK31" i="4"/>
  <c r="BN31" i="4" s="1"/>
  <c r="AO31" i="4"/>
  <c r="BN139" i="4" s="1"/>
  <c r="AN31" i="4"/>
  <c r="BN103" i="4" s="1"/>
  <c r="AL31" i="4"/>
  <c r="BN247" i="4" s="1"/>
  <c r="AM31" i="4"/>
  <c r="BN211" i="4" s="1"/>
  <c r="AQ31" i="4"/>
  <c r="BN67" i="4" s="1"/>
  <c r="AM358" i="4"/>
  <c r="BN2458" i="4" s="1"/>
  <c r="AL358" i="4"/>
  <c r="BN2590" i="4" s="1"/>
  <c r="AO358" i="4"/>
  <c r="BN2194" i="4" s="1"/>
  <c r="AP358" i="4"/>
  <c r="BN2326" i="4" s="1"/>
  <c r="AN358" i="4"/>
  <c r="BN2062" i="4" s="1"/>
  <c r="AQ358" i="4"/>
  <c r="BN1930" i="4" s="1"/>
  <c r="AK358" i="4"/>
  <c r="BN1798" i="4" s="1"/>
  <c r="AN273" i="4"/>
  <c r="BN1977" i="4" s="1"/>
  <c r="AQ273" i="4"/>
  <c r="BN1845" i="4" s="1"/>
  <c r="AP273" i="4"/>
  <c r="BN2241" i="4" s="1"/>
  <c r="AM273" i="4"/>
  <c r="BN2373" i="4" s="1"/>
  <c r="AL273" i="4"/>
  <c r="BN2505" i="4" s="1"/>
  <c r="AK273" i="4"/>
  <c r="BN1713" i="4" s="1"/>
  <c r="AO273" i="4"/>
  <c r="BN2109" i="4" s="1"/>
  <c r="AP335" i="4"/>
  <c r="BN2303" i="4" s="1"/>
  <c r="AN335" i="4"/>
  <c r="BN2039" i="4" s="1"/>
  <c r="AQ335" i="4"/>
  <c r="BN1907" i="4" s="1"/>
  <c r="AO335" i="4"/>
  <c r="BN2171" i="4" s="1"/>
  <c r="AK335" i="4"/>
  <c r="BN1775" i="4" s="1"/>
  <c r="AL335" i="4"/>
  <c r="BN2567" i="4" s="1"/>
  <c r="AM335" i="4"/>
  <c r="BN2435" i="4" s="1"/>
  <c r="AQ300" i="4"/>
  <c r="BN1872" i="4" s="1"/>
  <c r="AN300" i="4"/>
  <c r="BN2004" i="4" s="1"/>
  <c r="AK300" i="4"/>
  <c r="BN1740" i="4" s="1"/>
  <c r="AO300" i="4"/>
  <c r="BN2136" i="4" s="1"/>
  <c r="AL300" i="4"/>
  <c r="BN2532" i="4" s="1"/>
  <c r="AM300" i="4"/>
  <c r="BN2400" i="4" s="1"/>
  <c r="AP300" i="4"/>
  <c r="BN2268" i="4" s="1"/>
  <c r="AN268" i="4"/>
  <c r="BN1972" i="4" s="1"/>
  <c r="AL268" i="4"/>
  <c r="BN2500" i="4" s="1"/>
  <c r="AK268" i="4"/>
  <c r="BN1708" i="4" s="1"/>
  <c r="AP268" i="4"/>
  <c r="BN2236" i="4" s="1"/>
  <c r="AM268" i="4"/>
  <c r="BN2368" i="4" s="1"/>
  <c r="AQ268" i="4"/>
  <c r="BN1840" i="4" s="1"/>
  <c r="AO268" i="4"/>
  <c r="BN2104" i="4" s="1"/>
  <c r="AL246" i="4"/>
  <c r="BN2478" i="4" s="1"/>
  <c r="AN246" i="4"/>
  <c r="BN1950" i="4" s="1"/>
  <c r="AM246" i="4"/>
  <c r="BN2346" i="4" s="1"/>
  <c r="AK246" i="4"/>
  <c r="BN1686" i="4" s="1"/>
  <c r="AP246" i="4"/>
  <c r="BN2214" i="4" s="1"/>
  <c r="AQ246" i="4"/>
  <c r="BN1818" i="4" s="1"/>
  <c r="AO246" i="4"/>
  <c r="BN2082" i="4" s="1"/>
  <c r="AQ355" i="4"/>
  <c r="BN1927" i="4" s="1"/>
  <c r="AN355" i="4"/>
  <c r="BN2059" i="4" s="1"/>
  <c r="AK355" i="4"/>
  <c r="BN1795" i="4" s="1"/>
  <c r="AL355" i="4"/>
  <c r="BN2587" i="4" s="1"/>
  <c r="AM355" i="4"/>
  <c r="BN2455" i="4" s="1"/>
  <c r="AP355" i="4"/>
  <c r="BN2323" i="4" s="1"/>
  <c r="AO355" i="4"/>
  <c r="BN2191" i="4" s="1"/>
  <c r="AM374" i="4"/>
  <c r="BN2474" i="4" s="1"/>
  <c r="AK374" i="4"/>
  <c r="BN1814" i="4" s="1"/>
  <c r="AP374" i="4"/>
  <c r="BN2342" i="4" s="1"/>
  <c r="AN374" i="4"/>
  <c r="BN2078" i="4" s="1"/>
  <c r="AO374" i="4"/>
  <c r="BN2210" i="4" s="1"/>
  <c r="AL374" i="4"/>
  <c r="BN2606" i="4" s="1"/>
  <c r="AQ374" i="4"/>
  <c r="BN1946" i="4" s="1"/>
  <c r="AK328" i="4"/>
  <c r="BN1768" i="4" s="1"/>
  <c r="AN328" i="4"/>
  <c r="BN2032" i="4" s="1"/>
  <c r="AO328" i="4"/>
  <c r="BN2164" i="4" s="1"/>
  <c r="AL328" i="4"/>
  <c r="BN2560" i="4" s="1"/>
  <c r="AQ328" i="4"/>
  <c r="BN1900" i="4" s="1"/>
  <c r="AM328" i="4"/>
  <c r="BN2428" i="4" s="1"/>
  <c r="AP328" i="4"/>
  <c r="BN2296" i="4" s="1"/>
  <c r="AO301" i="4"/>
  <c r="BN2137" i="4" s="1"/>
  <c r="AQ301" i="4"/>
  <c r="BN1873" i="4" s="1"/>
  <c r="AK301" i="4"/>
  <c r="BN1741" i="4" s="1"/>
  <c r="AP301" i="4"/>
  <c r="BN2269" i="4" s="1"/>
  <c r="AL301" i="4"/>
  <c r="BN2533" i="4" s="1"/>
  <c r="AN301" i="4"/>
  <c r="BN2005" i="4" s="1"/>
  <c r="AM301" i="4"/>
  <c r="BN2401" i="4" s="1"/>
  <c r="AM364" i="4"/>
  <c r="BN2464" i="4" s="1"/>
  <c r="AQ364" i="4"/>
  <c r="BN1936" i="4" s="1"/>
  <c r="AO364" i="4"/>
  <c r="BN2200" i="4" s="1"/>
  <c r="AP364" i="4"/>
  <c r="BN2332" i="4" s="1"/>
  <c r="AN364" i="4"/>
  <c r="BN2068" i="4" s="1"/>
  <c r="AK364" i="4"/>
  <c r="BN1804" i="4" s="1"/>
  <c r="AL364" i="4"/>
  <c r="BN2596" i="4" s="1"/>
  <c r="AL372" i="4"/>
  <c r="BN2604" i="4" s="1"/>
  <c r="AP372" i="4"/>
  <c r="BN2340" i="4" s="1"/>
  <c r="AM372" i="4"/>
  <c r="BN2472" i="4" s="1"/>
  <c r="AN372" i="4"/>
  <c r="BN2076" i="4" s="1"/>
  <c r="AQ372" i="4"/>
  <c r="BN1944" i="4" s="1"/>
  <c r="AK372" i="4"/>
  <c r="BN1812" i="4" s="1"/>
  <c r="AO372" i="4"/>
  <c r="BN2208" i="4" s="1"/>
  <c r="AL336" i="4"/>
  <c r="BN2568" i="4" s="1"/>
  <c r="AK336" i="4"/>
  <c r="BN1776" i="4" s="1"/>
  <c r="AM336" i="4"/>
  <c r="BN2436" i="4" s="1"/>
  <c r="AP336" i="4"/>
  <c r="BN2304" i="4" s="1"/>
  <c r="AO336" i="4"/>
  <c r="BN2172" i="4" s="1"/>
  <c r="AQ336" i="4"/>
  <c r="BN1908" i="4" s="1"/>
  <c r="AN336" i="4"/>
  <c r="BN2040" i="4" s="1"/>
  <c r="AM330" i="4"/>
  <c r="BN2430" i="4" s="1"/>
  <c r="AP330" i="4"/>
  <c r="BN2298" i="4" s="1"/>
  <c r="AN330" i="4"/>
  <c r="BN2034" i="4" s="1"/>
  <c r="AQ330" i="4"/>
  <c r="BN1902" i="4" s="1"/>
  <c r="AO330" i="4"/>
  <c r="BN2166" i="4" s="1"/>
  <c r="AL330" i="4"/>
  <c r="BN2562" i="4" s="1"/>
  <c r="AK330" i="4"/>
  <c r="BN1770" i="4" s="1"/>
  <c r="AP363" i="4"/>
  <c r="BN2331" i="4" s="1"/>
  <c r="AM363" i="4"/>
  <c r="BN2463" i="4" s="1"/>
  <c r="AQ363" i="4"/>
  <c r="BN1935" i="4" s="1"/>
  <c r="AO363" i="4"/>
  <c r="BN2199" i="4" s="1"/>
  <c r="AN363" i="4"/>
  <c r="BN2067" i="4" s="1"/>
  <c r="AK363" i="4"/>
  <c r="BN1803" i="4" s="1"/>
  <c r="AL363" i="4"/>
  <c r="BN2595" i="4" s="1"/>
  <c r="AP282" i="4"/>
  <c r="BN2250" i="4" s="1"/>
  <c r="AO282" i="4"/>
  <c r="BN2118" i="4" s="1"/>
  <c r="AM282" i="4"/>
  <c r="BN2382" i="4" s="1"/>
  <c r="AQ282" i="4"/>
  <c r="BN1854" i="4" s="1"/>
  <c r="AN282" i="4"/>
  <c r="BN1986" i="4" s="1"/>
  <c r="AK282" i="4"/>
  <c r="BN1722" i="4" s="1"/>
  <c r="AL282" i="4"/>
  <c r="BN2514" i="4" s="1"/>
  <c r="AO275" i="4"/>
  <c r="BN2111" i="4" s="1"/>
  <c r="AK275" i="4"/>
  <c r="BN1715" i="4" s="1"/>
  <c r="AL275" i="4"/>
  <c r="BN2507" i="4" s="1"/>
  <c r="AP275" i="4"/>
  <c r="BN2243" i="4" s="1"/>
  <c r="AQ275" i="4"/>
  <c r="BN1847" i="4" s="1"/>
  <c r="AN275" i="4"/>
  <c r="BN1979" i="4" s="1"/>
  <c r="AM275" i="4"/>
  <c r="BN2375" i="4" s="1"/>
  <c r="AK349" i="4"/>
  <c r="BN1789" i="4" s="1"/>
  <c r="AL349" i="4"/>
  <c r="BN2581" i="4" s="1"/>
  <c r="AO349" i="4"/>
  <c r="BN2185" i="4" s="1"/>
  <c r="AP349" i="4"/>
  <c r="BN2317" i="4" s="1"/>
  <c r="AN349" i="4"/>
  <c r="BN2053" i="4" s="1"/>
  <c r="AQ349" i="4"/>
  <c r="BN1921" i="4" s="1"/>
  <c r="AM349" i="4"/>
  <c r="BN2449" i="4" s="1"/>
  <c r="AM365" i="4"/>
  <c r="BN2465" i="4" s="1"/>
  <c r="AQ365" i="4"/>
  <c r="BN1937" i="4" s="1"/>
  <c r="AL365" i="4"/>
  <c r="BN2597" i="4" s="1"/>
  <c r="AP365" i="4"/>
  <c r="BN2333" i="4" s="1"/>
  <c r="AN365" i="4"/>
  <c r="BN2069" i="4" s="1"/>
  <c r="AO365" i="4"/>
  <c r="BN2201" i="4" s="1"/>
  <c r="AK365" i="4"/>
  <c r="BN1805" i="4" s="1"/>
  <c r="AQ338" i="4"/>
  <c r="BN1910" i="4" s="1"/>
  <c r="AO338" i="4"/>
  <c r="BN2174" i="4" s="1"/>
  <c r="AM338" i="4"/>
  <c r="BN2438" i="4" s="1"/>
  <c r="AP338" i="4"/>
  <c r="BN2306" i="4" s="1"/>
  <c r="AK338" i="4"/>
  <c r="BN1778" i="4" s="1"/>
  <c r="AN338" i="4"/>
  <c r="BN2042" i="4" s="1"/>
  <c r="AL338" i="4"/>
  <c r="BN2570" i="4" s="1"/>
  <c r="AL284" i="4"/>
  <c r="BN2516" i="4" s="1"/>
  <c r="AM284" i="4"/>
  <c r="BN2384" i="4" s="1"/>
  <c r="AP284" i="4"/>
  <c r="BN2252" i="4" s="1"/>
  <c r="AQ284" i="4"/>
  <c r="BN1856" i="4" s="1"/>
  <c r="AO284" i="4"/>
  <c r="BN2120" i="4" s="1"/>
  <c r="AK284" i="4"/>
  <c r="BN1724" i="4" s="1"/>
  <c r="AN284" i="4"/>
  <c r="BN1988" i="4" s="1"/>
  <c r="AK348" i="4"/>
  <c r="BN1788" i="4" s="1"/>
  <c r="AO348" i="4"/>
  <c r="BN2184" i="4" s="1"/>
  <c r="AL348" i="4"/>
  <c r="BN2580" i="4" s="1"/>
  <c r="AQ348" i="4"/>
  <c r="BN1920" i="4" s="1"/>
  <c r="AM348" i="4"/>
  <c r="BN2448" i="4" s="1"/>
  <c r="AP348" i="4"/>
  <c r="BN2316" i="4" s="1"/>
  <c r="AN348" i="4"/>
  <c r="BN2052" i="4" s="1"/>
  <c r="AL516" i="4"/>
  <c r="BN3612" i="4" s="1"/>
  <c r="AM516" i="4"/>
  <c r="BN3516" i="4" s="1"/>
  <c r="AQ516" i="4"/>
  <c r="BN3132" i="4" s="1"/>
  <c r="AK516" i="4"/>
  <c r="BN3036" i="4" s="1"/>
  <c r="AP516" i="4"/>
  <c r="BN3420" i="4" s="1"/>
  <c r="AO516" i="4"/>
  <c r="BN3324" i="4" s="1"/>
  <c r="AN516" i="4"/>
  <c r="BN3228" i="4" s="1"/>
  <c r="AM513" i="4"/>
  <c r="BN3513" i="4" s="1"/>
  <c r="AL513" i="4"/>
  <c r="BN3609" i="4" s="1"/>
  <c r="AP513" i="4"/>
  <c r="BN3417" i="4" s="1"/>
  <c r="AQ513" i="4"/>
  <c r="BN3129" i="4" s="1"/>
  <c r="AO513" i="4"/>
  <c r="BN3321" i="4" s="1"/>
  <c r="AK513" i="4"/>
  <c r="BN3033" i="4" s="1"/>
  <c r="AN513" i="4"/>
  <c r="BN3225" i="4" s="1"/>
  <c r="AP495" i="4"/>
  <c r="BN3399" i="4" s="1"/>
  <c r="AO495" i="4"/>
  <c r="BN3303" i="4" s="1"/>
  <c r="AQ495" i="4"/>
  <c r="BN3111" i="4" s="1"/>
  <c r="AN495" i="4"/>
  <c r="BN3207" i="4" s="1"/>
  <c r="AM495" i="4"/>
  <c r="BN3495" i="4" s="1"/>
  <c r="AL495" i="4"/>
  <c r="BN3591" i="4" s="1"/>
  <c r="AK495" i="4"/>
  <c r="BN3015" i="4" s="1"/>
  <c r="AN511" i="4"/>
  <c r="BN3223" i="4" s="1"/>
  <c r="AL511" i="4"/>
  <c r="BN3607" i="4" s="1"/>
  <c r="AQ511" i="4"/>
  <c r="BN3127" i="4" s="1"/>
  <c r="AM511" i="4"/>
  <c r="BN3511" i="4" s="1"/>
  <c r="AO511" i="4"/>
  <c r="BN3319" i="4" s="1"/>
  <c r="AK511" i="4"/>
  <c r="BN3031" i="4" s="1"/>
  <c r="AP511" i="4"/>
  <c r="BN3415" i="4" s="1"/>
  <c r="AK500" i="4"/>
  <c r="BN3020" i="4" s="1"/>
  <c r="AM500" i="4"/>
  <c r="BN3500" i="4" s="1"/>
  <c r="AL500" i="4"/>
  <c r="BN3596" i="4" s="1"/>
  <c r="AP500" i="4"/>
  <c r="BN3404" i="4" s="1"/>
  <c r="AO500" i="4"/>
  <c r="BN3308" i="4" s="1"/>
  <c r="AN500" i="4"/>
  <c r="BN3212" i="4" s="1"/>
  <c r="AQ500" i="4"/>
  <c r="BN3116" i="4" s="1"/>
  <c r="AM472" i="4"/>
  <c r="BN3472" i="4" s="1"/>
  <c r="AO472" i="4"/>
  <c r="BN3280" i="4" s="1"/>
  <c r="AK472" i="4"/>
  <c r="BN2992" i="4" s="1"/>
  <c r="AL472" i="4"/>
  <c r="BN3568" i="4" s="1"/>
  <c r="AQ472" i="4"/>
  <c r="BN3088" i="4" s="1"/>
  <c r="AN472" i="4"/>
  <c r="BN3184" i="4" s="1"/>
  <c r="AP472" i="4"/>
  <c r="BN3376" i="4" s="1"/>
  <c r="AM477" i="4"/>
  <c r="BN3477" i="4" s="1"/>
  <c r="AQ477" i="4"/>
  <c r="BN3093" i="4" s="1"/>
  <c r="AO477" i="4"/>
  <c r="BN3285" i="4" s="1"/>
  <c r="AN477" i="4"/>
  <c r="BN3189" i="4" s="1"/>
  <c r="AP477" i="4"/>
  <c r="BN3381" i="4" s="1"/>
  <c r="AK477" i="4"/>
  <c r="BN2997" i="4" s="1"/>
  <c r="AL477" i="4"/>
  <c r="BN3573" i="4" s="1"/>
  <c r="AO553" i="4"/>
  <c r="BN3757" i="4" s="1"/>
  <c r="AN553" i="4"/>
  <c r="BN3721" i="4" s="1"/>
  <c r="AP553" i="4"/>
  <c r="BN3793" i="4" s="1"/>
  <c r="AQ553" i="4"/>
  <c r="BN3685" i="4" s="1"/>
  <c r="AK553" i="4"/>
  <c r="BN3649" i="4" s="1"/>
  <c r="AM553" i="4"/>
  <c r="BN3829" i="4" s="1"/>
  <c r="AL553" i="4"/>
  <c r="BN3865" i="4" s="1"/>
  <c r="AO532" i="4"/>
  <c r="BN3736" i="4" s="1"/>
  <c r="AL532" i="4"/>
  <c r="BN3844" i="4" s="1"/>
  <c r="AQ532" i="4"/>
  <c r="BN3664" i="4" s="1"/>
  <c r="AK532" i="4"/>
  <c r="BN3628" i="4" s="1"/>
  <c r="AP532" i="4"/>
  <c r="BN3772" i="4" s="1"/>
  <c r="AN532" i="4"/>
  <c r="BN3700" i="4" s="1"/>
  <c r="AM532" i="4"/>
  <c r="BN3808" i="4" s="1"/>
  <c r="AN522" i="4"/>
  <c r="BN3690" i="4" s="1"/>
  <c r="AL522" i="4"/>
  <c r="BN3834" i="4" s="1"/>
  <c r="AM522" i="4"/>
  <c r="BN3798" i="4" s="1"/>
  <c r="AQ522" i="4"/>
  <c r="BN3654" i="4" s="1"/>
  <c r="AK522" i="4"/>
  <c r="BN3618" i="4" s="1"/>
  <c r="AP522" i="4"/>
  <c r="BN3762" i="4" s="1"/>
  <c r="AO522" i="4"/>
  <c r="BN3726" i="4" s="1"/>
  <c r="AK527" i="4"/>
  <c r="BN3623" i="4" s="1"/>
  <c r="AM527" i="4"/>
  <c r="BN3803" i="4" s="1"/>
  <c r="AL527" i="4"/>
  <c r="BN3839" i="4" s="1"/>
  <c r="AQ527" i="4"/>
  <c r="BN3659" i="4" s="1"/>
  <c r="AP527" i="4"/>
  <c r="BN3767" i="4" s="1"/>
  <c r="AN527" i="4"/>
  <c r="BN3695" i="4" s="1"/>
  <c r="AO527" i="4"/>
  <c r="BN3731" i="4" s="1"/>
  <c r="AL530" i="4"/>
  <c r="BN3842" i="4" s="1"/>
  <c r="AQ530" i="4"/>
  <c r="BN3662" i="4" s="1"/>
  <c r="AP530" i="4"/>
  <c r="BN3770" i="4" s="1"/>
  <c r="AO530" i="4"/>
  <c r="BN3734" i="4" s="1"/>
  <c r="AN530" i="4"/>
  <c r="BN3698" i="4" s="1"/>
  <c r="AM530" i="4"/>
  <c r="BN3806" i="4" s="1"/>
  <c r="AK530" i="4"/>
  <c r="BN3626" i="4" s="1"/>
  <c r="AN548" i="4"/>
  <c r="BN3716" i="4" s="1"/>
  <c r="AL548" i="4"/>
  <c r="BN3860" i="4" s="1"/>
  <c r="AP548" i="4"/>
  <c r="BN3788" i="4" s="1"/>
  <c r="AO548" i="4"/>
  <c r="BN3752" i="4" s="1"/>
  <c r="AM548" i="4"/>
  <c r="BN3824" i="4" s="1"/>
  <c r="AQ548" i="4"/>
  <c r="BN3680" i="4" s="1"/>
  <c r="AK548" i="4"/>
  <c r="BN3644" i="4" s="1"/>
  <c r="AM236" i="4"/>
  <c r="BN1544" i="4" s="1"/>
  <c r="AO236" i="4"/>
  <c r="BN1280" i="4" s="1"/>
  <c r="AK236" i="4"/>
  <c r="BN884" i="4" s="1"/>
  <c r="AP236" i="4"/>
  <c r="BN1412" i="4" s="1"/>
  <c r="AN236" i="4"/>
  <c r="BN1148" i="4" s="1"/>
  <c r="AL236" i="4"/>
  <c r="BN1676" i="4" s="1"/>
  <c r="AQ236" i="4"/>
  <c r="BN1016" i="4" s="1"/>
  <c r="AM180" i="4"/>
  <c r="BN1488" i="4" s="1"/>
  <c r="AK180" i="4"/>
  <c r="BN828" i="4" s="1"/>
  <c r="AO180" i="4"/>
  <c r="BN1224" i="4" s="1"/>
  <c r="AN180" i="4"/>
  <c r="BN1092" i="4" s="1"/>
  <c r="AL180" i="4"/>
  <c r="BN1620" i="4" s="1"/>
  <c r="AP180" i="4"/>
  <c r="BN1356" i="4" s="1"/>
  <c r="AQ180" i="4"/>
  <c r="BN960" i="4" s="1"/>
  <c r="AL162" i="4"/>
  <c r="BN1602" i="4" s="1"/>
  <c r="AK162" i="4"/>
  <c r="BN810" i="4" s="1"/>
  <c r="AO162" i="4"/>
  <c r="BN1206" i="4" s="1"/>
  <c r="AP162" i="4"/>
  <c r="BN1338" i="4" s="1"/>
  <c r="AQ162" i="4"/>
  <c r="BN942" i="4" s="1"/>
  <c r="AN162" i="4"/>
  <c r="BN1074" i="4" s="1"/>
  <c r="AM162" i="4"/>
  <c r="BN1470" i="4" s="1"/>
  <c r="AQ217" i="4"/>
  <c r="BN997" i="4" s="1"/>
  <c r="AN217" i="4"/>
  <c r="BN1129" i="4" s="1"/>
  <c r="AK217" i="4"/>
  <c r="BN865" i="4" s="1"/>
  <c r="AP217" i="4"/>
  <c r="BN1393" i="4" s="1"/>
  <c r="AO217" i="4"/>
  <c r="BN1261" i="4" s="1"/>
  <c r="AM217" i="4"/>
  <c r="BN1525" i="4" s="1"/>
  <c r="AL217" i="4"/>
  <c r="BN1657" i="4" s="1"/>
  <c r="AN150" i="4"/>
  <c r="BN1062" i="4" s="1"/>
  <c r="AP150" i="4"/>
  <c r="BN1326" i="4" s="1"/>
  <c r="AL150" i="4"/>
  <c r="BN1590" i="4" s="1"/>
  <c r="AM150" i="4"/>
  <c r="BN1458" i="4" s="1"/>
  <c r="AO150" i="4"/>
  <c r="BN1194" i="4" s="1"/>
  <c r="AK150" i="4"/>
  <c r="BN798" i="4" s="1"/>
  <c r="AQ150" i="4"/>
  <c r="BN930" i="4" s="1"/>
  <c r="AL93" i="4"/>
  <c r="BN741" i="4" s="1"/>
  <c r="AK93" i="4"/>
  <c r="BN309" i="4" s="1"/>
  <c r="AO93" i="4"/>
  <c r="BN525" i="4" s="1"/>
  <c r="AM93" i="4"/>
  <c r="BN669" i="4" s="1"/>
  <c r="AQ93" i="4"/>
  <c r="BN381" i="4" s="1"/>
  <c r="AP93" i="4"/>
  <c r="BN597" i="4" s="1"/>
  <c r="AN93" i="4"/>
  <c r="BN453" i="4" s="1"/>
  <c r="AL82" i="4"/>
  <c r="BN730" i="4" s="1"/>
  <c r="AO82" i="4"/>
  <c r="BN514" i="4" s="1"/>
  <c r="AQ82" i="4"/>
  <c r="BN370" i="4" s="1"/>
  <c r="AP82" i="4"/>
  <c r="BN586" i="4" s="1"/>
  <c r="AM82" i="4"/>
  <c r="BN658" i="4" s="1"/>
  <c r="AK82" i="4"/>
  <c r="BN298" i="4" s="1"/>
  <c r="AN82" i="4"/>
  <c r="BN442" i="4" s="1"/>
  <c r="AP39" i="4"/>
  <c r="BN543" i="4" s="1"/>
  <c r="AO39" i="4"/>
  <c r="BN471" i="4" s="1"/>
  <c r="AM39" i="4"/>
  <c r="BN615" i="4" s="1"/>
  <c r="AK39" i="4"/>
  <c r="BN255" i="4" s="1"/>
  <c r="AL39" i="4"/>
  <c r="BN687" i="4" s="1"/>
  <c r="AN39" i="4"/>
  <c r="BN399" i="4" s="1"/>
  <c r="AQ39" i="4"/>
  <c r="BN327" i="4" s="1"/>
  <c r="AL32" i="4"/>
  <c r="BN248" i="4" s="1"/>
  <c r="AQ32" i="4"/>
  <c r="BN68" i="4" s="1"/>
  <c r="AO32" i="4"/>
  <c r="BN140" i="4" s="1"/>
  <c r="AP32" i="4"/>
  <c r="BN176" i="4" s="1"/>
  <c r="AM32" i="4"/>
  <c r="BN212" i="4" s="1"/>
  <c r="AN32" i="4"/>
  <c r="BN104" i="4" s="1"/>
  <c r="AK32" i="4"/>
  <c r="BN32" i="4" s="1"/>
  <c r="AQ193" i="4"/>
  <c r="BN973" i="4" s="1"/>
  <c r="AK193" i="4"/>
  <c r="BN841" i="4" s="1"/>
  <c r="AO193" i="4"/>
  <c r="BN1237" i="4" s="1"/>
  <c r="AN193" i="4"/>
  <c r="BN1105" i="4" s="1"/>
  <c r="AP193" i="4"/>
  <c r="BN1369" i="4" s="1"/>
  <c r="AM193" i="4"/>
  <c r="BN1501" i="4" s="1"/>
  <c r="AL193" i="4"/>
  <c r="BN1633" i="4" s="1"/>
  <c r="AN206" i="4"/>
  <c r="BN1118" i="4" s="1"/>
  <c r="AL206" i="4"/>
  <c r="BN1646" i="4" s="1"/>
  <c r="AQ206" i="4"/>
  <c r="BN986" i="4" s="1"/>
  <c r="AK206" i="4"/>
  <c r="BN854" i="4" s="1"/>
  <c r="AP206" i="4"/>
  <c r="BN1382" i="4" s="1"/>
  <c r="AO206" i="4"/>
  <c r="BN1250" i="4" s="1"/>
  <c r="AM206" i="4"/>
  <c r="BN1514" i="4" s="1"/>
  <c r="AL160" i="4"/>
  <c r="BN1600" i="4" s="1"/>
  <c r="AN160" i="4"/>
  <c r="BN1072" i="4" s="1"/>
  <c r="AM160" i="4"/>
  <c r="BN1468" i="4" s="1"/>
  <c r="AP160" i="4"/>
  <c r="BN1336" i="4" s="1"/>
  <c r="AQ160" i="4"/>
  <c r="BN940" i="4" s="1"/>
  <c r="AO160" i="4"/>
  <c r="BN1204" i="4" s="1"/>
  <c r="AK160" i="4"/>
  <c r="BN808" i="4" s="1"/>
  <c r="AM241" i="4"/>
  <c r="BN1549" i="4" s="1"/>
  <c r="AL241" i="4"/>
  <c r="BN1681" i="4" s="1"/>
  <c r="AK241" i="4"/>
  <c r="BN889" i="4" s="1"/>
  <c r="AQ241" i="4"/>
  <c r="BN1021" i="4" s="1"/>
  <c r="AO241" i="4"/>
  <c r="BN1285" i="4" s="1"/>
  <c r="AN241" i="4"/>
  <c r="BN1153" i="4" s="1"/>
  <c r="AP241" i="4"/>
  <c r="BN1417" i="4" s="1"/>
  <c r="AQ53" i="4"/>
  <c r="BN341" i="4" s="1"/>
  <c r="AP53" i="4"/>
  <c r="BN557" i="4" s="1"/>
  <c r="AL53" i="4"/>
  <c r="BN701" i="4" s="1"/>
  <c r="AN53" i="4"/>
  <c r="BN413" i="4" s="1"/>
  <c r="AK53" i="4"/>
  <c r="BN269" i="4" s="1"/>
  <c r="AM53" i="4"/>
  <c r="BN629" i="4" s="1"/>
  <c r="AO53" i="4"/>
  <c r="BN485" i="4" s="1"/>
  <c r="AL102" i="4"/>
  <c r="BN750" i="4" s="1"/>
  <c r="AM102" i="4"/>
  <c r="BN678" i="4" s="1"/>
  <c r="AP102" i="4"/>
  <c r="BN606" i="4" s="1"/>
  <c r="AO102" i="4"/>
  <c r="BN534" i="4" s="1"/>
  <c r="AN102" i="4"/>
  <c r="BN462" i="4" s="1"/>
  <c r="AQ102" i="4"/>
  <c r="BN390" i="4" s="1"/>
  <c r="AK102" i="4"/>
  <c r="BN318" i="4" s="1"/>
  <c r="AM44" i="4"/>
  <c r="BN620" i="4" s="1"/>
  <c r="AL44" i="4"/>
  <c r="BN692" i="4" s="1"/>
  <c r="AO44" i="4"/>
  <c r="BN476" i="4" s="1"/>
  <c r="AQ44" i="4"/>
  <c r="BN332" i="4" s="1"/>
  <c r="AN44" i="4"/>
  <c r="BN404" i="4" s="1"/>
  <c r="AP44" i="4"/>
  <c r="BN548" i="4" s="1"/>
  <c r="AK44" i="4"/>
  <c r="BN260" i="4" s="1"/>
  <c r="AL57" i="4"/>
  <c r="BN705" i="4" s="1"/>
  <c r="AK57" i="4"/>
  <c r="BN273" i="4" s="1"/>
  <c r="AM57" i="4"/>
  <c r="BN633" i="4" s="1"/>
  <c r="AQ57" i="4"/>
  <c r="BN345" i="4" s="1"/>
  <c r="AP57" i="4"/>
  <c r="BN561" i="4" s="1"/>
  <c r="AN57" i="4"/>
  <c r="BN417" i="4" s="1"/>
  <c r="AO57" i="4"/>
  <c r="BN489" i="4" s="1"/>
  <c r="AK78" i="4"/>
  <c r="BN294" i="4" s="1"/>
  <c r="AN78" i="4"/>
  <c r="BN438" i="4" s="1"/>
  <c r="AQ78" i="4"/>
  <c r="BN366" i="4" s="1"/>
  <c r="AO78" i="4"/>
  <c r="BN510" i="4" s="1"/>
  <c r="AP78" i="4"/>
  <c r="BN582" i="4" s="1"/>
  <c r="AL78" i="4"/>
  <c r="BN726" i="4" s="1"/>
  <c r="AM78" i="4"/>
  <c r="BN654" i="4" s="1"/>
  <c r="AK68" i="4"/>
  <c r="BN284" i="4" s="1"/>
  <c r="AQ68" i="4"/>
  <c r="BN356" i="4" s="1"/>
  <c r="AM68" i="4"/>
  <c r="BN644" i="4" s="1"/>
  <c r="AO68" i="4"/>
  <c r="BN500" i="4" s="1"/>
  <c r="AN68" i="4"/>
  <c r="BN428" i="4" s="1"/>
  <c r="AL68" i="4"/>
  <c r="BN716" i="4" s="1"/>
  <c r="AP68" i="4"/>
  <c r="BN572" i="4" s="1"/>
  <c r="AN107" i="4"/>
  <c r="BN467" i="4" s="1"/>
  <c r="AM107" i="4"/>
  <c r="BN683" i="4" s="1"/>
  <c r="AQ107" i="4"/>
  <c r="BN395" i="4" s="1"/>
  <c r="AP107" i="4"/>
  <c r="BN611" i="4" s="1"/>
  <c r="AK107" i="4"/>
  <c r="BN323" i="4" s="1"/>
  <c r="AO107" i="4"/>
  <c r="BN539" i="4" s="1"/>
  <c r="AL107" i="4"/>
  <c r="BN755" i="4" s="1"/>
  <c r="AQ66" i="4"/>
  <c r="BN354" i="4" s="1"/>
  <c r="AL66" i="4"/>
  <c r="BN714" i="4" s="1"/>
  <c r="AN66" i="4"/>
  <c r="BN426" i="4" s="1"/>
  <c r="AM66" i="4"/>
  <c r="BN642" i="4" s="1"/>
  <c r="AP66" i="4"/>
  <c r="BN570" i="4" s="1"/>
  <c r="AK66" i="4"/>
  <c r="BN282" i="4" s="1"/>
  <c r="AO66" i="4"/>
  <c r="BN498" i="4" s="1"/>
  <c r="AQ67" i="4"/>
  <c r="BN355" i="4" s="1"/>
  <c r="AL67" i="4"/>
  <c r="BN715" i="4" s="1"/>
  <c r="AN67" i="4"/>
  <c r="BN427" i="4" s="1"/>
  <c r="AK67" i="4"/>
  <c r="BN283" i="4" s="1"/>
  <c r="AM67" i="4"/>
  <c r="BN643" i="4" s="1"/>
  <c r="AP67" i="4"/>
  <c r="BN571" i="4" s="1"/>
  <c r="AO67" i="4"/>
  <c r="BN499" i="4" s="1"/>
  <c r="AM83" i="4"/>
  <c r="BN659" i="4" s="1"/>
  <c r="AN83" i="4"/>
  <c r="BN443" i="4" s="1"/>
  <c r="AK83" i="4"/>
  <c r="BN299" i="4" s="1"/>
  <c r="AQ83" i="4"/>
  <c r="BN371" i="4" s="1"/>
  <c r="AO83" i="4"/>
  <c r="BN515" i="4" s="1"/>
  <c r="AP83" i="4"/>
  <c r="BN587" i="4" s="1"/>
  <c r="AL83" i="4"/>
  <c r="BN731" i="4" s="1"/>
  <c r="AO86" i="4"/>
  <c r="BN518" i="4" s="1"/>
  <c r="AQ86" i="4"/>
  <c r="BN374" i="4" s="1"/>
  <c r="AM86" i="4"/>
  <c r="BN662" i="4" s="1"/>
  <c r="AL86" i="4"/>
  <c r="BN734" i="4" s="1"/>
  <c r="AK86" i="4"/>
  <c r="BN302" i="4" s="1"/>
  <c r="AN86" i="4"/>
  <c r="BN446" i="4" s="1"/>
  <c r="AP86" i="4"/>
  <c r="BN590" i="4" s="1"/>
  <c r="AK38" i="4"/>
  <c r="BN38" i="4" s="1"/>
  <c r="AM38" i="4"/>
  <c r="BN218" i="4" s="1"/>
  <c r="AQ38" i="4"/>
  <c r="BN74" i="4" s="1"/>
  <c r="AP38" i="4"/>
  <c r="BN182" i="4" s="1"/>
  <c r="AO38" i="4"/>
  <c r="BN146" i="4" s="1"/>
  <c r="AN38" i="4"/>
  <c r="BN110" i="4" s="1"/>
  <c r="AL38" i="4"/>
  <c r="BN254" i="4" s="1"/>
  <c r="AK36" i="4"/>
  <c r="BN36" i="4" s="1"/>
  <c r="AN36" i="4"/>
  <c r="BN108" i="4" s="1"/>
  <c r="AP36" i="4"/>
  <c r="BN180" i="4" s="1"/>
  <c r="AO36" i="4"/>
  <c r="BN144" i="4" s="1"/>
  <c r="AL36" i="4"/>
  <c r="BN252" i="4" s="1"/>
  <c r="AM36" i="4"/>
  <c r="BN216" i="4" s="1"/>
  <c r="AQ36" i="4"/>
  <c r="BN72" i="4" s="1"/>
  <c r="AQ24" i="4"/>
  <c r="BN60" i="4" s="1"/>
  <c r="AO24" i="4"/>
  <c r="BN132" i="4" s="1"/>
  <c r="AL24" i="4"/>
  <c r="BN240" i="4" s="1"/>
  <c r="AK24" i="4"/>
  <c r="BN24" i="4" s="1"/>
  <c r="AP24" i="4"/>
  <c r="BN168" i="4" s="1"/>
  <c r="AM24" i="4"/>
  <c r="BN204" i="4" s="1"/>
  <c r="AN24" i="4"/>
  <c r="BN96" i="4" s="1"/>
  <c r="AQ19" i="4"/>
  <c r="BN55" i="4" s="1"/>
  <c r="AL19" i="4"/>
  <c r="BN235" i="4" s="1"/>
  <c r="AM19" i="4"/>
  <c r="BN199" i="4" s="1"/>
  <c r="AN19" i="4"/>
  <c r="BN91" i="4" s="1"/>
  <c r="AP19" i="4"/>
  <c r="BN163" i="4" s="1"/>
  <c r="AO19" i="4"/>
  <c r="BN127" i="4" s="1"/>
  <c r="AK19" i="4"/>
  <c r="BN19" i="4" s="1"/>
  <c r="AM18" i="4"/>
  <c r="BN198" i="4" s="1"/>
  <c r="AK18" i="4"/>
  <c r="BN18" i="4" s="1"/>
  <c r="AN18" i="4"/>
  <c r="BN90" i="4" s="1"/>
  <c r="AL18" i="4"/>
  <c r="BN234" i="4" s="1"/>
  <c r="AP18" i="4"/>
  <c r="BN162" i="4" s="1"/>
  <c r="AQ18" i="4"/>
  <c r="BN54" i="4" s="1"/>
  <c r="AO18" i="4"/>
  <c r="BN126" i="4" s="1"/>
  <c r="AL14" i="4"/>
  <c r="BN230" i="4" s="1"/>
  <c r="AQ14" i="4"/>
  <c r="BN50" i="4" s="1"/>
  <c r="AO14" i="4"/>
  <c r="BN122" i="4" s="1"/>
  <c r="AP14" i="4"/>
  <c r="BN158" i="4" s="1"/>
  <c r="AM14" i="4"/>
  <c r="BN194" i="4" s="1"/>
  <c r="AN14" i="4"/>
  <c r="BN86" i="4" s="1"/>
  <c r="AK14" i="4"/>
  <c r="BN14" i="4" s="1"/>
  <c r="AM143" i="4"/>
  <c r="BN1451" i="4" s="1"/>
  <c r="AN143" i="4"/>
  <c r="BN1055" i="4" s="1"/>
  <c r="AQ143" i="4"/>
  <c r="BN923" i="4" s="1"/>
  <c r="AO143" i="4"/>
  <c r="BN1187" i="4" s="1"/>
  <c r="AP143" i="4"/>
  <c r="BN1319" i="4" s="1"/>
  <c r="AK143" i="4"/>
  <c r="BN791" i="4" s="1"/>
  <c r="AL143" i="4"/>
  <c r="BN1583" i="4" s="1"/>
  <c r="AN209" i="4"/>
  <c r="BN1121" i="4" s="1"/>
  <c r="AQ209" i="4"/>
  <c r="BN989" i="4" s="1"/>
  <c r="AK209" i="4"/>
  <c r="BN857" i="4" s="1"/>
  <c r="AL209" i="4"/>
  <c r="BN1649" i="4" s="1"/>
  <c r="AP209" i="4"/>
  <c r="BN1385" i="4" s="1"/>
  <c r="AO209" i="4"/>
  <c r="BN1253" i="4" s="1"/>
  <c r="AM209" i="4"/>
  <c r="BN1517" i="4" s="1"/>
  <c r="AK371" i="4"/>
  <c r="BN1811" i="4" s="1"/>
  <c r="AN371" i="4"/>
  <c r="BN2075" i="4" s="1"/>
  <c r="AQ371" i="4"/>
  <c r="BN1943" i="4" s="1"/>
  <c r="AO371" i="4"/>
  <c r="BN2207" i="4" s="1"/>
  <c r="AP371" i="4"/>
  <c r="BN2339" i="4" s="1"/>
  <c r="AM371" i="4"/>
  <c r="BN2471" i="4" s="1"/>
  <c r="AL371" i="4"/>
  <c r="BN2603" i="4" s="1"/>
  <c r="AQ305" i="4"/>
  <c r="BN1877" i="4" s="1"/>
  <c r="AL305" i="4"/>
  <c r="BN2537" i="4" s="1"/>
  <c r="AP305" i="4"/>
  <c r="BN2273" i="4" s="1"/>
  <c r="AM305" i="4"/>
  <c r="BN2405" i="4" s="1"/>
  <c r="AN305" i="4"/>
  <c r="BN2009" i="4" s="1"/>
  <c r="AO305" i="4"/>
  <c r="BN2141" i="4" s="1"/>
  <c r="AK305" i="4"/>
  <c r="BN1745" i="4" s="1"/>
  <c r="AN316" i="4"/>
  <c r="BN2020" i="4" s="1"/>
  <c r="AM316" i="4"/>
  <c r="BN2416" i="4" s="1"/>
  <c r="AQ316" i="4"/>
  <c r="BN1888" i="4" s="1"/>
  <c r="AO316" i="4"/>
  <c r="BN2152" i="4" s="1"/>
  <c r="AK316" i="4"/>
  <c r="BN1756" i="4" s="1"/>
  <c r="AL316" i="4"/>
  <c r="BN2548" i="4" s="1"/>
  <c r="AP316" i="4"/>
  <c r="BN2284" i="4" s="1"/>
  <c r="AO292" i="4"/>
  <c r="BN2128" i="4" s="1"/>
  <c r="AP292" i="4"/>
  <c r="BN2260" i="4" s="1"/>
  <c r="AM292" i="4"/>
  <c r="BN2392" i="4" s="1"/>
  <c r="AL292" i="4"/>
  <c r="BN2524" i="4" s="1"/>
  <c r="AQ292" i="4"/>
  <c r="BN1864" i="4" s="1"/>
  <c r="AK292" i="4"/>
  <c r="BN1732" i="4" s="1"/>
  <c r="AN292" i="4"/>
  <c r="BN1996" i="4" s="1"/>
  <c r="AN325" i="4"/>
  <c r="BN2029" i="4" s="1"/>
  <c r="AQ325" i="4"/>
  <c r="BN1897" i="4" s="1"/>
  <c r="AP325" i="4"/>
  <c r="BN2293" i="4" s="1"/>
  <c r="AK325" i="4"/>
  <c r="BN1765" i="4" s="1"/>
  <c r="AL325" i="4"/>
  <c r="BN2557" i="4" s="1"/>
  <c r="AO325" i="4"/>
  <c r="BN2161" i="4" s="1"/>
  <c r="AM325" i="4"/>
  <c r="BN2425" i="4" s="1"/>
  <c r="AL343" i="4"/>
  <c r="BN2575" i="4" s="1"/>
  <c r="AO343" i="4"/>
  <c r="BN2179" i="4" s="1"/>
  <c r="AM343" i="4"/>
  <c r="BN2443" i="4" s="1"/>
  <c r="AP343" i="4"/>
  <c r="BN2311" i="4" s="1"/>
  <c r="AQ343" i="4"/>
  <c r="BN1915" i="4" s="1"/>
  <c r="AN343" i="4"/>
  <c r="BN2047" i="4" s="1"/>
  <c r="AK343" i="4"/>
  <c r="BN1783" i="4" s="1"/>
  <c r="AQ311" i="4"/>
  <c r="BN1883" i="4" s="1"/>
  <c r="AL311" i="4"/>
  <c r="BN2543" i="4" s="1"/>
  <c r="AP311" i="4"/>
  <c r="BN2279" i="4" s="1"/>
  <c r="AO311" i="4"/>
  <c r="BN2147" i="4" s="1"/>
  <c r="AN311" i="4"/>
  <c r="BN2015" i="4" s="1"/>
  <c r="AM311" i="4"/>
  <c r="BN2411" i="4" s="1"/>
  <c r="AK311" i="4"/>
  <c r="BN1751" i="4" s="1"/>
  <c r="AQ290" i="4"/>
  <c r="BN1862" i="4" s="1"/>
  <c r="AP290" i="4"/>
  <c r="BN2258" i="4" s="1"/>
  <c r="AN290" i="4"/>
  <c r="BN1994" i="4" s="1"/>
  <c r="AL290" i="4"/>
  <c r="BN2522" i="4" s="1"/>
  <c r="AO290" i="4"/>
  <c r="BN2126" i="4" s="1"/>
  <c r="AM290" i="4"/>
  <c r="BN2390" i="4" s="1"/>
  <c r="AK290" i="4"/>
  <c r="BN1730" i="4" s="1"/>
  <c r="AQ244" i="4"/>
  <c r="BN1816" i="4" s="1"/>
  <c r="AP244" i="4"/>
  <c r="BN2212" i="4" s="1"/>
  <c r="AK244" i="4"/>
  <c r="BN1684" i="4" s="1"/>
  <c r="AN244" i="4"/>
  <c r="BN1948" i="4" s="1"/>
  <c r="AM244" i="4"/>
  <c r="BN2344" i="4" s="1"/>
  <c r="AL244" i="4"/>
  <c r="BN2476" i="4" s="1"/>
  <c r="AO244" i="4"/>
  <c r="BN2080" i="4" s="1"/>
  <c r="AP257" i="4"/>
  <c r="BN2225" i="4" s="1"/>
  <c r="AL257" i="4"/>
  <c r="BN2489" i="4" s="1"/>
  <c r="AK257" i="4"/>
  <c r="BN1697" i="4" s="1"/>
  <c r="AQ257" i="4"/>
  <c r="BN1829" i="4" s="1"/>
  <c r="AO257" i="4"/>
  <c r="BN2093" i="4" s="1"/>
  <c r="AN257" i="4"/>
  <c r="BN1961" i="4" s="1"/>
  <c r="AM257" i="4"/>
  <c r="BN2357" i="4" s="1"/>
  <c r="AL320" i="4"/>
  <c r="BN2552" i="4" s="1"/>
  <c r="AO320" i="4"/>
  <c r="BN2156" i="4" s="1"/>
  <c r="AP320" i="4"/>
  <c r="BN2288" i="4" s="1"/>
  <c r="AQ320" i="4"/>
  <c r="BN1892" i="4" s="1"/>
  <c r="AK320" i="4"/>
  <c r="BN1760" i="4" s="1"/>
  <c r="AN320" i="4"/>
  <c r="BN2024" i="4" s="1"/>
  <c r="AM320" i="4"/>
  <c r="BN2420" i="4" s="1"/>
  <c r="AN323" i="4"/>
  <c r="BN2027" i="4" s="1"/>
  <c r="AM323" i="4"/>
  <c r="BN2423" i="4" s="1"/>
  <c r="AK323" i="4"/>
  <c r="BN1763" i="4" s="1"/>
  <c r="AQ323" i="4"/>
  <c r="BN1895" i="4" s="1"/>
  <c r="AL323" i="4"/>
  <c r="BN2555" i="4" s="1"/>
  <c r="AO323" i="4"/>
  <c r="BN2159" i="4" s="1"/>
  <c r="AP323" i="4"/>
  <c r="BN2291" i="4" s="1"/>
  <c r="AO345" i="4"/>
  <c r="BN2181" i="4" s="1"/>
  <c r="AN345" i="4"/>
  <c r="BN2049" i="4" s="1"/>
  <c r="AP345" i="4"/>
  <c r="BN2313" i="4" s="1"/>
  <c r="AK345" i="4"/>
  <c r="BN1785" i="4" s="1"/>
  <c r="AQ345" i="4"/>
  <c r="BN1917" i="4" s="1"/>
  <c r="AM345" i="4"/>
  <c r="BN2445" i="4" s="1"/>
  <c r="AL345" i="4"/>
  <c r="BN2577" i="4" s="1"/>
  <c r="AQ258" i="4"/>
  <c r="BN1830" i="4" s="1"/>
  <c r="AP258" i="4"/>
  <c r="BN2226" i="4" s="1"/>
  <c r="AN258" i="4"/>
  <c r="BN1962" i="4" s="1"/>
  <c r="AM258" i="4"/>
  <c r="BN2358" i="4" s="1"/>
  <c r="AK258" i="4"/>
  <c r="BN1698" i="4" s="1"/>
  <c r="AO258" i="4"/>
  <c r="BN2094" i="4" s="1"/>
  <c r="AL258" i="4"/>
  <c r="BN2490" i="4" s="1"/>
  <c r="AL314" i="4"/>
  <c r="BN2546" i="4" s="1"/>
  <c r="AO314" i="4"/>
  <c r="BN2150" i="4" s="1"/>
  <c r="AK314" i="4"/>
  <c r="BN1754" i="4" s="1"/>
  <c r="AP314" i="4"/>
  <c r="BN2282" i="4" s="1"/>
  <c r="AQ314" i="4"/>
  <c r="BN1886" i="4" s="1"/>
  <c r="AN314" i="4"/>
  <c r="BN2018" i="4" s="1"/>
  <c r="AM314" i="4"/>
  <c r="BN2414" i="4" s="1"/>
  <c r="AQ327" i="4"/>
  <c r="BN1899" i="4" s="1"/>
  <c r="AL327" i="4"/>
  <c r="BN2559" i="4" s="1"/>
  <c r="AM327" i="4"/>
  <c r="BN2427" i="4" s="1"/>
  <c r="AO327" i="4"/>
  <c r="BN2163" i="4" s="1"/>
  <c r="AN327" i="4"/>
  <c r="BN2031" i="4" s="1"/>
  <c r="AP327" i="4"/>
  <c r="BN2295" i="4" s="1"/>
  <c r="AK327" i="4"/>
  <c r="BN1767" i="4" s="1"/>
  <c r="AL357" i="4"/>
  <c r="BN2589" i="4" s="1"/>
  <c r="AM357" i="4"/>
  <c r="BN2457" i="4" s="1"/>
  <c r="AO357" i="4"/>
  <c r="BN2193" i="4" s="1"/>
  <c r="AP357" i="4"/>
  <c r="BN2325" i="4" s="1"/>
  <c r="AQ357" i="4"/>
  <c r="BN1929" i="4" s="1"/>
  <c r="AK357" i="4"/>
  <c r="BN1797" i="4" s="1"/>
  <c r="AN357" i="4"/>
  <c r="BN2061" i="4" s="1"/>
  <c r="AO251" i="4"/>
  <c r="BN2087" i="4" s="1"/>
  <c r="AQ251" i="4"/>
  <c r="BN1823" i="4" s="1"/>
  <c r="AK251" i="4"/>
  <c r="BN1691" i="4" s="1"/>
  <c r="AP251" i="4"/>
  <c r="BN2219" i="4" s="1"/>
  <c r="AN251" i="4"/>
  <c r="BN1955" i="4" s="1"/>
  <c r="AM251" i="4"/>
  <c r="BN2351" i="4" s="1"/>
  <c r="AL251" i="4"/>
  <c r="BN2483" i="4" s="1"/>
  <c r="AP281" i="4"/>
  <c r="BN2249" i="4" s="1"/>
  <c r="AM281" i="4"/>
  <c r="BN2381" i="4" s="1"/>
  <c r="AL281" i="4"/>
  <c r="BN2513" i="4" s="1"/>
  <c r="AQ281" i="4"/>
  <c r="BN1853" i="4" s="1"/>
  <c r="AO281" i="4"/>
  <c r="BN2117" i="4" s="1"/>
  <c r="AN281" i="4"/>
  <c r="BN1985" i="4" s="1"/>
  <c r="AK281" i="4"/>
  <c r="BN1721" i="4" s="1"/>
  <c r="AN254" i="4"/>
  <c r="BN1958" i="4" s="1"/>
  <c r="AO254" i="4"/>
  <c r="BN2090" i="4" s="1"/>
  <c r="AL254" i="4"/>
  <c r="BN2486" i="4" s="1"/>
  <c r="AQ254" i="4"/>
  <c r="BN1826" i="4" s="1"/>
  <c r="AK254" i="4"/>
  <c r="BN1694" i="4" s="1"/>
  <c r="AM254" i="4"/>
  <c r="BN2354" i="4" s="1"/>
  <c r="AP254" i="4"/>
  <c r="BN2222" i="4" s="1"/>
  <c r="AQ319" i="4"/>
  <c r="BN1891" i="4" s="1"/>
  <c r="AP319" i="4"/>
  <c r="BN2287" i="4" s="1"/>
  <c r="AK319" i="4"/>
  <c r="BN1759" i="4" s="1"/>
  <c r="AL319" i="4"/>
  <c r="BN2551" i="4" s="1"/>
  <c r="AM319" i="4"/>
  <c r="BN2419" i="4" s="1"/>
  <c r="AN319" i="4"/>
  <c r="BN2023" i="4" s="1"/>
  <c r="AO319" i="4"/>
  <c r="BN2155" i="4" s="1"/>
  <c r="AN252" i="4"/>
  <c r="BN1956" i="4" s="1"/>
  <c r="AP252" i="4"/>
  <c r="BN2220" i="4" s="1"/>
  <c r="AM252" i="4"/>
  <c r="BN2352" i="4" s="1"/>
  <c r="AL252" i="4"/>
  <c r="BN2484" i="4" s="1"/>
  <c r="AQ252" i="4"/>
  <c r="BN1824" i="4" s="1"/>
  <c r="AK252" i="4"/>
  <c r="BN1692" i="4" s="1"/>
  <c r="AO252" i="4"/>
  <c r="BN2088" i="4" s="1"/>
  <c r="AQ475" i="4"/>
  <c r="BN3091" i="4" s="1"/>
  <c r="AO475" i="4"/>
  <c r="BN3283" i="4" s="1"/>
  <c r="AL475" i="4"/>
  <c r="BN3571" i="4" s="1"/>
  <c r="AP475" i="4"/>
  <c r="BN3379" i="4" s="1"/>
  <c r="AK475" i="4"/>
  <c r="BN2995" i="4" s="1"/>
  <c r="AN475" i="4"/>
  <c r="BN3187" i="4" s="1"/>
  <c r="AM475" i="4"/>
  <c r="BN3475" i="4" s="1"/>
  <c r="AL505" i="4"/>
  <c r="BN3601" i="4" s="1"/>
  <c r="AQ505" i="4"/>
  <c r="BN3121" i="4" s="1"/>
  <c r="AM505" i="4"/>
  <c r="BN3505" i="4" s="1"/>
  <c r="AK505" i="4"/>
  <c r="BN3025" i="4" s="1"/>
  <c r="AN505" i="4"/>
  <c r="BN3217" i="4" s="1"/>
  <c r="AP505" i="4"/>
  <c r="BN3409" i="4" s="1"/>
  <c r="AO505" i="4"/>
  <c r="BN3313" i="4" s="1"/>
  <c r="AP498" i="4"/>
  <c r="BN3402" i="4" s="1"/>
  <c r="AO498" i="4"/>
  <c r="BN3306" i="4" s="1"/>
  <c r="AM498" i="4"/>
  <c r="BN3498" i="4" s="1"/>
  <c r="AL498" i="4"/>
  <c r="BN3594" i="4" s="1"/>
  <c r="AN498" i="4"/>
  <c r="BN3210" i="4" s="1"/>
  <c r="AQ498" i="4"/>
  <c r="BN3114" i="4" s="1"/>
  <c r="AK498" i="4"/>
  <c r="BN3018" i="4" s="1"/>
  <c r="AP488" i="4"/>
  <c r="BN3392" i="4" s="1"/>
  <c r="AK488" i="4"/>
  <c r="BN3008" i="4" s="1"/>
  <c r="AQ488" i="4"/>
  <c r="BN3104" i="4" s="1"/>
  <c r="AL488" i="4"/>
  <c r="BN3584" i="4" s="1"/>
  <c r="AO488" i="4"/>
  <c r="BN3296" i="4" s="1"/>
  <c r="AN488" i="4"/>
  <c r="BN3200" i="4" s="1"/>
  <c r="AM488" i="4"/>
  <c r="BN3488" i="4" s="1"/>
  <c r="AQ510" i="4"/>
  <c r="BN3126" i="4" s="1"/>
  <c r="AK510" i="4"/>
  <c r="BN3030" i="4" s="1"/>
  <c r="AP510" i="4"/>
  <c r="BN3414" i="4" s="1"/>
  <c r="AO510" i="4"/>
  <c r="BN3318" i="4" s="1"/>
  <c r="AM510" i="4"/>
  <c r="BN3510" i="4" s="1"/>
  <c r="AL510" i="4"/>
  <c r="BN3606" i="4" s="1"/>
  <c r="AN510" i="4"/>
  <c r="BN3222" i="4" s="1"/>
  <c r="AQ471" i="4"/>
  <c r="BN3087" i="4" s="1"/>
  <c r="AO471" i="4"/>
  <c r="BN3279" i="4" s="1"/>
  <c r="AN471" i="4"/>
  <c r="BN3183" i="4" s="1"/>
  <c r="AP471" i="4"/>
  <c r="BN3375" i="4" s="1"/>
  <c r="AM471" i="4"/>
  <c r="BN3471" i="4" s="1"/>
  <c r="AK471" i="4"/>
  <c r="BN2991" i="4" s="1"/>
  <c r="AL471" i="4"/>
  <c r="BN3567" i="4" s="1"/>
  <c r="AO492" i="4"/>
  <c r="BN3300" i="4" s="1"/>
  <c r="AM492" i="4"/>
  <c r="BN3492" i="4" s="1"/>
  <c r="AL492" i="4"/>
  <c r="BN3588" i="4" s="1"/>
  <c r="AN492" i="4"/>
  <c r="BN3204" i="4" s="1"/>
  <c r="AQ492" i="4"/>
  <c r="BN3108" i="4" s="1"/>
  <c r="AK492" i="4"/>
  <c r="BN3012" i="4" s="1"/>
  <c r="AP492" i="4"/>
  <c r="BN3396" i="4" s="1"/>
  <c r="AL550" i="4"/>
  <c r="BN3862" i="4" s="1"/>
  <c r="AQ550" i="4"/>
  <c r="BN3682" i="4" s="1"/>
  <c r="AK550" i="4"/>
  <c r="BN3646" i="4" s="1"/>
  <c r="AO550" i="4"/>
  <c r="BN3754" i="4" s="1"/>
  <c r="AP550" i="4"/>
  <c r="BN3790" i="4" s="1"/>
  <c r="AN550" i="4"/>
  <c r="BN3718" i="4" s="1"/>
  <c r="AM550" i="4"/>
  <c r="BN3826" i="4" s="1"/>
  <c r="AO528" i="4"/>
  <c r="BN3732" i="4" s="1"/>
  <c r="AM528" i="4"/>
  <c r="BN3804" i="4" s="1"/>
  <c r="AL528" i="4"/>
  <c r="BN3840" i="4" s="1"/>
  <c r="AN528" i="4"/>
  <c r="BN3696" i="4" s="1"/>
  <c r="AQ528" i="4"/>
  <c r="BN3660" i="4" s="1"/>
  <c r="AK528" i="4"/>
  <c r="BN3624" i="4" s="1"/>
  <c r="AP528" i="4"/>
  <c r="BN3768" i="4" s="1"/>
  <c r="AQ533" i="4"/>
  <c r="BN3665" i="4" s="1"/>
  <c r="AM533" i="4"/>
  <c r="BN3809" i="4" s="1"/>
  <c r="AL533" i="4"/>
  <c r="BN3845" i="4" s="1"/>
  <c r="AK533" i="4"/>
  <c r="BN3629" i="4" s="1"/>
  <c r="AP533" i="4"/>
  <c r="BN3773" i="4" s="1"/>
  <c r="AN533" i="4"/>
  <c r="BN3701" i="4" s="1"/>
  <c r="AO533" i="4"/>
  <c r="BN3737" i="4" s="1"/>
  <c r="AZ446" i="4"/>
  <c r="AM542" i="4"/>
  <c r="BN3818" i="4" s="1"/>
  <c r="AQ542" i="4"/>
  <c r="BN3674" i="4" s="1"/>
  <c r="AP542" i="4"/>
  <c r="BN3782" i="4" s="1"/>
  <c r="AO542" i="4"/>
  <c r="BN3746" i="4" s="1"/>
  <c r="AN542" i="4"/>
  <c r="BN3710" i="4" s="1"/>
  <c r="AK542" i="4"/>
  <c r="BN3638" i="4" s="1"/>
  <c r="AL542" i="4"/>
  <c r="BN3854" i="4" s="1"/>
  <c r="AK538" i="4"/>
  <c r="BN3634" i="4" s="1"/>
  <c r="AL538" i="4"/>
  <c r="BN3850" i="4" s="1"/>
  <c r="AQ538" i="4"/>
  <c r="BN3670" i="4" s="1"/>
  <c r="AO538" i="4"/>
  <c r="BN3742" i="4" s="1"/>
  <c r="AP538" i="4"/>
  <c r="BN3778" i="4" s="1"/>
  <c r="AN538" i="4"/>
  <c r="BN3706" i="4" s="1"/>
  <c r="AM538" i="4"/>
  <c r="BN3814" i="4" s="1"/>
  <c r="AO525" i="4"/>
  <c r="BN3729" i="4" s="1"/>
  <c r="AK525" i="4"/>
  <c r="BN3621" i="4" s="1"/>
  <c r="AN525" i="4"/>
  <c r="BN3693" i="4" s="1"/>
  <c r="AM525" i="4"/>
  <c r="BN3801" i="4" s="1"/>
  <c r="AL525" i="4"/>
  <c r="BN3837" i="4" s="1"/>
  <c r="AP525" i="4"/>
  <c r="BN3765" i="4" s="1"/>
  <c r="AQ525" i="4"/>
  <c r="BN3657" i="4" s="1"/>
  <c r="AQ128" i="4"/>
  <c r="BN908" i="4" s="1"/>
  <c r="AK128" i="4"/>
  <c r="BN776" i="4" s="1"/>
  <c r="AP128" i="4"/>
  <c r="BN1304" i="4" s="1"/>
  <c r="AM128" i="4"/>
  <c r="BN1436" i="4" s="1"/>
  <c r="AN128" i="4"/>
  <c r="BN1040" i="4" s="1"/>
  <c r="AL128" i="4"/>
  <c r="BN1568" i="4" s="1"/>
  <c r="AO128" i="4"/>
  <c r="BN1172" i="4" s="1"/>
  <c r="AM156" i="4"/>
  <c r="BN1464" i="4" s="1"/>
  <c r="AQ156" i="4"/>
  <c r="BN936" i="4" s="1"/>
  <c r="AK156" i="4"/>
  <c r="BN804" i="4" s="1"/>
  <c r="AO156" i="4"/>
  <c r="BN1200" i="4" s="1"/>
  <c r="AP156" i="4"/>
  <c r="BN1332" i="4" s="1"/>
  <c r="AN156" i="4"/>
  <c r="BN1068" i="4" s="1"/>
  <c r="AL156" i="4"/>
  <c r="BN1596" i="4" s="1"/>
  <c r="AO192" i="4"/>
  <c r="BN1236" i="4" s="1"/>
  <c r="AK192" i="4"/>
  <c r="BN840" i="4" s="1"/>
  <c r="AN192" i="4"/>
  <c r="BN1104" i="4" s="1"/>
  <c r="AM192" i="4"/>
  <c r="BN1500" i="4" s="1"/>
  <c r="AL192" i="4"/>
  <c r="BN1632" i="4" s="1"/>
  <c r="AP192" i="4"/>
  <c r="BN1368" i="4" s="1"/>
  <c r="AQ192" i="4"/>
  <c r="BN972" i="4" s="1"/>
  <c r="AQ60" i="4"/>
  <c r="BN348" i="4" s="1"/>
  <c r="AO60" i="4"/>
  <c r="BN492" i="4" s="1"/>
  <c r="AP60" i="4"/>
  <c r="BN564" i="4" s="1"/>
  <c r="AK60" i="4"/>
  <c r="BN276" i="4" s="1"/>
  <c r="AM60" i="4"/>
  <c r="BN636" i="4" s="1"/>
  <c r="AL60" i="4"/>
  <c r="BN708" i="4" s="1"/>
  <c r="AN60" i="4"/>
  <c r="BN420" i="4" s="1"/>
  <c r="AQ109" i="4"/>
  <c r="BN397" i="4" s="1"/>
  <c r="AM109" i="4"/>
  <c r="BN685" i="4" s="1"/>
  <c r="AL109" i="4"/>
  <c r="BN757" i="4" s="1"/>
  <c r="AN109" i="4"/>
  <c r="BN469" i="4" s="1"/>
  <c r="AO109" i="4"/>
  <c r="BN541" i="4" s="1"/>
  <c r="AK109" i="4"/>
  <c r="BN325" i="4" s="1"/>
  <c r="AP109" i="4"/>
  <c r="BN613" i="4" s="1"/>
  <c r="AN15" i="4"/>
  <c r="BN87" i="4" s="1"/>
  <c r="AL15" i="4"/>
  <c r="BN231" i="4" s="1"/>
  <c r="AM15" i="4"/>
  <c r="BN195" i="4" s="1"/>
  <c r="AP15" i="4"/>
  <c r="BN159" i="4" s="1"/>
  <c r="AQ15" i="4"/>
  <c r="BN51" i="4" s="1"/>
  <c r="AO15" i="4"/>
  <c r="BN123" i="4" s="1"/>
  <c r="AK15" i="4"/>
  <c r="BN15" i="4" s="1"/>
  <c r="AN186" i="4"/>
  <c r="BN1098" i="4" s="1"/>
  <c r="AQ186" i="4"/>
  <c r="BN966" i="4" s="1"/>
  <c r="AO186" i="4"/>
  <c r="BN1230" i="4" s="1"/>
  <c r="AM186" i="4"/>
  <c r="BN1494" i="4" s="1"/>
  <c r="AL186" i="4"/>
  <c r="BN1626" i="4" s="1"/>
  <c r="AP186" i="4"/>
  <c r="BN1362" i="4" s="1"/>
  <c r="AK186" i="4"/>
  <c r="BN834" i="4" s="1"/>
  <c r="AK189" i="4"/>
  <c r="BN837" i="4" s="1"/>
  <c r="AP189" i="4"/>
  <c r="BN1365" i="4" s="1"/>
  <c r="AO189" i="4"/>
  <c r="BN1233" i="4" s="1"/>
  <c r="AM189" i="4"/>
  <c r="BN1497" i="4" s="1"/>
  <c r="AL189" i="4"/>
  <c r="BN1629" i="4" s="1"/>
  <c r="AN189" i="4"/>
  <c r="BN1101" i="4" s="1"/>
  <c r="AQ189" i="4"/>
  <c r="BN969" i="4" s="1"/>
  <c r="AL115" i="4"/>
  <c r="BN1555" i="4" s="1"/>
  <c r="AK115" i="4"/>
  <c r="BN763" i="4" s="1"/>
  <c r="AP115" i="4"/>
  <c r="BN1291" i="4" s="1"/>
  <c r="AN115" i="4"/>
  <c r="BN1027" i="4" s="1"/>
  <c r="AO115" i="4"/>
  <c r="BN1159" i="4" s="1"/>
  <c r="AM115" i="4"/>
  <c r="BN1423" i="4" s="1"/>
  <c r="AQ115" i="4"/>
  <c r="BN895" i="4" s="1"/>
  <c r="AN219" i="4"/>
  <c r="BN1131" i="4" s="1"/>
  <c r="AM219" i="4"/>
  <c r="BN1527" i="4" s="1"/>
  <c r="AQ219" i="4"/>
  <c r="BN999" i="4" s="1"/>
  <c r="AL219" i="4"/>
  <c r="BN1659" i="4" s="1"/>
  <c r="AK219" i="4"/>
  <c r="BN867" i="4" s="1"/>
  <c r="AP219" i="4"/>
  <c r="BN1395" i="4" s="1"/>
  <c r="AO219" i="4"/>
  <c r="BN1263" i="4" s="1"/>
  <c r="AK202" i="4"/>
  <c r="BN850" i="4" s="1"/>
  <c r="AP202" i="4"/>
  <c r="BN1378" i="4" s="1"/>
  <c r="AO202" i="4"/>
  <c r="BN1246" i="4" s="1"/>
  <c r="AN202" i="4"/>
  <c r="BN1114" i="4" s="1"/>
  <c r="AL202" i="4"/>
  <c r="BN1642" i="4" s="1"/>
  <c r="AQ202" i="4"/>
  <c r="BN982" i="4" s="1"/>
  <c r="AM202" i="4"/>
  <c r="BN1510" i="4" s="1"/>
  <c r="AO134" i="4"/>
  <c r="BN1178" i="4" s="1"/>
  <c r="AL134" i="4"/>
  <c r="BN1574" i="4" s="1"/>
  <c r="AK134" i="4"/>
  <c r="BN782" i="4" s="1"/>
  <c r="AM134" i="4"/>
  <c r="BN1442" i="4" s="1"/>
  <c r="AN134" i="4"/>
  <c r="BN1046" i="4" s="1"/>
  <c r="AP134" i="4"/>
  <c r="BN1310" i="4" s="1"/>
  <c r="AQ134" i="4"/>
  <c r="BN914" i="4" s="1"/>
  <c r="AL210" i="4"/>
  <c r="BN1650" i="4" s="1"/>
  <c r="AO210" i="4"/>
  <c r="BN1254" i="4" s="1"/>
  <c r="AN210" i="4"/>
  <c r="BN1122" i="4" s="1"/>
  <c r="AM210" i="4"/>
  <c r="BN1518" i="4" s="1"/>
  <c r="AP210" i="4"/>
  <c r="BN1386" i="4" s="1"/>
  <c r="AQ210" i="4"/>
  <c r="BN990" i="4" s="1"/>
  <c r="AK210" i="4"/>
  <c r="BN858" i="4" s="1"/>
  <c r="AO167" i="4"/>
  <c r="BN1211" i="4" s="1"/>
  <c r="AK167" i="4"/>
  <c r="BN815" i="4" s="1"/>
  <c r="AN167" i="4"/>
  <c r="BN1079" i="4" s="1"/>
  <c r="AM167" i="4"/>
  <c r="BN1475" i="4" s="1"/>
  <c r="AL167" i="4"/>
  <c r="BN1607" i="4" s="1"/>
  <c r="AP167" i="4"/>
  <c r="BN1343" i="4" s="1"/>
  <c r="AQ167" i="4"/>
  <c r="BN947" i="4" s="1"/>
  <c r="AM205" i="4"/>
  <c r="BN1513" i="4" s="1"/>
  <c r="AL205" i="4"/>
  <c r="BN1645" i="4" s="1"/>
  <c r="AQ205" i="4"/>
  <c r="BN985" i="4" s="1"/>
  <c r="AK205" i="4"/>
  <c r="BN853" i="4" s="1"/>
  <c r="AO205" i="4"/>
  <c r="BN1249" i="4" s="1"/>
  <c r="AN205" i="4"/>
  <c r="BN1117" i="4" s="1"/>
  <c r="AP205" i="4"/>
  <c r="BN1381" i="4" s="1"/>
  <c r="AM125" i="4"/>
  <c r="BN1433" i="4" s="1"/>
  <c r="AN125" i="4"/>
  <c r="BN1037" i="4" s="1"/>
  <c r="AO125" i="4"/>
  <c r="BN1169" i="4" s="1"/>
  <c r="AP125" i="4"/>
  <c r="BN1301" i="4" s="1"/>
  <c r="AQ125" i="4"/>
  <c r="BN905" i="4" s="1"/>
  <c r="AK125" i="4"/>
  <c r="BN773" i="4" s="1"/>
  <c r="AL125" i="4"/>
  <c r="BN1565" i="4" s="1"/>
  <c r="AO116" i="4"/>
  <c r="BN1160" i="4" s="1"/>
  <c r="AK116" i="4"/>
  <c r="BN764" i="4" s="1"/>
  <c r="AL116" i="4"/>
  <c r="BN1556" i="4" s="1"/>
  <c r="AM116" i="4"/>
  <c r="BN1424" i="4" s="1"/>
  <c r="AN116" i="4"/>
  <c r="BN1028" i="4" s="1"/>
  <c r="AP116" i="4"/>
  <c r="BN1292" i="4" s="1"/>
  <c r="AQ116" i="4"/>
  <c r="BN896" i="4" s="1"/>
  <c r="AO233" i="4"/>
  <c r="BN1277" i="4" s="1"/>
  <c r="AM233" i="4"/>
  <c r="BN1541" i="4" s="1"/>
  <c r="AN233" i="4"/>
  <c r="BN1145" i="4" s="1"/>
  <c r="AP233" i="4"/>
  <c r="BN1409" i="4" s="1"/>
  <c r="AL233" i="4"/>
  <c r="BN1673" i="4" s="1"/>
  <c r="AK233" i="4"/>
  <c r="BN881" i="4" s="1"/>
  <c r="AQ233" i="4"/>
  <c r="BN1013" i="4" s="1"/>
  <c r="AO181" i="4"/>
  <c r="BN1225" i="4" s="1"/>
  <c r="AN181" i="4"/>
  <c r="BN1093" i="4" s="1"/>
  <c r="AP181" i="4"/>
  <c r="BN1357" i="4" s="1"/>
  <c r="AM181" i="4"/>
  <c r="BN1489" i="4" s="1"/>
  <c r="AL181" i="4"/>
  <c r="BN1621" i="4" s="1"/>
  <c r="AQ181" i="4"/>
  <c r="BN961" i="4" s="1"/>
  <c r="AK181" i="4"/>
  <c r="BN829" i="4" s="1"/>
  <c r="AM179" i="4"/>
  <c r="BN1487" i="4" s="1"/>
  <c r="AK179" i="4"/>
  <c r="BN827" i="4" s="1"/>
  <c r="AO179" i="4"/>
  <c r="BN1223" i="4" s="1"/>
  <c r="AN179" i="4"/>
  <c r="BN1091" i="4" s="1"/>
  <c r="AL179" i="4"/>
  <c r="BN1619" i="4" s="1"/>
  <c r="AP179" i="4"/>
  <c r="BN1355" i="4" s="1"/>
  <c r="AQ179" i="4"/>
  <c r="BN959" i="4" s="1"/>
  <c r="AQ97" i="4"/>
  <c r="BN385" i="4" s="1"/>
  <c r="AP97" i="4"/>
  <c r="BN601" i="4" s="1"/>
  <c r="AO97" i="4"/>
  <c r="BN529" i="4" s="1"/>
  <c r="AK97" i="4"/>
  <c r="BN313" i="4" s="1"/>
  <c r="AM97" i="4"/>
  <c r="BN673" i="4" s="1"/>
  <c r="AL97" i="4"/>
  <c r="BN745" i="4" s="1"/>
  <c r="AN97" i="4"/>
  <c r="BN457" i="4" s="1"/>
  <c r="AM100" i="4"/>
  <c r="BN676" i="4" s="1"/>
  <c r="AQ100" i="4"/>
  <c r="BN388" i="4" s="1"/>
  <c r="AL100" i="4"/>
  <c r="BN748" i="4" s="1"/>
  <c r="AK100" i="4"/>
  <c r="BN316" i="4" s="1"/>
  <c r="AN100" i="4"/>
  <c r="BN460" i="4" s="1"/>
  <c r="AO100" i="4"/>
  <c r="BN532" i="4" s="1"/>
  <c r="AP100" i="4"/>
  <c r="BN604" i="4" s="1"/>
  <c r="AL42" i="4"/>
  <c r="BN690" i="4" s="1"/>
  <c r="AM42" i="4"/>
  <c r="BN618" i="4" s="1"/>
  <c r="AO42" i="4"/>
  <c r="BN474" i="4" s="1"/>
  <c r="AP42" i="4"/>
  <c r="BN546" i="4" s="1"/>
  <c r="AN42" i="4"/>
  <c r="BN402" i="4" s="1"/>
  <c r="AQ42" i="4"/>
  <c r="BN330" i="4" s="1"/>
  <c r="AK42" i="4"/>
  <c r="BN258" i="4" s="1"/>
  <c r="AP95" i="4"/>
  <c r="BN599" i="4" s="1"/>
  <c r="AO95" i="4"/>
  <c r="BN527" i="4" s="1"/>
  <c r="AQ95" i="4"/>
  <c r="BN383" i="4" s="1"/>
  <c r="AK95" i="4"/>
  <c r="BN311" i="4" s="1"/>
  <c r="AM95" i="4"/>
  <c r="BN671" i="4" s="1"/>
  <c r="AL95" i="4"/>
  <c r="BN743" i="4" s="1"/>
  <c r="AN95" i="4"/>
  <c r="BN455" i="4" s="1"/>
  <c r="AM80" i="4"/>
  <c r="BN656" i="4" s="1"/>
  <c r="AK80" i="4"/>
  <c r="BN296" i="4" s="1"/>
  <c r="AL80" i="4"/>
  <c r="BN728" i="4" s="1"/>
  <c r="AO80" i="4"/>
  <c r="BN512" i="4" s="1"/>
  <c r="AQ80" i="4"/>
  <c r="BN368" i="4" s="1"/>
  <c r="AN80" i="4"/>
  <c r="BN440" i="4" s="1"/>
  <c r="AP80" i="4"/>
  <c r="BN584" i="4" s="1"/>
  <c r="AM45" i="4"/>
  <c r="BN621" i="4" s="1"/>
  <c r="AO45" i="4"/>
  <c r="BN477" i="4" s="1"/>
  <c r="AQ45" i="4"/>
  <c r="BN333" i="4" s="1"/>
  <c r="AP45" i="4"/>
  <c r="BN549" i="4" s="1"/>
  <c r="AN45" i="4"/>
  <c r="BN405" i="4" s="1"/>
  <c r="AK45" i="4"/>
  <c r="BN261" i="4" s="1"/>
  <c r="AL45" i="4"/>
  <c r="BN693" i="4" s="1"/>
  <c r="AN72" i="4"/>
  <c r="BN432" i="4" s="1"/>
  <c r="AL72" i="4"/>
  <c r="BN720" i="4" s="1"/>
  <c r="AP72" i="4"/>
  <c r="BN576" i="4" s="1"/>
  <c r="AK72" i="4"/>
  <c r="BN288" i="4" s="1"/>
  <c r="AM72" i="4"/>
  <c r="BN648" i="4" s="1"/>
  <c r="AO72" i="4"/>
  <c r="BN504" i="4" s="1"/>
  <c r="AQ72" i="4"/>
  <c r="BN360" i="4" s="1"/>
  <c r="AM65" i="4"/>
  <c r="BN641" i="4" s="1"/>
  <c r="AK65" i="4"/>
  <c r="BN281" i="4" s="1"/>
  <c r="AP65" i="4"/>
  <c r="BN569" i="4" s="1"/>
  <c r="AL65" i="4"/>
  <c r="BN713" i="4" s="1"/>
  <c r="AN65" i="4"/>
  <c r="BN425" i="4" s="1"/>
  <c r="AO65" i="4"/>
  <c r="BN497" i="4" s="1"/>
  <c r="AQ65" i="4"/>
  <c r="BN353" i="4" s="1"/>
  <c r="AL105" i="4"/>
  <c r="BN753" i="4" s="1"/>
  <c r="AM105" i="4"/>
  <c r="BN681" i="4" s="1"/>
  <c r="AK105" i="4"/>
  <c r="BN321" i="4" s="1"/>
  <c r="AO105" i="4"/>
  <c r="BN537" i="4" s="1"/>
  <c r="AN105" i="4"/>
  <c r="BN465" i="4" s="1"/>
  <c r="AP105" i="4"/>
  <c r="BN609" i="4" s="1"/>
  <c r="AQ105" i="4"/>
  <c r="BN393" i="4" s="1"/>
  <c r="AP92" i="4"/>
  <c r="BN596" i="4" s="1"/>
  <c r="AM92" i="4"/>
  <c r="BN668" i="4" s="1"/>
  <c r="AO92" i="4"/>
  <c r="BN524" i="4" s="1"/>
  <c r="AQ92" i="4"/>
  <c r="BN380" i="4" s="1"/>
  <c r="AL92" i="4"/>
  <c r="BN740" i="4" s="1"/>
  <c r="AK92" i="4"/>
  <c r="BN308" i="4" s="1"/>
  <c r="AN92" i="4"/>
  <c r="BN452" i="4" s="1"/>
  <c r="AM47" i="4"/>
  <c r="BN623" i="4" s="1"/>
  <c r="AQ47" i="4"/>
  <c r="BN335" i="4" s="1"/>
  <c r="AN47" i="4"/>
  <c r="BN407" i="4" s="1"/>
  <c r="AK47" i="4"/>
  <c r="BN263" i="4" s="1"/>
  <c r="AO47" i="4"/>
  <c r="BN479" i="4" s="1"/>
  <c r="AL47" i="4"/>
  <c r="BN695" i="4" s="1"/>
  <c r="AP47" i="4"/>
  <c r="BN551" i="4" s="1"/>
  <c r="AO50" i="4"/>
  <c r="BN482" i="4" s="1"/>
  <c r="AM50" i="4"/>
  <c r="BN626" i="4" s="1"/>
  <c r="AQ50" i="4"/>
  <c r="BN338" i="4" s="1"/>
  <c r="AK50" i="4"/>
  <c r="BN266" i="4" s="1"/>
  <c r="AN50" i="4"/>
  <c r="BN410" i="4" s="1"/>
  <c r="AP50" i="4"/>
  <c r="BN554" i="4" s="1"/>
  <c r="AL50" i="4"/>
  <c r="BN698" i="4" s="1"/>
  <c r="AP17" i="4"/>
  <c r="BN161" i="4" s="1"/>
  <c r="AL17" i="4"/>
  <c r="BN233" i="4" s="1"/>
  <c r="AQ17" i="4"/>
  <c r="BN53" i="4" s="1"/>
  <c r="AK17" i="4"/>
  <c r="BN17" i="4" s="1"/>
  <c r="AM17" i="4"/>
  <c r="BN197" i="4" s="1"/>
  <c r="AO17" i="4"/>
  <c r="BN125" i="4" s="1"/>
  <c r="AN17" i="4"/>
  <c r="BN89" i="4" s="1"/>
  <c r="AP35" i="4"/>
  <c r="BN179" i="4" s="1"/>
  <c r="AM35" i="4"/>
  <c r="BN215" i="4" s="1"/>
  <c r="AK35" i="4"/>
  <c r="BN35" i="4" s="1"/>
  <c r="AQ35" i="4"/>
  <c r="BN71" i="4" s="1"/>
  <c r="AO35" i="4"/>
  <c r="BN143" i="4" s="1"/>
  <c r="AN35" i="4"/>
  <c r="BN107" i="4" s="1"/>
  <c r="AL35" i="4"/>
  <c r="BN251" i="4" s="1"/>
  <c r="AN27" i="4"/>
  <c r="BN99" i="4" s="1"/>
  <c r="AL27" i="4"/>
  <c r="BN243" i="4" s="1"/>
  <c r="AP27" i="4"/>
  <c r="BN171" i="4" s="1"/>
  <c r="AM27" i="4"/>
  <c r="BN207" i="4" s="1"/>
  <c r="AQ27" i="4"/>
  <c r="BN63" i="4" s="1"/>
  <c r="AK27" i="4"/>
  <c r="BN27" i="4" s="1"/>
  <c r="AO27" i="4"/>
  <c r="BN135" i="4" s="1"/>
  <c r="AM16" i="4"/>
  <c r="BN196" i="4" s="1"/>
  <c r="AL16" i="4"/>
  <c r="BN232" i="4" s="1"/>
  <c r="AO16" i="4"/>
  <c r="BN124" i="4" s="1"/>
  <c r="AQ16" i="4"/>
  <c r="BN52" i="4" s="1"/>
  <c r="AP16" i="4"/>
  <c r="BN160" i="4" s="1"/>
  <c r="AK16" i="4"/>
  <c r="BN16" i="4" s="1"/>
  <c r="AN16" i="4"/>
  <c r="BN88" i="4" s="1"/>
  <c r="AM9" i="4"/>
  <c r="BN189" i="4" s="1"/>
  <c r="AK9" i="4"/>
  <c r="BN9" i="4" s="1"/>
  <c r="AN9" i="4"/>
  <c r="BN81" i="4" s="1"/>
  <c r="AL9" i="4"/>
  <c r="BN225" i="4" s="1"/>
  <c r="AO9" i="4"/>
  <c r="BN117" i="4" s="1"/>
  <c r="AP9" i="4"/>
  <c r="BN153" i="4" s="1"/>
  <c r="AQ9" i="4"/>
  <c r="BN45" i="4" s="1"/>
  <c r="AP13" i="4"/>
  <c r="BN157" i="4" s="1"/>
  <c r="AL13" i="4"/>
  <c r="BN229" i="4" s="1"/>
  <c r="AM13" i="4"/>
  <c r="BN193" i="4" s="1"/>
  <c r="AQ13" i="4"/>
  <c r="BN49" i="4" s="1"/>
  <c r="AO13" i="4"/>
  <c r="BN121" i="4" s="1"/>
  <c r="AN13" i="4"/>
  <c r="BN85" i="4" s="1"/>
  <c r="AK13" i="4"/>
  <c r="BN13" i="4" s="1"/>
  <c r="AM132" i="4"/>
  <c r="BN1440" i="4" s="1"/>
  <c r="AO132" i="4"/>
  <c r="BN1176" i="4" s="1"/>
  <c r="AP132" i="4"/>
  <c r="BN1308" i="4" s="1"/>
  <c r="AL132" i="4"/>
  <c r="BN1572" i="4" s="1"/>
  <c r="AN132" i="4"/>
  <c r="BN1044" i="4" s="1"/>
  <c r="AK132" i="4"/>
  <c r="BN780" i="4" s="1"/>
  <c r="AQ132" i="4"/>
  <c r="BN912" i="4" s="1"/>
  <c r="AQ198" i="4"/>
  <c r="BN978" i="4" s="1"/>
  <c r="AO198" i="4"/>
  <c r="BN1242" i="4" s="1"/>
  <c r="AN198" i="4"/>
  <c r="BN1110" i="4" s="1"/>
  <c r="AM198" i="4"/>
  <c r="BN1506" i="4" s="1"/>
  <c r="AL198" i="4"/>
  <c r="BN1638" i="4" s="1"/>
  <c r="AP198" i="4"/>
  <c r="BN1374" i="4" s="1"/>
  <c r="AK198" i="4"/>
  <c r="BN846" i="4" s="1"/>
  <c r="AN309" i="4"/>
  <c r="BN2013" i="4" s="1"/>
  <c r="AO309" i="4"/>
  <c r="BN2145" i="4" s="1"/>
  <c r="AL309" i="4"/>
  <c r="BN2541" i="4" s="1"/>
  <c r="AK309" i="4"/>
  <c r="BN1749" i="4" s="1"/>
  <c r="AM309" i="4"/>
  <c r="BN2409" i="4" s="1"/>
  <c r="AQ309" i="4"/>
  <c r="BN1881" i="4" s="1"/>
  <c r="AP309" i="4"/>
  <c r="BN2277" i="4" s="1"/>
  <c r="AO362" i="4"/>
  <c r="BN2198" i="4" s="1"/>
  <c r="AN362" i="4"/>
  <c r="BN2066" i="4" s="1"/>
  <c r="AP362" i="4"/>
  <c r="BN2330" i="4" s="1"/>
  <c r="AK362" i="4"/>
  <c r="BN1802" i="4" s="1"/>
  <c r="AL362" i="4"/>
  <c r="BN2594" i="4" s="1"/>
  <c r="AM362" i="4"/>
  <c r="BN2462" i="4" s="1"/>
  <c r="AQ362" i="4"/>
  <c r="BN1934" i="4" s="1"/>
  <c r="AQ264" i="4"/>
  <c r="BN1836" i="4" s="1"/>
  <c r="AL264" i="4"/>
  <c r="BN2496" i="4" s="1"/>
  <c r="AK264" i="4"/>
  <c r="BN1704" i="4" s="1"/>
  <c r="AN264" i="4"/>
  <c r="BN1968" i="4" s="1"/>
  <c r="AP264" i="4"/>
  <c r="BN2232" i="4" s="1"/>
  <c r="AO264" i="4"/>
  <c r="BN2100" i="4" s="1"/>
  <c r="AM264" i="4"/>
  <c r="BN2364" i="4" s="1"/>
  <c r="AK304" i="4"/>
  <c r="BN1744" i="4" s="1"/>
  <c r="AL304" i="4"/>
  <c r="BN2536" i="4" s="1"/>
  <c r="AO304" i="4"/>
  <c r="BN2140" i="4" s="1"/>
  <c r="AN304" i="4"/>
  <c r="BN2008" i="4" s="1"/>
  <c r="AM304" i="4"/>
  <c r="BN2404" i="4" s="1"/>
  <c r="AP304" i="4"/>
  <c r="BN2272" i="4" s="1"/>
  <c r="AQ304" i="4"/>
  <c r="BN1876" i="4" s="1"/>
  <c r="AM370" i="4"/>
  <c r="BN2470" i="4" s="1"/>
  <c r="AK370" i="4"/>
  <c r="BN1810" i="4" s="1"/>
  <c r="AQ370" i="4"/>
  <c r="BN1942" i="4" s="1"/>
  <c r="AP370" i="4"/>
  <c r="BN2338" i="4" s="1"/>
  <c r="AN370" i="4"/>
  <c r="BN2074" i="4" s="1"/>
  <c r="AL370" i="4"/>
  <c r="BN2602" i="4" s="1"/>
  <c r="AO370" i="4"/>
  <c r="BN2206" i="4" s="1"/>
  <c r="AM302" i="4"/>
  <c r="BN2402" i="4" s="1"/>
  <c r="AN302" i="4"/>
  <c r="BN2006" i="4" s="1"/>
  <c r="AL302" i="4"/>
  <c r="BN2534" i="4" s="1"/>
  <c r="AK302" i="4"/>
  <c r="BN1742" i="4" s="1"/>
  <c r="AO302" i="4"/>
  <c r="BN2138" i="4" s="1"/>
  <c r="AP302" i="4"/>
  <c r="BN2270" i="4" s="1"/>
  <c r="AQ302" i="4"/>
  <c r="BN1874" i="4" s="1"/>
  <c r="AK271" i="4"/>
  <c r="BN1711" i="4" s="1"/>
  <c r="AQ271" i="4"/>
  <c r="BN1843" i="4" s="1"/>
  <c r="AN271" i="4"/>
  <c r="BN1975" i="4" s="1"/>
  <c r="AL271" i="4"/>
  <c r="BN2503" i="4" s="1"/>
  <c r="AP271" i="4"/>
  <c r="BN2239" i="4" s="1"/>
  <c r="AM271" i="4"/>
  <c r="BN2371" i="4" s="1"/>
  <c r="AO271" i="4"/>
  <c r="BN2107" i="4" s="1"/>
  <c r="AQ260" i="4"/>
  <c r="BN1832" i="4" s="1"/>
  <c r="AP260" i="4"/>
  <c r="BN2228" i="4" s="1"/>
  <c r="AN260" i="4"/>
  <c r="BN1964" i="4" s="1"/>
  <c r="AK260" i="4"/>
  <c r="BN1700" i="4" s="1"/>
  <c r="AL260" i="4"/>
  <c r="BN2492" i="4" s="1"/>
  <c r="AO260" i="4"/>
  <c r="BN2096" i="4" s="1"/>
  <c r="AM260" i="4"/>
  <c r="BN2360" i="4" s="1"/>
  <c r="AM337" i="4"/>
  <c r="BN2437" i="4" s="1"/>
  <c r="AP337" i="4"/>
  <c r="BN2305" i="4" s="1"/>
  <c r="AN337" i="4"/>
  <c r="BN2041" i="4" s="1"/>
  <c r="AQ337" i="4"/>
  <c r="BN1909" i="4" s="1"/>
  <c r="AO337" i="4"/>
  <c r="BN2173" i="4" s="1"/>
  <c r="AK337" i="4"/>
  <c r="BN1777" i="4" s="1"/>
  <c r="AL337" i="4"/>
  <c r="BN2569" i="4" s="1"/>
  <c r="AQ277" i="4"/>
  <c r="BN1849" i="4" s="1"/>
  <c r="AL277" i="4"/>
  <c r="BN2509" i="4" s="1"/>
  <c r="AK277" i="4"/>
  <c r="BN1717" i="4" s="1"/>
  <c r="AO277" i="4"/>
  <c r="BN2113" i="4" s="1"/>
  <c r="AM277" i="4"/>
  <c r="BN2377" i="4" s="1"/>
  <c r="AP277" i="4"/>
  <c r="BN2245" i="4" s="1"/>
  <c r="AN277" i="4"/>
  <c r="BN1981" i="4" s="1"/>
  <c r="AM280" i="4"/>
  <c r="BN2380" i="4" s="1"/>
  <c r="AK280" i="4"/>
  <c r="BN1720" i="4" s="1"/>
  <c r="AQ280" i="4"/>
  <c r="BN1852" i="4" s="1"/>
  <c r="AP280" i="4"/>
  <c r="BN2248" i="4" s="1"/>
  <c r="AO280" i="4"/>
  <c r="BN2116" i="4" s="1"/>
  <c r="AN280" i="4"/>
  <c r="BN1984" i="4" s="1"/>
  <c r="AL280" i="4"/>
  <c r="BN2512" i="4" s="1"/>
  <c r="AP274" i="4"/>
  <c r="BN2242" i="4" s="1"/>
  <c r="AO274" i="4"/>
  <c r="BN2110" i="4" s="1"/>
  <c r="AN274" i="4"/>
  <c r="BN1978" i="4" s="1"/>
  <c r="AL274" i="4"/>
  <c r="BN2506" i="4" s="1"/>
  <c r="AK274" i="4"/>
  <c r="BN1714" i="4" s="1"/>
  <c r="AM274" i="4"/>
  <c r="BN2374" i="4" s="1"/>
  <c r="AQ274" i="4"/>
  <c r="BN1846" i="4" s="1"/>
  <c r="AL296" i="4"/>
  <c r="BN2528" i="4" s="1"/>
  <c r="AQ296" i="4"/>
  <c r="BN1868" i="4" s="1"/>
  <c r="AP296" i="4"/>
  <c r="BN2264" i="4" s="1"/>
  <c r="AK296" i="4"/>
  <c r="BN1736" i="4" s="1"/>
  <c r="AO296" i="4"/>
  <c r="BN2132" i="4" s="1"/>
  <c r="AM296" i="4"/>
  <c r="BN2396" i="4" s="1"/>
  <c r="AN296" i="4"/>
  <c r="BN2000" i="4" s="1"/>
  <c r="AQ359" i="4"/>
  <c r="BN1931" i="4" s="1"/>
  <c r="AK359" i="4"/>
  <c r="BN1799" i="4" s="1"/>
  <c r="AO359" i="4"/>
  <c r="BN2195" i="4" s="1"/>
  <c r="AL359" i="4"/>
  <c r="BN2591" i="4" s="1"/>
  <c r="AP359" i="4"/>
  <c r="BN2327" i="4" s="1"/>
  <c r="AN359" i="4"/>
  <c r="BN2063" i="4" s="1"/>
  <c r="AM359" i="4"/>
  <c r="BN2459" i="4" s="1"/>
  <c r="AN255" i="4"/>
  <c r="BN1959" i="4" s="1"/>
  <c r="AM255" i="4"/>
  <c r="BN2355" i="4" s="1"/>
  <c r="AQ255" i="4"/>
  <c r="BN1827" i="4" s="1"/>
  <c r="AL255" i="4"/>
  <c r="BN2487" i="4" s="1"/>
  <c r="AK255" i="4"/>
  <c r="BN1695" i="4" s="1"/>
  <c r="AP255" i="4"/>
  <c r="BN2223" i="4" s="1"/>
  <c r="AO255" i="4"/>
  <c r="BN2091" i="4" s="1"/>
  <c r="AN278" i="4"/>
  <c r="BN1982" i="4" s="1"/>
  <c r="AL278" i="4"/>
  <c r="BN2510" i="4" s="1"/>
  <c r="AK278" i="4"/>
  <c r="BN1718" i="4" s="1"/>
  <c r="AP278" i="4"/>
  <c r="BN2246" i="4" s="1"/>
  <c r="AO278" i="4"/>
  <c r="BN2114" i="4" s="1"/>
  <c r="AQ278" i="4"/>
  <c r="BN1850" i="4" s="1"/>
  <c r="AM278" i="4"/>
  <c r="BN2378" i="4" s="1"/>
  <c r="AM285" i="4"/>
  <c r="BN2385" i="4" s="1"/>
  <c r="AL285" i="4"/>
  <c r="BN2517" i="4" s="1"/>
  <c r="AN285" i="4"/>
  <c r="BN1989" i="4" s="1"/>
  <c r="AQ285" i="4"/>
  <c r="BN1857" i="4" s="1"/>
  <c r="AK285" i="4"/>
  <c r="BN1725" i="4" s="1"/>
  <c r="AP285" i="4"/>
  <c r="BN2253" i="4" s="1"/>
  <c r="AO285" i="4"/>
  <c r="BN2121" i="4" s="1"/>
  <c r="AQ353" i="4"/>
  <c r="BN1925" i="4" s="1"/>
  <c r="AN353" i="4"/>
  <c r="BN2057" i="4" s="1"/>
  <c r="AO353" i="4"/>
  <c r="BN2189" i="4" s="1"/>
  <c r="AP353" i="4"/>
  <c r="BN2321" i="4" s="1"/>
  <c r="AL353" i="4"/>
  <c r="BN2585" i="4" s="1"/>
  <c r="AK353" i="4"/>
  <c r="BN1793" i="4" s="1"/>
  <c r="AM353" i="4"/>
  <c r="BN2453" i="4" s="1"/>
  <c r="AK249" i="4"/>
  <c r="BN1689" i="4" s="1"/>
  <c r="AP249" i="4"/>
  <c r="BN2217" i="4" s="1"/>
  <c r="AL249" i="4"/>
  <c r="BN2481" i="4" s="1"/>
  <c r="AQ249" i="4"/>
  <c r="BN1821" i="4" s="1"/>
  <c r="AO249" i="4"/>
  <c r="BN2085" i="4" s="1"/>
  <c r="AN249" i="4"/>
  <c r="BN1953" i="4" s="1"/>
  <c r="AM249" i="4"/>
  <c r="BN2349" i="4" s="1"/>
  <c r="AP263" i="4"/>
  <c r="BN2231" i="4" s="1"/>
  <c r="AQ263" i="4"/>
  <c r="BN1835" i="4" s="1"/>
  <c r="AL263" i="4"/>
  <c r="BN2495" i="4" s="1"/>
  <c r="AN263" i="4"/>
  <c r="BN1967" i="4" s="1"/>
  <c r="AO263" i="4"/>
  <c r="BN2099" i="4" s="1"/>
  <c r="AM263" i="4"/>
  <c r="BN2363" i="4" s="1"/>
  <c r="AK263" i="4"/>
  <c r="BN1703" i="4" s="1"/>
  <c r="AM306" i="4"/>
  <c r="BN2406" i="4" s="1"/>
  <c r="AQ306" i="4"/>
  <c r="BN1878" i="4" s="1"/>
  <c r="AL306" i="4"/>
  <c r="BN2538" i="4" s="1"/>
  <c r="AK306" i="4"/>
  <c r="BN1746" i="4" s="1"/>
  <c r="AO306" i="4"/>
  <c r="BN2142" i="4" s="1"/>
  <c r="AN306" i="4"/>
  <c r="BN2010" i="4" s="1"/>
  <c r="AP306" i="4"/>
  <c r="BN2274" i="4" s="1"/>
  <c r="AO267" i="4"/>
  <c r="BN2103" i="4" s="1"/>
  <c r="AL267" i="4"/>
  <c r="BN2499" i="4" s="1"/>
  <c r="AK267" i="4"/>
  <c r="BN1707" i="4" s="1"/>
  <c r="AQ267" i="4"/>
  <c r="BN1839" i="4" s="1"/>
  <c r="AM267" i="4"/>
  <c r="BN2367" i="4" s="1"/>
  <c r="AN267" i="4"/>
  <c r="BN1971" i="4" s="1"/>
  <c r="AP267" i="4"/>
  <c r="BN2235" i="4" s="1"/>
  <c r="AO489" i="4"/>
  <c r="BN3297" i="4" s="1"/>
  <c r="AQ489" i="4"/>
  <c r="BN3105" i="4" s="1"/>
  <c r="AN489" i="4"/>
  <c r="BN3201" i="4" s="1"/>
  <c r="AM489" i="4"/>
  <c r="BN3489" i="4" s="1"/>
  <c r="AL489" i="4"/>
  <c r="BN3585" i="4" s="1"/>
  <c r="AP489" i="4"/>
  <c r="BN3393" i="4" s="1"/>
  <c r="AK489" i="4"/>
  <c r="BN3009" i="4" s="1"/>
  <c r="AQ497" i="4"/>
  <c r="BN3113" i="4" s="1"/>
  <c r="AO497" i="4"/>
  <c r="BN3305" i="4" s="1"/>
  <c r="AM497" i="4"/>
  <c r="BN3497" i="4" s="1"/>
  <c r="AL497" i="4"/>
  <c r="BN3593" i="4" s="1"/>
  <c r="AK497" i="4"/>
  <c r="BN3017" i="4" s="1"/>
  <c r="AP497" i="4"/>
  <c r="BN3401" i="4" s="1"/>
  <c r="AN497" i="4"/>
  <c r="BN3209" i="4" s="1"/>
  <c r="AK494" i="4"/>
  <c r="BN3014" i="4" s="1"/>
  <c r="AQ494" i="4"/>
  <c r="BN3110" i="4" s="1"/>
  <c r="AL494" i="4"/>
  <c r="BN3590" i="4" s="1"/>
  <c r="AP494" i="4"/>
  <c r="BN3398" i="4" s="1"/>
  <c r="AO494" i="4"/>
  <c r="BN3302" i="4" s="1"/>
  <c r="AN494" i="4"/>
  <c r="BN3206" i="4" s="1"/>
  <c r="AM494" i="4"/>
  <c r="BN3494" i="4" s="1"/>
  <c r="AM480" i="4"/>
  <c r="BN3480" i="4" s="1"/>
  <c r="AK480" i="4"/>
  <c r="BN3000" i="4" s="1"/>
  <c r="AL480" i="4"/>
  <c r="BN3576" i="4" s="1"/>
  <c r="AN480" i="4"/>
  <c r="BN3192" i="4" s="1"/>
  <c r="AQ480" i="4"/>
  <c r="BN3096" i="4" s="1"/>
  <c r="AP480" i="4"/>
  <c r="BN3384" i="4" s="1"/>
  <c r="AO480" i="4"/>
  <c r="BN3288" i="4" s="1"/>
  <c r="AO518" i="4"/>
  <c r="BN3326" i="4" s="1"/>
  <c r="AL518" i="4"/>
  <c r="BN3614" i="4" s="1"/>
  <c r="AQ518" i="4"/>
  <c r="BN3134" i="4" s="1"/>
  <c r="AP518" i="4"/>
  <c r="BN3422" i="4" s="1"/>
  <c r="AN518" i="4"/>
  <c r="BN3230" i="4" s="1"/>
  <c r="AM518" i="4"/>
  <c r="BN3518" i="4" s="1"/>
  <c r="AK518" i="4"/>
  <c r="BN3038" i="4" s="1"/>
  <c r="AM506" i="4"/>
  <c r="BN3506" i="4" s="1"/>
  <c r="AL506" i="4"/>
  <c r="BN3602" i="4" s="1"/>
  <c r="AK506" i="4"/>
  <c r="BN3026" i="4" s="1"/>
  <c r="AP506" i="4"/>
  <c r="BN3410" i="4" s="1"/>
  <c r="AO506" i="4"/>
  <c r="BN3314" i="4" s="1"/>
  <c r="AN506" i="4"/>
  <c r="BN3218" i="4" s="1"/>
  <c r="AQ506" i="4"/>
  <c r="BN3122" i="4" s="1"/>
  <c r="AN490" i="4"/>
  <c r="BN3202" i="4" s="1"/>
  <c r="AP490" i="4"/>
  <c r="BN3394" i="4" s="1"/>
  <c r="AM490" i="4"/>
  <c r="BN3490" i="4" s="1"/>
  <c r="AL490" i="4"/>
  <c r="BN3586" i="4" s="1"/>
  <c r="AQ490" i="4"/>
  <c r="BN3106" i="4" s="1"/>
  <c r="AK490" i="4"/>
  <c r="BN3010" i="4" s="1"/>
  <c r="AO490" i="4"/>
  <c r="BN3298" i="4" s="1"/>
  <c r="AK502" i="4"/>
  <c r="BN3022" i="4" s="1"/>
  <c r="AM502" i="4"/>
  <c r="BN3502" i="4" s="1"/>
  <c r="AL502" i="4"/>
  <c r="BN3598" i="4" s="1"/>
  <c r="AQ502" i="4"/>
  <c r="BN3118" i="4" s="1"/>
  <c r="AO502" i="4"/>
  <c r="BN3310" i="4" s="1"/>
  <c r="AP502" i="4"/>
  <c r="BN3406" i="4" s="1"/>
  <c r="AN502" i="4"/>
  <c r="BN3214" i="4" s="1"/>
  <c r="AQ499" i="4"/>
  <c r="BN3115" i="4" s="1"/>
  <c r="AM499" i="4"/>
  <c r="BN3499" i="4" s="1"/>
  <c r="AK499" i="4"/>
  <c r="BN3019" i="4" s="1"/>
  <c r="AP499" i="4"/>
  <c r="BN3403" i="4" s="1"/>
  <c r="AL499" i="4"/>
  <c r="BN3595" i="4" s="1"/>
  <c r="AO499" i="4"/>
  <c r="BN3307" i="4" s="1"/>
  <c r="AN499" i="4"/>
  <c r="BN3211" i="4" s="1"/>
  <c r="AP534" i="4"/>
  <c r="BN3774" i="4" s="1"/>
  <c r="AO534" i="4"/>
  <c r="BN3738" i="4" s="1"/>
  <c r="AN534" i="4"/>
  <c r="BN3702" i="4" s="1"/>
  <c r="AL534" i="4"/>
  <c r="BN3846" i="4" s="1"/>
  <c r="AM534" i="4"/>
  <c r="BN3810" i="4" s="1"/>
  <c r="AQ534" i="4"/>
  <c r="BN3666" i="4" s="1"/>
  <c r="AK534" i="4"/>
  <c r="BN3630" i="4" s="1"/>
  <c r="AL539" i="4"/>
  <c r="BN3851" i="4" s="1"/>
  <c r="AM539" i="4"/>
  <c r="BN3815" i="4" s="1"/>
  <c r="AQ539" i="4"/>
  <c r="BN3671" i="4" s="1"/>
  <c r="AK539" i="4"/>
  <c r="BN3635" i="4" s="1"/>
  <c r="AP539" i="4"/>
  <c r="BN3779" i="4" s="1"/>
  <c r="AO539" i="4"/>
  <c r="BN3743" i="4" s="1"/>
  <c r="AN539" i="4"/>
  <c r="BN3707" i="4" s="1"/>
  <c r="AP554" i="4"/>
  <c r="BN3794" i="4" s="1"/>
  <c r="AL554" i="4"/>
  <c r="BN3866" i="4" s="1"/>
  <c r="AK554" i="4"/>
  <c r="BN3650" i="4" s="1"/>
  <c r="AQ554" i="4"/>
  <c r="BN3686" i="4" s="1"/>
  <c r="AO554" i="4"/>
  <c r="BN3758" i="4" s="1"/>
  <c r="AN554" i="4"/>
  <c r="BN3722" i="4" s="1"/>
  <c r="AM554" i="4"/>
  <c r="BN3830" i="4" s="1"/>
  <c r="AK529" i="4"/>
  <c r="BN3625" i="4" s="1"/>
  <c r="AP529" i="4"/>
  <c r="BN3769" i="4" s="1"/>
  <c r="AQ529" i="4"/>
  <c r="BN3661" i="4" s="1"/>
  <c r="AM529" i="4"/>
  <c r="BN3805" i="4" s="1"/>
  <c r="AN529" i="4"/>
  <c r="BN3697" i="4" s="1"/>
  <c r="AL529" i="4"/>
  <c r="BN3841" i="4" s="1"/>
  <c r="AO529" i="4"/>
  <c r="BN3733" i="4" s="1"/>
  <c r="AP523" i="4"/>
  <c r="BN3763" i="4" s="1"/>
  <c r="AO523" i="4"/>
  <c r="BN3727" i="4" s="1"/>
  <c r="AK523" i="4"/>
  <c r="BN3619" i="4" s="1"/>
  <c r="AQ523" i="4"/>
  <c r="BN3655" i="4" s="1"/>
  <c r="AN523" i="4"/>
  <c r="BN3691" i="4" s="1"/>
  <c r="AL523" i="4"/>
  <c r="BN3835" i="4" s="1"/>
  <c r="AM523" i="4"/>
  <c r="BN3799" i="4" s="1"/>
  <c r="AQ537" i="4"/>
  <c r="BN3669" i="4" s="1"/>
  <c r="AP537" i="4"/>
  <c r="BN3777" i="4" s="1"/>
  <c r="AO537" i="4"/>
  <c r="BN3741" i="4" s="1"/>
  <c r="AK537" i="4"/>
  <c r="BN3633" i="4" s="1"/>
  <c r="AN537" i="4"/>
  <c r="BN3705" i="4" s="1"/>
  <c r="AM537" i="4"/>
  <c r="BN3813" i="4" s="1"/>
  <c r="AL537" i="4"/>
  <c r="BN3849" i="4" s="1"/>
  <c r="AK213" i="4"/>
  <c r="BN861" i="4" s="1"/>
  <c r="AP213" i="4"/>
  <c r="BN1389" i="4" s="1"/>
  <c r="AL213" i="4"/>
  <c r="BN1653" i="4" s="1"/>
  <c r="AQ213" i="4"/>
  <c r="BN993" i="4" s="1"/>
  <c r="AO213" i="4"/>
  <c r="BN1257" i="4" s="1"/>
  <c r="AN213" i="4"/>
  <c r="BN1125" i="4" s="1"/>
  <c r="AM213" i="4"/>
  <c r="BN1521" i="4" s="1"/>
  <c r="AM207" i="4"/>
  <c r="BN1515" i="4" s="1"/>
  <c r="AL207" i="4"/>
  <c r="BN1647" i="4" s="1"/>
  <c r="AN207" i="4"/>
  <c r="BN1119" i="4" s="1"/>
  <c r="AQ207" i="4"/>
  <c r="BN987" i="4" s="1"/>
  <c r="AK207" i="4"/>
  <c r="BN855" i="4" s="1"/>
  <c r="AP207" i="4"/>
  <c r="BN1383" i="4" s="1"/>
  <c r="AO207" i="4"/>
  <c r="BN1251" i="4" s="1"/>
  <c r="AN161" i="4"/>
  <c r="BN1073" i="4" s="1"/>
  <c r="AK161" i="4"/>
  <c r="BN809" i="4" s="1"/>
  <c r="AO161" i="4"/>
  <c r="BN1205" i="4" s="1"/>
  <c r="AM161" i="4"/>
  <c r="BN1469" i="4" s="1"/>
  <c r="AL161" i="4"/>
  <c r="BN1601" i="4" s="1"/>
  <c r="AP161" i="4"/>
  <c r="BN1337" i="4" s="1"/>
  <c r="AQ161" i="4"/>
  <c r="BN941" i="4" s="1"/>
  <c r="AK118" i="4"/>
  <c r="BN766" i="4" s="1"/>
  <c r="AL118" i="4"/>
  <c r="BN1558" i="4" s="1"/>
  <c r="AN118" i="4"/>
  <c r="BN1030" i="4" s="1"/>
  <c r="AM118" i="4"/>
  <c r="BN1426" i="4" s="1"/>
  <c r="AQ118" i="4"/>
  <c r="BN898" i="4" s="1"/>
  <c r="AO118" i="4"/>
  <c r="BN1162" i="4" s="1"/>
  <c r="AP118" i="4"/>
  <c r="BN1294" i="4" s="1"/>
  <c r="AP61" i="4"/>
  <c r="BN565" i="4" s="1"/>
  <c r="AO61" i="4"/>
  <c r="BN493" i="4" s="1"/>
  <c r="AK61" i="4"/>
  <c r="BN277" i="4" s="1"/>
  <c r="AN61" i="4"/>
  <c r="BN421" i="4" s="1"/>
  <c r="AM61" i="4"/>
  <c r="BN637" i="4" s="1"/>
  <c r="AL61" i="4"/>
  <c r="BN709" i="4" s="1"/>
  <c r="AQ61" i="4"/>
  <c r="BN349" i="4" s="1"/>
  <c r="AM103" i="4"/>
  <c r="BN679" i="4" s="1"/>
  <c r="AO103" i="4"/>
  <c r="BN535" i="4" s="1"/>
  <c r="AQ103" i="4"/>
  <c r="BN391" i="4" s="1"/>
  <c r="AK103" i="4"/>
  <c r="BN319" i="4" s="1"/>
  <c r="AL103" i="4"/>
  <c r="BN751" i="4" s="1"/>
  <c r="AN103" i="4"/>
  <c r="BN463" i="4" s="1"/>
  <c r="AP103" i="4"/>
  <c r="BN607" i="4" s="1"/>
  <c r="AM49" i="4"/>
  <c r="BN625" i="4" s="1"/>
  <c r="AP49" i="4"/>
  <c r="BN553" i="4" s="1"/>
  <c r="AK49" i="4"/>
  <c r="BN265" i="4" s="1"/>
  <c r="AQ49" i="4"/>
  <c r="BN337" i="4" s="1"/>
  <c r="AL49" i="4"/>
  <c r="BN697" i="4" s="1"/>
  <c r="AO49" i="4"/>
  <c r="BN481" i="4" s="1"/>
  <c r="AN49" i="4"/>
  <c r="BN409" i="4" s="1"/>
  <c r="AM33" i="4"/>
  <c r="BN213" i="4" s="1"/>
  <c r="AO33" i="4"/>
  <c r="BN141" i="4" s="1"/>
  <c r="AN33" i="4"/>
  <c r="BN105" i="4" s="1"/>
  <c r="AQ33" i="4"/>
  <c r="BN69" i="4" s="1"/>
  <c r="AK33" i="4"/>
  <c r="BN33" i="4" s="1"/>
  <c r="AL33" i="4"/>
  <c r="BN249" i="4" s="1"/>
  <c r="AP33" i="4"/>
  <c r="BN177" i="4" s="1"/>
  <c r="AL214" i="4"/>
  <c r="BN1654" i="4" s="1"/>
  <c r="AQ214" i="4"/>
  <c r="BN994" i="4" s="1"/>
  <c r="AP214" i="4"/>
  <c r="BN1390" i="4" s="1"/>
  <c r="AK214" i="4"/>
  <c r="BN862" i="4" s="1"/>
  <c r="AO214" i="4"/>
  <c r="BN1258" i="4" s="1"/>
  <c r="AN214" i="4"/>
  <c r="BN1126" i="4" s="1"/>
  <c r="AM214" i="4"/>
  <c r="BN1522" i="4" s="1"/>
  <c r="AL237" i="4"/>
  <c r="BN1677" i="4" s="1"/>
  <c r="AO237" i="4"/>
  <c r="BN1281" i="4" s="1"/>
  <c r="AM237" i="4"/>
  <c r="BN1545" i="4" s="1"/>
  <c r="AK237" i="4"/>
  <c r="BN885" i="4" s="1"/>
  <c r="AQ237" i="4"/>
  <c r="BN1017" i="4" s="1"/>
  <c r="AP237" i="4"/>
  <c r="BN1413" i="4" s="1"/>
  <c r="AN237" i="4"/>
  <c r="BN1149" i="4" s="1"/>
  <c r="AP225" i="4"/>
  <c r="BN1401" i="4" s="1"/>
  <c r="AO225" i="4"/>
  <c r="BN1269" i="4" s="1"/>
  <c r="AN225" i="4"/>
  <c r="BN1137" i="4" s="1"/>
  <c r="AK225" i="4"/>
  <c r="BN873" i="4" s="1"/>
  <c r="AL225" i="4"/>
  <c r="BN1665" i="4" s="1"/>
  <c r="AM225" i="4"/>
  <c r="BN1533" i="4" s="1"/>
  <c r="AQ225" i="4"/>
  <c r="BN1005" i="4" s="1"/>
  <c r="AM111" i="4"/>
  <c r="BN1419" i="4" s="1"/>
  <c r="AO111" i="4"/>
  <c r="BN1155" i="4" s="1"/>
  <c r="AQ111" i="4"/>
  <c r="BN891" i="4" s="1"/>
  <c r="AP111" i="4"/>
  <c r="BN1287" i="4" s="1"/>
  <c r="AL111" i="4"/>
  <c r="BN1551" i="4" s="1"/>
  <c r="AK111" i="4"/>
  <c r="BN759" i="4" s="1"/>
  <c r="AN111" i="4"/>
  <c r="BN1023" i="4" s="1"/>
  <c r="AK239" i="4"/>
  <c r="BN887" i="4" s="1"/>
  <c r="AN239" i="4"/>
  <c r="BN1151" i="4" s="1"/>
  <c r="AO239" i="4"/>
  <c r="BN1283" i="4" s="1"/>
  <c r="AP239" i="4"/>
  <c r="BN1415" i="4" s="1"/>
  <c r="AM239" i="4"/>
  <c r="BN1547" i="4" s="1"/>
  <c r="AL239" i="4"/>
  <c r="BN1679" i="4" s="1"/>
  <c r="AQ239" i="4"/>
  <c r="BN1019" i="4" s="1"/>
  <c r="AM58" i="4"/>
  <c r="BN634" i="4" s="1"/>
  <c r="AK58" i="4"/>
  <c r="BN274" i="4" s="1"/>
  <c r="AO58" i="4"/>
  <c r="BN490" i="4" s="1"/>
  <c r="AL58" i="4"/>
  <c r="BN706" i="4" s="1"/>
  <c r="AQ58" i="4"/>
  <c r="BN346" i="4" s="1"/>
  <c r="AP58" i="4"/>
  <c r="BN562" i="4" s="1"/>
  <c r="AN58" i="4"/>
  <c r="BN418" i="4" s="1"/>
  <c r="AK168" i="4"/>
  <c r="BN816" i="4" s="1"/>
  <c r="AN168" i="4"/>
  <c r="BN1080" i="4" s="1"/>
  <c r="AO168" i="4"/>
  <c r="BN1212" i="4" s="1"/>
  <c r="AL168" i="4"/>
  <c r="BN1608" i="4" s="1"/>
  <c r="AP168" i="4"/>
  <c r="BN1344" i="4" s="1"/>
  <c r="AM168" i="4"/>
  <c r="BN1476" i="4" s="1"/>
  <c r="AQ168" i="4"/>
  <c r="BN948" i="4" s="1"/>
  <c r="AL153" i="4"/>
  <c r="BN1593" i="4" s="1"/>
  <c r="AM153" i="4"/>
  <c r="BN1461" i="4" s="1"/>
  <c r="AO153" i="4"/>
  <c r="BN1197" i="4" s="1"/>
  <c r="AQ153" i="4"/>
  <c r="BN933" i="4" s="1"/>
  <c r="AK153" i="4"/>
  <c r="BN801" i="4" s="1"/>
  <c r="AP153" i="4"/>
  <c r="BN1329" i="4" s="1"/>
  <c r="AN153" i="4"/>
  <c r="BN1065" i="4" s="1"/>
  <c r="AL133" i="4"/>
  <c r="BN1573" i="4" s="1"/>
  <c r="AK133" i="4"/>
  <c r="BN781" i="4" s="1"/>
  <c r="AM133" i="4"/>
  <c r="BN1441" i="4" s="1"/>
  <c r="AQ133" i="4"/>
  <c r="BN913" i="4" s="1"/>
  <c r="AP133" i="4"/>
  <c r="BN1309" i="4" s="1"/>
  <c r="AN133" i="4"/>
  <c r="BN1045" i="4" s="1"/>
  <c r="AO133" i="4"/>
  <c r="BN1177" i="4" s="1"/>
  <c r="AK230" i="4"/>
  <c r="BN878" i="4" s="1"/>
  <c r="AQ230" i="4"/>
  <c r="BN1010" i="4" s="1"/>
  <c r="AP230" i="4"/>
  <c r="BN1406" i="4" s="1"/>
  <c r="AO230" i="4"/>
  <c r="BN1274" i="4" s="1"/>
  <c r="AL230" i="4"/>
  <c r="BN1670" i="4" s="1"/>
  <c r="AN230" i="4"/>
  <c r="BN1142" i="4" s="1"/>
  <c r="AM230" i="4"/>
  <c r="BN1538" i="4" s="1"/>
  <c r="AQ172" i="4"/>
  <c r="BN952" i="4" s="1"/>
  <c r="AM172" i="4"/>
  <c r="BN1480" i="4" s="1"/>
  <c r="AK172" i="4"/>
  <c r="BN820" i="4" s="1"/>
  <c r="AN172" i="4"/>
  <c r="BN1084" i="4" s="1"/>
  <c r="AL172" i="4"/>
  <c r="BN1612" i="4" s="1"/>
  <c r="AP172" i="4"/>
  <c r="BN1348" i="4" s="1"/>
  <c r="AO172" i="4"/>
  <c r="BN1216" i="4" s="1"/>
  <c r="AM113" i="4"/>
  <c r="BN1421" i="4" s="1"/>
  <c r="AP113" i="4"/>
  <c r="BN1289" i="4" s="1"/>
  <c r="AQ113" i="4"/>
  <c r="BN893" i="4" s="1"/>
  <c r="AK113" i="4"/>
  <c r="BN761" i="4" s="1"/>
  <c r="AO113" i="4"/>
  <c r="BN1157" i="4" s="1"/>
  <c r="AL113" i="4"/>
  <c r="BN1553" i="4" s="1"/>
  <c r="AN113" i="4"/>
  <c r="BN1025" i="4" s="1"/>
  <c r="AM203" i="4"/>
  <c r="BN1511" i="4" s="1"/>
  <c r="AQ203" i="4"/>
  <c r="BN983" i="4" s="1"/>
  <c r="AK203" i="4"/>
  <c r="BN851" i="4" s="1"/>
  <c r="AL203" i="4"/>
  <c r="BN1643" i="4" s="1"/>
  <c r="AP203" i="4"/>
  <c r="BN1379" i="4" s="1"/>
  <c r="AO203" i="4"/>
  <c r="BN1247" i="4" s="1"/>
  <c r="AN203" i="4"/>
  <c r="BN1115" i="4" s="1"/>
  <c r="AM149" i="4"/>
  <c r="BN1457" i="4" s="1"/>
  <c r="AP149" i="4"/>
  <c r="BN1325" i="4" s="1"/>
  <c r="AN149" i="4"/>
  <c r="BN1061" i="4" s="1"/>
  <c r="AQ149" i="4"/>
  <c r="BN929" i="4" s="1"/>
  <c r="AO149" i="4"/>
  <c r="BN1193" i="4" s="1"/>
  <c r="AK149" i="4"/>
  <c r="BN797" i="4" s="1"/>
  <c r="AL149" i="4"/>
  <c r="BN1589" i="4" s="1"/>
  <c r="AL52" i="4"/>
  <c r="BN700" i="4" s="1"/>
  <c r="AP52" i="4"/>
  <c r="BN556" i="4" s="1"/>
  <c r="AN52" i="4"/>
  <c r="BN412" i="4" s="1"/>
  <c r="AK52" i="4"/>
  <c r="BN268" i="4" s="1"/>
  <c r="AQ52" i="4"/>
  <c r="BN340" i="4" s="1"/>
  <c r="AO52" i="4"/>
  <c r="BN484" i="4" s="1"/>
  <c r="AM52" i="4"/>
  <c r="BN628" i="4" s="1"/>
  <c r="AO89" i="4"/>
  <c r="BN521" i="4" s="1"/>
  <c r="AN89" i="4"/>
  <c r="BN449" i="4" s="1"/>
  <c r="AL89" i="4"/>
  <c r="BN737" i="4" s="1"/>
  <c r="AQ89" i="4"/>
  <c r="BN377" i="4" s="1"/>
  <c r="AK89" i="4"/>
  <c r="BN305" i="4" s="1"/>
  <c r="AP89" i="4"/>
  <c r="BN593" i="4" s="1"/>
  <c r="AM89" i="4"/>
  <c r="BN665" i="4" s="1"/>
  <c r="AN96" i="4"/>
  <c r="BN456" i="4" s="1"/>
  <c r="AL96" i="4"/>
  <c r="BN744" i="4" s="1"/>
  <c r="AO96" i="4"/>
  <c r="BN528" i="4" s="1"/>
  <c r="AP96" i="4"/>
  <c r="BN600" i="4" s="1"/>
  <c r="AK96" i="4"/>
  <c r="BN312" i="4" s="1"/>
  <c r="AM96" i="4"/>
  <c r="BN672" i="4" s="1"/>
  <c r="AQ96" i="4"/>
  <c r="BN384" i="4" s="1"/>
  <c r="AL71" i="4"/>
  <c r="BN719" i="4" s="1"/>
  <c r="AO71" i="4"/>
  <c r="BN503" i="4" s="1"/>
  <c r="AN71" i="4"/>
  <c r="BN431" i="4" s="1"/>
  <c r="AP71" i="4"/>
  <c r="BN575" i="4" s="1"/>
  <c r="AQ71" i="4"/>
  <c r="BN359" i="4" s="1"/>
  <c r="AK71" i="4"/>
  <c r="BN287" i="4" s="1"/>
  <c r="AM71" i="4"/>
  <c r="BN647" i="4" s="1"/>
  <c r="AL77" i="4"/>
  <c r="BN725" i="4" s="1"/>
  <c r="AM77" i="4"/>
  <c r="BN653" i="4" s="1"/>
  <c r="AQ77" i="4"/>
  <c r="BN365" i="4" s="1"/>
  <c r="AK77" i="4"/>
  <c r="BN293" i="4" s="1"/>
  <c r="AN77" i="4"/>
  <c r="BN437" i="4" s="1"/>
  <c r="AP77" i="4"/>
  <c r="BN581" i="4" s="1"/>
  <c r="AO77" i="4"/>
  <c r="BN509" i="4" s="1"/>
  <c r="AL64" i="4"/>
  <c r="BN712" i="4" s="1"/>
  <c r="AK64" i="4"/>
  <c r="BN280" i="4" s="1"/>
  <c r="AP64" i="4"/>
  <c r="BN568" i="4" s="1"/>
  <c r="AN64" i="4"/>
  <c r="BN424" i="4" s="1"/>
  <c r="AM64" i="4"/>
  <c r="BN640" i="4" s="1"/>
  <c r="AQ64" i="4"/>
  <c r="BN352" i="4" s="1"/>
  <c r="AO64" i="4"/>
  <c r="BN496" i="4" s="1"/>
  <c r="AN55" i="4"/>
  <c r="BN415" i="4" s="1"/>
  <c r="AM55" i="4"/>
  <c r="BN631" i="4" s="1"/>
  <c r="AK55" i="4"/>
  <c r="BN271" i="4" s="1"/>
  <c r="AO55" i="4"/>
  <c r="BN487" i="4" s="1"/>
  <c r="AQ55" i="4"/>
  <c r="BN343" i="4" s="1"/>
  <c r="AL55" i="4"/>
  <c r="BN703" i="4" s="1"/>
  <c r="AP55" i="4"/>
  <c r="BN559" i="4" s="1"/>
  <c r="AO56" i="4"/>
  <c r="BN488" i="4" s="1"/>
  <c r="AP56" i="4"/>
  <c r="BN560" i="4" s="1"/>
  <c r="AN56" i="4"/>
  <c r="BN416" i="4" s="1"/>
  <c r="AL56" i="4"/>
  <c r="BN704" i="4" s="1"/>
  <c r="AK56" i="4"/>
  <c r="BN272" i="4" s="1"/>
  <c r="AQ56" i="4"/>
  <c r="BN344" i="4" s="1"/>
  <c r="AM56" i="4"/>
  <c r="BN632" i="4" s="1"/>
  <c r="AM87" i="4"/>
  <c r="BN663" i="4" s="1"/>
  <c r="AN87" i="4"/>
  <c r="BN447" i="4" s="1"/>
  <c r="AP87" i="4"/>
  <c r="BN591" i="4" s="1"/>
  <c r="AK87" i="4"/>
  <c r="BN303" i="4" s="1"/>
  <c r="AQ87" i="4"/>
  <c r="BN375" i="4" s="1"/>
  <c r="AO87" i="4"/>
  <c r="BN519" i="4" s="1"/>
  <c r="AL87" i="4"/>
  <c r="BN735" i="4" s="1"/>
  <c r="AL84" i="4"/>
  <c r="BN732" i="4" s="1"/>
  <c r="AO84" i="4"/>
  <c r="BN516" i="4" s="1"/>
  <c r="AM84" i="4"/>
  <c r="BN660" i="4" s="1"/>
  <c r="AP84" i="4"/>
  <c r="BN588" i="4" s="1"/>
  <c r="AK84" i="4"/>
  <c r="BN300" i="4" s="1"/>
  <c r="AQ84" i="4"/>
  <c r="BN372" i="4" s="1"/>
  <c r="AN84" i="4"/>
  <c r="BN444" i="4" s="1"/>
  <c r="AN21" i="4"/>
  <c r="BN93" i="4" s="1"/>
  <c r="AM21" i="4"/>
  <c r="BN201" i="4" s="1"/>
  <c r="AP21" i="4"/>
  <c r="BN165" i="4" s="1"/>
  <c r="AK21" i="4"/>
  <c r="BN21" i="4" s="1"/>
  <c r="AQ21" i="4"/>
  <c r="BN57" i="4" s="1"/>
  <c r="AO21" i="4"/>
  <c r="BN129" i="4" s="1"/>
  <c r="AL21" i="4"/>
  <c r="BN237" i="4" s="1"/>
  <c r="AQ30" i="4"/>
  <c r="BN66" i="4" s="1"/>
  <c r="AM30" i="4"/>
  <c r="BN210" i="4" s="1"/>
  <c r="AP30" i="4"/>
  <c r="BN174" i="4" s="1"/>
  <c r="AN30" i="4"/>
  <c r="BN102" i="4" s="1"/>
  <c r="AK30" i="4"/>
  <c r="BN30" i="4" s="1"/>
  <c r="AL30" i="4"/>
  <c r="BN246" i="4" s="1"/>
  <c r="AO30" i="4"/>
  <c r="BN138" i="4" s="1"/>
  <c r="AM28" i="4"/>
  <c r="BN208" i="4" s="1"/>
  <c r="AL28" i="4"/>
  <c r="BN244" i="4" s="1"/>
  <c r="AN28" i="4"/>
  <c r="BN100" i="4" s="1"/>
  <c r="AK28" i="4"/>
  <c r="BN28" i="4" s="1"/>
  <c r="AO28" i="4"/>
  <c r="BN136" i="4" s="1"/>
  <c r="AP28" i="4"/>
  <c r="BN172" i="4" s="1"/>
  <c r="AQ28" i="4"/>
  <c r="BN64" i="4" s="1"/>
  <c r="AM6" i="4"/>
  <c r="BN186" i="4" s="1"/>
  <c r="AK6" i="4"/>
  <c r="BN6" i="4" s="1"/>
  <c r="AL6" i="4"/>
  <c r="BN222" i="4" s="1"/>
  <c r="AO6" i="4"/>
  <c r="BN114" i="4" s="1"/>
  <c r="AN6" i="4"/>
  <c r="BN78" i="4" s="1"/>
  <c r="AP6" i="4"/>
  <c r="BN150" i="4" s="1"/>
  <c r="AQ6" i="4"/>
  <c r="BN42" i="4" s="1"/>
  <c r="AL11" i="4"/>
  <c r="BN227" i="4" s="1"/>
  <c r="AM11" i="4"/>
  <c r="BN191" i="4" s="1"/>
  <c r="AQ11" i="4"/>
  <c r="BN47" i="4" s="1"/>
  <c r="AO11" i="4"/>
  <c r="BN119" i="4" s="1"/>
  <c r="AK11" i="4"/>
  <c r="BN11" i="4" s="1"/>
  <c r="AN11" i="4"/>
  <c r="BN83" i="4" s="1"/>
  <c r="AP11" i="4"/>
  <c r="BN155" i="4" s="1"/>
  <c r="AN12" i="4"/>
  <c r="BN84" i="4" s="1"/>
  <c r="AL12" i="4"/>
  <c r="BN228" i="4" s="1"/>
  <c r="AP12" i="4"/>
  <c r="BN156" i="4" s="1"/>
  <c r="AO12" i="4"/>
  <c r="BN120" i="4" s="1"/>
  <c r="AM12" i="4"/>
  <c r="BN192" i="4" s="1"/>
  <c r="AQ12" i="4"/>
  <c r="BN48" i="4" s="1"/>
  <c r="AK12" i="4"/>
  <c r="BN12" i="4" s="1"/>
  <c r="AL165" i="4"/>
  <c r="BN1605" i="4" s="1"/>
  <c r="AP165" i="4"/>
  <c r="BN1341" i="4" s="1"/>
  <c r="AM165" i="4"/>
  <c r="BN1473" i="4" s="1"/>
  <c r="AO165" i="4"/>
  <c r="BN1209" i="4" s="1"/>
  <c r="AN165" i="4"/>
  <c r="BN1077" i="4" s="1"/>
  <c r="AK165" i="4"/>
  <c r="BN813" i="4" s="1"/>
  <c r="AQ165" i="4"/>
  <c r="BN945" i="4" s="1"/>
  <c r="AK231" i="4"/>
  <c r="BN879" i="4" s="1"/>
  <c r="AQ231" i="4"/>
  <c r="BN1011" i="4" s="1"/>
  <c r="AP231" i="4"/>
  <c r="BN1407" i="4" s="1"/>
  <c r="AO231" i="4"/>
  <c r="BN1275" i="4" s="1"/>
  <c r="AM231" i="4"/>
  <c r="BN1539" i="4" s="1"/>
  <c r="AL231" i="4"/>
  <c r="BN1671" i="4" s="1"/>
  <c r="AN231" i="4"/>
  <c r="BN1143" i="4" s="1"/>
  <c r="AM322" i="4"/>
  <c r="BN2422" i="4" s="1"/>
  <c r="AN322" i="4"/>
  <c r="BN2026" i="4" s="1"/>
  <c r="AQ322" i="4"/>
  <c r="BN1894" i="4" s="1"/>
  <c r="AO322" i="4"/>
  <c r="BN2158" i="4" s="1"/>
  <c r="AP322" i="4"/>
  <c r="BN2290" i="4" s="1"/>
  <c r="AL322" i="4"/>
  <c r="BN2554" i="4" s="1"/>
  <c r="AK322" i="4"/>
  <c r="BN1762" i="4" s="1"/>
  <c r="AK262" i="4"/>
  <c r="BN1702" i="4" s="1"/>
  <c r="AQ262" i="4"/>
  <c r="BN1834" i="4" s="1"/>
  <c r="AO262" i="4"/>
  <c r="BN2098" i="4" s="1"/>
  <c r="AM262" i="4"/>
  <c r="BN2362" i="4" s="1"/>
  <c r="AP262" i="4"/>
  <c r="BN2230" i="4" s="1"/>
  <c r="AN262" i="4"/>
  <c r="BN1966" i="4" s="1"/>
  <c r="AL262" i="4"/>
  <c r="BN2494" i="4" s="1"/>
  <c r="AL250" i="4"/>
  <c r="BN2482" i="4" s="1"/>
  <c r="AQ250" i="4"/>
  <c r="BN1822" i="4" s="1"/>
  <c r="AP250" i="4"/>
  <c r="BN2218" i="4" s="1"/>
  <c r="AK250" i="4"/>
  <c r="BN1690" i="4" s="1"/>
  <c r="AO250" i="4"/>
  <c r="BN2086" i="4" s="1"/>
  <c r="AN250" i="4"/>
  <c r="BN1954" i="4" s="1"/>
  <c r="AM250" i="4"/>
  <c r="BN2350" i="4" s="1"/>
  <c r="AM352" i="4"/>
  <c r="BN2452" i="4" s="1"/>
  <c r="AL352" i="4"/>
  <c r="BN2584" i="4" s="1"/>
  <c r="AK352" i="4"/>
  <c r="BN1792" i="4" s="1"/>
  <c r="AQ352" i="4"/>
  <c r="BN1924" i="4" s="1"/>
  <c r="AN352" i="4"/>
  <c r="BN2056" i="4" s="1"/>
  <c r="AO352" i="4"/>
  <c r="BN2188" i="4" s="1"/>
  <c r="AP352" i="4"/>
  <c r="BN2320" i="4" s="1"/>
  <c r="AP339" i="4"/>
  <c r="BN2307" i="4" s="1"/>
  <c r="AQ339" i="4"/>
  <c r="BN1911" i="4" s="1"/>
  <c r="AM339" i="4"/>
  <c r="BN2439" i="4" s="1"/>
  <c r="AK339" i="4"/>
  <c r="BN1779" i="4" s="1"/>
  <c r="AN339" i="4"/>
  <c r="BN2043" i="4" s="1"/>
  <c r="AO339" i="4"/>
  <c r="BN2175" i="4" s="1"/>
  <c r="AL339" i="4"/>
  <c r="BN2571" i="4" s="1"/>
  <c r="AP298" i="4"/>
  <c r="BN2266" i="4" s="1"/>
  <c r="AO298" i="4"/>
  <c r="BN2134" i="4" s="1"/>
  <c r="AN298" i="4"/>
  <c r="BN2002" i="4" s="1"/>
  <c r="AM298" i="4"/>
  <c r="BN2398" i="4" s="1"/>
  <c r="AL298" i="4"/>
  <c r="BN2530" i="4" s="1"/>
  <c r="AQ298" i="4"/>
  <c r="BN1870" i="4" s="1"/>
  <c r="AK298" i="4"/>
  <c r="BN1738" i="4" s="1"/>
  <c r="AN326" i="4"/>
  <c r="BN2030" i="4" s="1"/>
  <c r="AM326" i="4"/>
  <c r="BN2426" i="4" s="1"/>
  <c r="AL326" i="4"/>
  <c r="BN2558" i="4" s="1"/>
  <c r="AP326" i="4"/>
  <c r="BN2294" i="4" s="1"/>
  <c r="AQ326" i="4"/>
  <c r="BN1898" i="4" s="1"/>
  <c r="AK326" i="4"/>
  <c r="BN1766" i="4" s="1"/>
  <c r="AO326" i="4"/>
  <c r="BN2162" i="4" s="1"/>
  <c r="AM329" i="4"/>
  <c r="BN2429" i="4" s="1"/>
  <c r="AP329" i="4"/>
  <c r="BN2297" i="4" s="1"/>
  <c r="AN329" i="4"/>
  <c r="BN2033" i="4" s="1"/>
  <c r="AO329" i="4"/>
  <c r="BN2165" i="4" s="1"/>
  <c r="AK329" i="4"/>
  <c r="BN1769" i="4" s="1"/>
  <c r="AL329" i="4"/>
  <c r="BN2561" i="4" s="1"/>
  <c r="AQ329" i="4"/>
  <c r="BN1901" i="4" s="1"/>
  <c r="AL293" i="4"/>
  <c r="BN2525" i="4" s="1"/>
  <c r="AN293" i="4"/>
  <c r="BN1997" i="4" s="1"/>
  <c r="AP293" i="4"/>
  <c r="BN2261" i="4" s="1"/>
  <c r="AO293" i="4"/>
  <c r="BN2129" i="4" s="1"/>
  <c r="AQ293" i="4"/>
  <c r="BN1865" i="4" s="1"/>
  <c r="AK293" i="4"/>
  <c r="BN1733" i="4" s="1"/>
  <c r="AM293" i="4"/>
  <c r="BN2393" i="4" s="1"/>
  <c r="AL303" i="4"/>
  <c r="BN2535" i="4" s="1"/>
  <c r="AQ303" i="4"/>
  <c r="BN1875" i="4" s="1"/>
  <c r="AP303" i="4"/>
  <c r="BN2271" i="4" s="1"/>
  <c r="AO303" i="4"/>
  <c r="BN2139" i="4" s="1"/>
  <c r="AK303" i="4"/>
  <c r="BN1743" i="4" s="1"/>
  <c r="AN303" i="4"/>
  <c r="BN2007" i="4" s="1"/>
  <c r="AM303" i="4"/>
  <c r="BN2403" i="4" s="1"/>
  <c r="AM245" i="4"/>
  <c r="BN2345" i="4" s="1"/>
  <c r="AO245" i="4"/>
  <c r="BN2081" i="4" s="1"/>
  <c r="AQ245" i="4"/>
  <c r="BN1817" i="4" s="1"/>
  <c r="AP245" i="4"/>
  <c r="BN2213" i="4" s="1"/>
  <c r="AN245" i="4"/>
  <c r="BN1949" i="4" s="1"/>
  <c r="AL245" i="4"/>
  <c r="BN2477" i="4" s="1"/>
  <c r="AK245" i="4"/>
  <c r="BN1685" i="4" s="1"/>
  <c r="AP341" i="4"/>
  <c r="BN2309" i="4" s="1"/>
  <c r="AN341" i="4"/>
  <c r="BN2045" i="4" s="1"/>
  <c r="AK341" i="4"/>
  <c r="BN1781" i="4" s="1"/>
  <c r="AQ341" i="4"/>
  <c r="BN1913" i="4" s="1"/>
  <c r="AO341" i="4"/>
  <c r="BN2177" i="4" s="1"/>
  <c r="AL341" i="4"/>
  <c r="BN2573" i="4" s="1"/>
  <c r="AM341" i="4"/>
  <c r="BN2441" i="4" s="1"/>
  <c r="AN247" i="4"/>
  <c r="BN1951" i="4" s="1"/>
  <c r="AQ247" i="4"/>
  <c r="BN1819" i="4" s="1"/>
  <c r="AO247" i="4"/>
  <c r="BN2083" i="4" s="1"/>
  <c r="AM247" i="4"/>
  <c r="BN2347" i="4" s="1"/>
  <c r="AL247" i="4"/>
  <c r="BN2479" i="4" s="1"/>
  <c r="AK247" i="4"/>
  <c r="BN1687" i="4" s="1"/>
  <c r="AP247" i="4"/>
  <c r="BN2215" i="4" s="1"/>
  <c r="AQ310" i="4"/>
  <c r="BN1882" i="4" s="1"/>
  <c r="AK310" i="4"/>
  <c r="BN1750" i="4" s="1"/>
  <c r="AN310" i="4"/>
  <c r="BN2014" i="4" s="1"/>
  <c r="AO310" i="4"/>
  <c r="BN2146" i="4" s="1"/>
  <c r="AL310" i="4"/>
  <c r="BN2542" i="4" s="1"/>
  <c r="AM310" i="4"/>
  <c r="BN2410" i="4" s="1"/>
  <c r="AP310" i="4"/>
  <c r="BN2278" i="4" s="1"/>
  <c r="AN367" i="4"/>
  <c r="BN2071" i="4" s="1"/>
  <c r="AO367" i="4"/>
  <c r="BN2203" i="4" s="1"/>
  <c r="AQ367" i="4"/>
  <c r="BN1939" i="4" s="1"/>
  <c r="AP367" i="4"/>
  <c r="BN2335" i="4" s="1"/>
  <c r="AK367" i="4"/>
  <c r="BN1807" i="4" s="1"/>
  <c r="AL367" i="4"/>
  <c r="BN2599" i="4" s="1"/>
  <c r="AM367" i="4"/>
  <c r="BN2467" i="4" s="1"/>
  <c r="AP287" i="4"/>
  <c r="BN2255" i="4" s="1"/>
  <c r="AQ287" i="4"/>
  <c r="BN1859" i="4" s="1"/>
  <c r="AL287" i="4"/>
  <c r="BN2519" i="4" s="1"/>
  <c r="AN287" i="4"/>
  <c r="BN1991" i="4" s="1"/>
  <c r="AM287" i="4"/>
  <c r="BN2387" i="4" s="1"/>
  <c r="AK287" i="4"/>
  <c r="BN1727" i="4" s="1"/>
  <c r="AO287" i="4"/>
  <c r="BN2123" i="4" s="1"/>
  <c r="AN324" i="4"/>
  <c r="BN2028" i="4" s="1"/>
  <c r="AQ324" i="4"/>
  <c r="BN1896" i="4" s="1"/>
  <c r="AP324" i="4"/>
  <c r="BN2292" i="4" s="1"/>
  <c r="AO324" i="4"/>
  <c r="BN2160" i="4" s="1"/>
  <c r="AL324" i="4"/>
  <c r="BN2556" i="4" s="1"/>
  <c r="AK324" i="4"/>
  <c r="BN1764" i="4" s="1"/>
  <c r="AM324" i="4"/>
  <c r="BN2424" i="4" s="1"/>
  <c r="AM331" i="4"/>
  <c r="BN2431" i="4" s="1"/>
  <c r="AN331" i="4"/>
  <c r="BN2035" i="4" s="1"/>
  <c r="AQ331" i="4"/>
  <c r="BN1903" i="4" s="1"/>
  <c r="AP331" i="4"/>
  <c r="BN2299" i="4" s="1"/>
  <c r="AK331" i="4"/>
  <c r="BN1771" i="4" s="1"/>
  <c r="AL331" i="4"/>
  <c r="BN2563" i="4" s="1"/>
  <c r="AO331" i="4"/>
  <c r="BN2167" i="4" s="1"/>
  <c r="AQ295" i="4"/>
  <c r="BN1867" i="4" s="1"/>
  <c r="AM295" i="4"/>
  <c r="BN2395" i="4" s="1"/>
  <c r="AP295" i="4"/>
  <c r="BN2263" i="4" s="1"/>
  <c r="AO295" i="4"/>
  <c r="BN2131" i="4" s="1"/>
  <c r="AN295" i="4"/>
  <c r="BN1999" i="4" s="1"/>
  <c r="AK295" i="4"/>
  <c r="BN1735" i="4" s="1"/>
  <c r="AL295" i="4"/>
  <c r="BN2527" i="4" s="1"/>
  <c r="AK315" i="4"/>
  <c r="BN1755" i="4" s="1"/>
  <c r="AO315" i="4"/>
  <c r="BN2151" i="4" s="1"/>
  <c r="AL315" i="4"/>
  <c r="BN2547" i="4" s="1"/>
  <c r="AQ315" i="4"/>
  <c r="BN1887" i="4" s="1"/>
  <c r="AN315" i="4"/>
  <c r="BN2019" i="4" s="1"/>
  <c r="AP315" i="4"/>
  <c r="BN2283" i="4" s="1"/>
  <c r="AM315" i="4"/>
  <c r="BN2415" i="4" s="1"/>
  <c r="AO243" i="4"/>
  <c r="BN2079" i="4" s="1"/>
  <c r="AL243" i="4"/>
  <c r="BN2475" i="4" s="1"/>
  <c r="AP243" i="4"/>
  <c r="BN2211" i="4" s="1"/>
  <c r="AN243" i="4"/>
  <c r="BN1947" i="4" s="1"/>
  <c r="AM243" i="4"/>
  <c r="BN2343" i="4" s="1"/>
  <c r="AK243" i="4"/>
  <c r="BN1683" i="4" s="1"/>
  <c r="AQ243" i="4"/>
  <c r="BN1815" i="4" s="1"/>
  <c r="AL321" i="4"/>
  <c r="BN2553" i="4" s="1"/>
  <c r="AN321" i="4"/>
  <c r="BN2025" i="4" s="1"/>
  <c r="AO321" i="4"/>
  <c r="BN2157" i="4" s="1"/>
  <c r="AK321" i="4"/>
  <c r="BN1761" i="4" s="1"/>
  <c r="AP321" i="4"/>
  <c r="BN2289" i="4" s="1"/>
  <c r="AQ321" i="4"/>
  <c r="BN1893" i="4" s="1"/>
  <c r="AM321" i="4"/>
  <c r="BN2421" i="4" s="1"/>
  <c r="AK501" i="4"/>
  <c r="BN3021" i="4" s="1"/>
  <c r="AP501" i="4"/>
  <c r="BN3405" i="4" s="1"/>
  <c r="AO501" i="4"/>
  <c r="BN3309" i="4" s="1"/>
  <c r="AQ501" i="4"/>
  <c r="BN3117" i="4" s="1"/>
  <c r="AN501" i="4"/>
  <c r="BN3213" i="4" s="1"/>
  <c r="AM501" i="4"/>
  <c r="BN3501" i="4" s="1"/>
  <c r="AL501" i="4"/>
  <c r="BN3597" i="4" s="1"/>
  <c r="AM484" i="4"/>
  <c r="BN3484" i="4" s="1"/>
  <c r="AN484" i="4"/>
  <c r="BN3196" i="4" s="1"/>
  <c r="AL484" i="4"/>
  <c r="BN3580" i="4" s="1"/>
  <c r="AQ484" i="4"/>
  <c r="BN3100" i="4" s="1"/>
  <c r="AK484" i="4"/>
  <c r="BN3004" i="4" s="1"/>
  <c r="AO484" i="4"/>
  <c r="BN3292" i="4" s="1"/>
  <c r="AP484" i="4"/>
  <c r="BN3388" i="4" s="1"/>
  <c r="AL476" i="4"/>
  <c r="BN3572" i="4" s="1"/>
  <c r="AO476" i="4"/>
  <c r="BN3284" i="4" s="1"/>
  <c r="AN476" i="4"/>
  <c r="BN3188" i="4" s="1"/>
  <c r="AP476" i="4"/>
  <c r="BN3380" i="4" s="1"/>
  <c r="AQ476" i="4"/>
  <c r="BN3092" i="4" s="1"/>
  <c r="AK476" i="4"/>
  <c r="BN2996" i="4" s="1"/>
  <c r="AM476" i="4"/>
  <c r="BN3476" i="4" s="1"/>
  <c r="AN512" i="4"/>
  <c r="BN3224" i="4" s="1"/>
  <c r="AQ512" i="4"/>
  <c r="BN3128" i="4" s="1"/>
  <c r="AL512" i="4"/>
  <c r="BN3608" i="4" s="1"/>
  <c r="AP512" i="4"/>
  <c r="BN3416" i="4" s="1"/>
  <c r="AO512" i="4"/>
  <c r="BN3320" i="4" s="1"/>
  <c r="AM512" i="4"/>
  <c r="BN3512" i="4" s="1"/>
  <c r="AK512" i="4"/>
  <c r="BN3032" i="4" s="1"/>
  <c r="AP487" i="4"/>
  <c r="BN3391" i="4" s="1"/>
  <c r="AO487" i="4"/>
  <c r="BN3295" i="4" s="1"/>
  <c r="AN487" i="4"/>
  <c r="BN3199" i="4" s="1"/>
  <c r="AK487" i="4"/>
  <c r="BN3007" i="4" s="1"/>
  <c r="AQ487" i="4"/>
  <c r="BN3103" i="4" s="1"/>
  <c r="AL487" i="4"/>
  <c r="BN3583" i="4" s="1"/>
  <c r="AM487" i="4"/>
  <c r="BN3487" i="4" s="1"/>
  <c r="AM478" i="4"/>
  <c r="BN3478" i="4" s="1"/>
  <c r="AO478" i="4"/>
  <c r="BN3286" i="4" s="1"/>
  <c r="AL478" i="4"/>
  <c r="BN3574" i="4" s="1"/>
  <c r="AK478" i="4"/>
  <c r="BN2998" i="4" s="1"/>
  <c r="AN478" i="4"/>
  <c r="BN3190" i="4" s="1"/>
  <c r="AP478" i="4"/>
  <c r="BN3382" i="4" s="1"/>
  <c r="AQ478" i="4"/>
  <c r="BN3094" i="4" s="1"/>
  <c r="AM486" i="4"/>
  <c r="BN3486" i="4" s="1"/>
  <c r="AL486" i="4"/>
  <c r="BN3582" i="4" s="1"/>
  <c r="AN486" i="4"/>
  <c r="BN3198" i="4" s="1"/>
  <c r="AQ486" i="4"/>
  <c r="BN3102" i="4" s="1"/>
  <c r="AK486" i="4"/>
  <c r="BN3006" i="4" s="1"/>
  <c r="AP486" i="4"/>
  <c r="BN3390" i="4" s="1"/>
  <c r="AO486" i="4"/>
  <c r="BN3294" i="4" s="1"/>
  <c r="AK504" i="4"/>
  <c r="BN3024" i="4" s="1"/>
  <c r="AP504" i="4"/>
  <c r="BN3408" i="4" s="1"/>
  <c r="AO504" i="4"/>
  <c r="BN3312" i="4" s="1"/>
  <c r="AM504" i="4"/>
  <c r="BN3504" i="4" s="1"/>
  <c r="AL504" i="4"/>
  <c r="BN3600" i="4" s="1"/>
  <c r="AN504" i="4"/>
  <c r="BN3216" i="4" s="1"/>
  <c r="AQ504" i="4"/>
  <c r="BN3120" i="4" s="1"/>
  <c r="AM545" i="4"/>
  <c r="BN3821" i="4" s="1"/>
  <c r="AO545" i="4"/>
  <c r="BN3749" i="4" s="1"/>
  <c r="AL545" i="4"/>
  <c r="BN3857" i="4" s="1"/>
  <c r="AQ545" i="4"/>
  <c r="BN3677" i="4" s="1"/>
  <c r="AK545" i="4"/>
  <c r="BN3641" i="4" s="1"/>
  <c r="AP545" i="4"/>
  <c r="BN3785" i="4" s="1"/>
  <c r="AN545" i="4"/>
  <c r="BN3713" i="4" s="1"/>
  <c r="AN519" i="4"/>
  <c r="BN3687" i="4" s="1"/>
  <c r="AM519" i="4"/>
  <c r="BN3795" i="4" s="1"/>
  <c r="AL519" i="4"/>
  <c r="BN3831" i="4" s="1"/>
  <c r="AP519" i="4"/>
  <c r="BN3759" i="4" s="1"/>
  <c r="AQ519" i="4"/>
  <c r="BN3651" i="4" s="1"/>
  <c r="AO519" i="4"/>
  <c r="BN3723" i="4" s="1"/>
  <c r="AK519" i="4"/>
  <c r="BN3615" i="4" s="1"/>
  <c r="AQ535" i="4"/>
  <c r="BN3667" i="4" s="1"/>
  <c r="AM535" i="4"/>
  <c r="BN3811" i="4" s="1"/>
  <c r="AK535" i="4"/>
  <c r="BN3631" i="4" s="1"/>
  <c r="AL535" i="4"/>
  <c r="BN3847" i="4" s="1"/>
  <c r="AP535" i="4"/>
  <c r="BN3775" i="4" s="1"/>
  <c r="AO535" i="4"/>
  <c r="BN3739" i="4" s="1"/>
  <c r="AN535" i="4"/>
  <c r="BN3703" i="4" s="1"/>
  <c r="AQ546" i="4"/>
  <c r="BN3678" i="4" s="1"/>
  <c r="AK546" i="4"/>
  <c r="BN3642" i="4" s="1"/>
  <c r="AP546" i="4"/>
  <c r="BN3786" i="4" s="1"/>
  <c r="AO546" i="4"/>
  <c r="BN3750" i="4" s="1"/>
  <c r="AM546" i="4"/>
  <c r="BN3822" i="4" s="1"/>
  <c r="AL546" i="4"/>
  <c r="BN3858" i="4" s="1"/>
  <c r="AN546" i="4"/>
  <c r="BN3714" i="4" s="1"/>
  <c r="AK540" i="4"/>
  <c r="BN3636" i="4" s="1"/>
  <c r="AP540" i="4"/>
  <c r="BN3780" i="4" s="1"/>
  <c r="AO540" i="4"/>
  <c r="BN3744" i="4" s="1"/>
  <c r="AM540" i="4"/>
  <c r="BN3816" i="4" s="1"/>
  <c r="AL540" i="4"/>
  <c r="BN3852" i="4" s="1"/>
  <c r="AN540" i="4"/>
  <c r="BN3708" i="4" s="1"/>
  <c r="AQ540" i="4"/>
  <c r="BN3672" i="4" s="1"/>
  <c r="AP524" i="4"/>
  <c r="BN3764" i="4" s="1"/>
  <c r="AK524" i="4"/>
  <c r="BN3620" i="4" s="1"/>
  <c r="AL524" i="4"/>
  <c r="BN3836" i="4" s="1"/>
  <c r="AO524" i="4"/>
  <c r="BN3728" i="4" s="1"/>
  <c r="AN524" i="4"/>
  <c r="BN3692" i="4" s="1"/>
  <c r="AM524" i="4"/>
  <c r="BN3800" i="4" s="1"/>
  <c r="AQ524" i="4"/>
  <c r="BN3656" i="4" s="1"/>
  <c r="AP204" i="4"/>
  <c r="BN1380" i="4" s="1"/>
  <c r="AO204" i="4"/>
  <c r="BN1248" i="4" s="1"/>
  <c r="AN204" i="4"/>
  <c r="BN1116" i="4" s="1"/>
  <c r="AM204" i="4"/>
  <c r="BN1512" i="4" s="1"/>
  <c r="AL204" i="4"/>
  <c r="BN1644" i="4" s="1"/>
  <c r="AQ204" i="4"/>
  <c r="BN984" i="4" s="1"/>
  <c r="AK204" i="4"/>
  <c r="BN852" i="4" s="1"/>
  <c r="AP221" i="4"/>
  <c r="BN1397" i="4" s="1"/>
  <c r="AL221" i="4"/>
  <c r="BN1661" i="4" s="1"/>
  <c r="AM221" i="4"/>
  <c r="BN1529" i="4" s="1"/>
  <c r="AK221" i="4"/>
  <c r="BN869" i="4" s="1"/>
  <c r="AQ221" i="4"/>
  <c r="BN1001" i="4" s="1"/>
  <c r="AO221" i="4"/>
  <c r="BN1265" i="4" s="1"/>
  <c r="AN221" i="4"/>
  <c r="BN1133" i="4" s="1"/>
  <c r="AN123" i="4"/>
  <c r="BN1035" i="4" s="1"/>
  <c r="AL123" i="4"/>
  <c r="BN1563" i="4" s="1"/>
  <c r="AM123" i="4"/>
  <c r="BN1431" i="4" s="1"/>
  <c r="AK123" i="4"/>
  <c r="BN771" i="4" s="1"/>
  <c r="AO123" i="4"/>
  <c r="BN1167" i="4" s="1"/>
  <c r="AP123" i="4"/>
  <c r="BN1299" i="4" s="1"/>
  <c r="AQ123" i="4"/>
  <c r="BN903" i="4" s="1"/>
  <c r="AM46" i="4"/>
  <c r="BN622" i="4" s="1"/>
  <c r="AL46" i="4"/>
  <c r="BN694" i="4" s="1"/>
  <c r="AO46" i="4"/>
  <c r="BN478" i="4" s="1"/>
  <c r="AQ46" i="4"/>
  <c r="BN334" i="4" s="1"/>
  <c r="AP46" i="4"/>
  <c r="BN550" i="4" s="1"/>
  <c r="AN46" i="4"/>
  <c r="BN406" i="4" s="1"/>
  <c r="AK46" i="4"/>
  <c r="BN262" i="4" s="1"/>
  <c r="AO176" i="4"/>
  <c r="BN1220" i="4" s="1"/>
  <c r="AM176" i="4"/>
  <c r="BN1484" i="4" s="1"/>
  <c r="AP176" i="4"/>
  <c r="BN1352" i="4" s="1"/>
  <c r="AN176" i="4"/>
  <c r="BN1088" i="4" s="1"/>
  <c r="AQ176" i="4"/>
  <c r="BN956" i="4" s="1"/>
  <c r="AL176" i="4"/>
  <c r="BN1616" i="4" s="1"/>
  <c r="AK176" i="4"/>
  <c r="BN824" i="4" s="1"/>
  <c r="AM126" i="4"/>
  <c r="BN1434" i="4" s="1"/>
  <c r="AL126" i="4"/>
  <c r="BN1566" i="4" s="1"/>
  <c r="AN126" i="4"/>
  <c r="BN1038" i="4" s="1"/>
  <c r="AQ126" i="4"/>
  <c r="BN906" i="4" s="1"/>
  <c r="AO126" i="4"/>
  <c r="BN1170" i="4" s="1"/>
  <c r="AP126" i="4"/>
  <c r="BN1302" i="4" s="1"/>
  <c r="AK126" i="4"/>
  <c r="BN774" i="4" s="1"/>
  <c r="AM136" i="4"/>
  <c r="BN1444" i="4" s="1"/>
  <c r="AQ136" i="4"/>
  <c r="BN916" i="4" s="1"/>
  <c r="AK136" i="4"/>
  <c r="BN784" i="4" s="1"/>
  <c r="AL136" i="4"/>
  <c r="BN1576" i="4" s="1"/>
  <c r="AN136" i="4"/>
  <c r="BN1048" i="4" s="1"/>
  <c r="AP136" i="4"/>
  <c r="BN1312" i="4" s="1"/>
  <c r="AO136" i="4"/>
  <c r="BN1180" i="4" s="1"/>
  <c r="AK212" i="4"/>
  <c r="BN860" i="4" s="1"/>
  <c r="AO212" i="4"/>
  <c r="BN1256" i="4" s="1"/>
  <c r="AN212" i="4"/>
  <c r="BN1124" i="4" s="1"/>
  <c r="AL212" i="4"/>
  <c r="BN1652" i="4" s="1"/>
  <c r="AP212" i="4"/>
  <c r="BN1388" i="4" s="1"/>
  <c r="AQ212" i="4"/>
  <c r="BN992" i="4" s="1"/>
  <c r="AM212" i="4"/>
  <c r="BN1520" i="4" s="1"/>
  <c r="AK171" i="4"/>
  <c r="BN819" i="4" s="1"/>
  <c r="AL171" i="4"/>
  <c r="BN1611" i="4" s="1"/>
  <c r="AQ171" i="4"/>
  <c r="BN951" i="4" s="1"/>
  <c r="AO171" i="4"/>
  <c r="BN1215" i="4" s="1"/>
  <c r="AM171" i="4"/>
  <c r="BN1479" i="4" s="1"/>
  <c r="AP171" i="4"/>
  <c r="BN1347" i="4" s="1"/>
  <c r="AN171" i="4"/>
  <c r="BN1083" i="4" s="1"/>
  <c r="AO155" i="4"/>
  <c r="BN1199" i="4" s="1"/>
  <c r="AQ155" i="4"/>
  <c r="BN935" i="4" s="1"/>
  <c r="AK155" i="4"/>
  <c r="BN803" i="4" s="1"/>
  <c r="AM155" i="4"/>
  <c r="BN1463" i="4" s="1"/>
  <c r="AN155" i="4"/>
  <c r="BN1067" i="4" s="1"/>
  <c r="AP155" i="4"/>
  <c r="BN1331" i="4" s="1"/>
  <c r="AL155" i="4"/>
  <c r="BN1595" i="4" s="1"/>
  <c r="AN211" i="4"/>
  <c r="BN1123" i="4" s="1"/>
  <c r="AQ211" i="4"/>
  <c r="BN991" i="4" s="1"/>
  <c r="AO211" i="4"/>
  <c r="BN1255" i="4" s="1"/>
  <c r="AM211" i="4"/>
  <c r="BN1519" i="4" s="1"/>
  <c r="AL211" i="4"/>
  <c r="BN1651" i="4" s="1"/>
  <c r="AK211" i="4"/>
  <c r="BN859" i="4" s="1"/>
  <c r="AP211" i="4"/>
  <c r="BN1387" i="4" s="1"/>
  <c r="AM138" i="4"/>
  <c r="BN1446" i="4" s="1"/>
  <c r="AL138" i="4"/>
  <c r="BN1578" i="4" s="1"/>
  <c r="AN138" i="4"/>
  <c r="BN1050" i="4" s="1"/>
  <c r="AQ138" i="4"/>
  <c r="BN918" i="4" s="1"/>
  <c r="AO138" i="4"/>
  <c r="BN1182" i="4" s="1"/>
  <c r="AP138" i="4"/>
  <c r="BN1314" i="4" s="1"/>
  <c r="AK138" i="4"/>
  <c r="BN786" i="4" s="1"/>
  <c r="AK235" i="4"/>
  <c r="BN883" i="4" s="1"/>
  <c r="AQ235" i="4"/>
  <c r="BN1015" i="4" s="1"/>
  <c r="AP235" i="4"/>
  <c r="BN1411" i="4" s="1"/>
  <c r="AM235" i="4"/>
  <c r="BN1543" i="4" s="1"/>
  <c r="AN235" i="4"/>
  <c r="BN1147" i="4" s="1"/>
  <c r="AO235" i="4"/>
  <c r="BN1279" i="4" s="1"/>
  <c r="AL235" i="4"/>
  <c r="BN1675" i="4" s="1"/>
  <c r="AQ145" i="4"/>
  <c r="BN925" i="4" s="1"/>
  <c r="AN145" i="4"/>
  <c r="BN1057" i="4" s="1"/>
  <c r="AO145" i="4"/>
  <c r="BN1189" i="4" s="1"/>
  <c r="AK145" i="4"/>
  <c r="BN793" i="4" s="1"/>
  <c r="AM145" i="4"/>
  <c r="BN1453" i="4" s="1"/>
  <c r="AL145" i="4"/>
  <c r="BN1585" i="4" s="1"/>
  <c r="AP145" i="4"/>
  <c r="BN1321" i="4" s="1"/>
  <c r="AM139" i="4"/>
  <c r="BN1447" i="4" s="1"/>
  <c r="AL139" i="4"/>
  <c r="BN1579" i="4" s="1"/>
  <c r="AK139" i="4"/>
  <c r="BN787" i="4" s="1"/>
  <c r="AN139" i="4"/>
  <c r="BN1051" i="4" s="1"/>
  <c r="AO139" i="4"/>
  <c r="BN1183" i="4" s="1"/>
  <c r="AQ139" i="4"/>
  <c r="BN919" i="4" s="1"/>
  <c r="AP139" i="4"/>
  <c r="BN1315" i="4" s="1"/>
  <c r="AM223" i="4"/>
  <c r="BN1531" i="4" s="1"/>
  <c r="AK223" i="4"/>
  <c r="BN871" i="4" s="1"/>
  <c r="AN223" i="4"/>
  <c r="BN1135" i="4" s="1"/>
  <c r="AL223" i="4"/>
  <c r="BN1663" i="4" s="1"/>
  <c r="AQ223" i="4"/>
  <c r="BN1003" i="4" s="1"/>
  <c r="AP223" i="4"/>
  <c r="BN1399" i="4" s="1"/>
  <c r="AO223" i="4"/>
  <c r="BN1267" i="4" s="1"/>
  <c r="AP131" i="4"/>
  <c r="BN1307" i="4" s="1"/>
  <c r="AQ131" i="4"/>
  <c r="BN911" i="4" s="1"/>
  <c r="AK131" i="4"/>
  <c r="BN779" i="4" s="1"/>
  <c r="AO131" i="4"/>
  <c r="BN1175" i="4" s="1"/>
  <c r="AM131" i="4"/>
  <c r="BN1439" i="4" s="1"/>
  <c r="AN131" i="4"/>
  <c r="BN1043" i="4" s="1"/>
  <c r="AL131" i="4"/>
  <c r="BN1571" i="4" s="1"/>
  <c r="AP177" i="4"/>
  <c r="BN1353" i="4" s="1"/>
  <c r="AN177" i="4"/>
  <c r="BN1089" i="4" s="1"/>
  <c r="AL177" i="4"/>
  <c r="BN1617" i="4" s="1"/>
  <c r="AK177" i="4"/>
  <c r="BN825" i="4" s="1"/>
  <c r="AO177" i="4"/>
  <c r="BN1221" i="4" s="1"/>
  <c r="AM177" i="4"/>
  <c r="BN1485" i="4" s="1"/>
  <c r="AQ177" i="4"/>
  <c r="BN957" i="4" s="1"/>
  <c r="AO152" i="4"/>
  <c r="BN1196" i="4" s="1"/>
  <c r="AK152" i="4"/>
  <c r="BN800" i="4" s="1"/>
  <c r="AL152" i="4"/>
  <c r="BN1592" i="4" s="1"/>
  <c r="AQ152" i="4"/>
  <c r="BN932" i="4" s="1"/>
  <c r="AN152" i="4"/>
  <c r="BN1064" i="4" s="1"/>
  <c r="AP152" i="4"/>
  <c r="BN1328" i="4" s="1"/>
  <c r="AM152" i="4"/>
  <c r="BN1460" i="4" s="1"/>
  <c r="AQ195" i="4"/>
  <c r="BN975" i="4" s="1"/>
  <c r="AK195" i="4"/>
  <c r="BN843" i="4" s="1"/>
  <c r="AP195" i="4"/>
  <c r="BN1371" i="4" s="1"/>
  <c r="AO195" i="4"/>
  <c r="BN1239" i="4" s="1"/>
  <c r="AM195" i="4"/>
  <c r="BN1503" i="4" s="1"/>
  <c r="AL195" i="4"/>
  <c r="BN1635" i="4" s="1"/>
  <c r="AN195" i="4"/>
  <c r="BN1107" i="4" s="1"/>
  <c r="AP157" i="4"/>
  <c r="BN1333" i="4" s="1"/>
  <c r="AO157" i="4"/>
  <c r="BN1201" i="4" s="1"/>
  <c r="AQ157" i="4"/>
  <c r="BN937" i="4" s="1"/>
  <c r="AL157" i="4"/>
  <c r="BN1597" i="4" s="1"/>
  <c r="AK157" i="4"/>
  <c r="BN805" i="4" s="1"/>
  <c r="AM157" i="4"/>
  <c r="BN1465" i="4" s="1"/>
  <c r="AN157" i="4"/>
  <c r="BN1069" i="4" s="1"/>
  <c r="AN218" i="4"/>
  <c r="BN1130" i="4" s="1"/>
  <c r="AP218" i="4"/>
  <c r="BN1394" i="4" s="1"/>
  <c r="AO218" i="4"/>
  <c r="BN1262" i="4" s="1"/>
  <c r="AL218" i="4"/>
  <c r="BN1658" i="4" s="1"/>
  <c r="AQ218" i="4"/>
  <c r="BN998" i="4" s="1"/>
  <c r="AK218" i="4"/>
  <c r="BN866" i="4" s="1"/>
  <c r="AM218" i="4"/>
  <c r="BN1526" i="4" s="1"/>
  <c r="AL130" i="4"/>
  <c r="BN1570" i="4" s="1"/>
  <c r="AN130" i="4"/>
  <c r="BN1042" i="4" s="1"/>
  <c r="AP130" i="4"/>
  <c r="BN1306" i="4" s="1"/>
  <c r="AQ130" i="4"/>
  <c r="BN910" i="4" s="1"/>
  <c r="AK130" i="4"/>
  <c r="BN778" i="4" s="1"/>
  <c r="AO130" i="4"/>
  <c r="BN1174" i="4" s="1"/>
  <c r="AM130" i="4"/>
  <c r="BN1438" i="4" s="1"/>
  <c r="AN216" i="4"/>
  <c r="BN1128" i="4" s="1"/>
  <c r="AO216" i="4"/>
  <c r="BN1260" i="4" s="1"/>
  <c r="AP216" i="4"/>
  <c r="BN1392" i="4" s="1"/>
  <c r="AM216" i="4"/>
  <c r="BN1524" i="4" s="1"/>
  <c r="AL216" i="4"/>
  <c r="BN1656" i="4" s="1"/>
  <c r="AQ216" i="4"/>
  <c r="BN996" i="4" s="1"/>
  <c r="AK216" i="4"/>
  <c r="BN864" i="4" s="1"/>
  <c r="AQ147" i="4"/>
  <c r="BN927" i="4" s="1"/>
  <c r="AP147" i="4"/>
  <c r="BN1323" i="4" s="1"/>
  <c r="AL147" i="4"/>
  <c r="BN1587" i="4" s="1"/>
  <c r="AM147" i="4"/>
  <c r="BN1455" i="4" s="1"/>
  <c r="AO147" i="4"/>
  <c r="BN1191" i="4" s="1"/>
  <c r="AK147" i="4"/>
  <c r="BN795" i="4" s="1"/>
  <c r="AN147" i="4"/>
  <c r="BN1059" i="4" s="1"/>
  <c r="AQ240" i="4"/>
  <c r="BN1020" i="4" s="1"/>
  <c r="AM240" i="4"/>
  <c r="BN1548" i="4" s="1"/>
  <c r="AL240" i="4"/>
  <c r="BN1680" i="4" s="1"/>
  <c r="AK240" i="4"/>
  <c r="BN888" i="4" s="1"/>
  <c r="AN240" i="4"/>
  <c r="BN1152" i="4" s="1"/>
  <c r="AP240" i="4"/>
  <c r="BN1416" i="4" s="1"/>
  <c r="AO240" i="4"/>
  <c r="BN1284" i="4" s="1"/>
  <c r="AP104" i="4"/>
  <c r="BN608" i="4" s="1"/>
  <c r="AQ104" i="4"/>
  <c r="BN392" i="4" s="1"/>
  <c r="AL104" i="4"/>
  <c r="BN752" i="4" s="1"/>
  <c r="AM104" i="4"/>
  <c r="BN680" i="4" s="1"/>
  <c r="AN104" i="4"/>
  <c r="BN464" i="4" s="1"/>
  <c r="AK104" i="4"/>
  <c r="BN320" i="4" s="1"/>
  <c r="AO104" i="4"/>
  <c r="BN536" i="4" s="1"/>
  <c r="AL199" i="4"/>
  <c r="BN1639" i="4" s="1"/>
  <c r="AQ199" i="4"/>
  <c r="BN979" i="4" s="1"/>
  <c r="AK199" i="4"/>
  <c r="BN847" i="4" s="1"/>
  <c r="AO199" i="4"/>
  <c r="BN1243" i="4" s="1"/>
  <c r="AN199" i="4"/>
  <c r="BN1111" i="4" s="1"/>
  <c r="AP199" i="4"/>
  <c r="BN1375" i="4" s="1"/>
  <c r="AM199" i="4"/>
  <c r="BN1507" i="4" s="1"/>
  <c r="AL194" i="4"/>
  <c r="BN1634" i="4" s="1"/>
  <c r="AM194" i="4"/>
  <c r="BN1502" i="4" s="1"/>
  <c r="AQ194" i="4"/>
  <c r="BN974" i="4" s="1"/>
  <c r="AK194" i="4"/>
  <c r="BN842" i="4" s="1"/>
  <c r="AP194" i="4"/>
  <c r="BN1370" i="4" s="1"/>
  <c r="AN194" i="4"/>
  <c r="BN1106" i="4" s="1"/>
  <c r="AO194" i="4"/>
  <c r="BN1238" i="4" s="1"/>
  <c r="AQ169" i="4"/>
  <c r="BN949" i="4" s="1"/>
  <c r="AK169" i="4"/>
  <c r="BN817" i="4" s="1"/>
  <c r="AO169" i="4"/>
  <c r="BN1213" i="4" s="1"/>
  <c r="AP169" i="4"/>
  <c r="BN1345" i="4" s="1"/>
  <c r="AM169" i="4"/>
  <c r="BN1477" i="4" s="1"/>
  <c r="AN169" i="4"/>
  <c r="BN1081" i="4" s="1"/>
  <c r="AL169" i="4"/>
  <c r="BN1609" i="4" s="1"/>
  <c r="AN175" i="4"/>
  <c r="BN1087" i="4" s="1"/>
  <c r="AM175" i="4"/>
  <c r="BN1483" i="4" s="1"/>
  <c r="AQ175" i="4"/>
  <c r="BN955" i="4" s="1"/>
  <c r="AK175" i="4"/>
  <c r="BN823" i="4" s="1"/>
  <c r="AO175" i="4"/>
  <c r="BN1219" i="4" s="1"/>
  <c r="AL175" i="4"/>
  <c r="BN1615" i="4" s="1"/>
  <c r="AP175" i="4"/>
  <c r="BN1351" i="4" s="1"/>
  <c r="AO142" i="4"/>
  <c r="BN1186" i="4" s="1"/>
  <c r="AQ142" i="4"/>
  <c r="BN922" i="4" s="1"/>
  <c r="AK142" i="4"/>
  <c r="BN790" i="4" s="1"/>
  <c r="AL142" i="4"/>
  <c r="BN1582" i="4" s="1"/>
  <c r="AN142" i="4"/>
  <c r="BN1054" i="4" s="1"/>
  <c r="AP142" i="4"/>
  <c r="BN1318" i="4" s="1"/>
  <c r="AM142" i="4"/>
  <c r="BN1450" i="4" s="1"/>
  <c r="AO215" i="4"/>
  <c r="BN1259" i="4" s="1"/>
  <c r="AL215" i="4"/>
  <c r="BN1655" i="4" s="1"/>
  <c r="AQ215" i="4"/>
  <c r="BN995" i="4" s="1"/>
  <c r="AK215" i="4"/>
  <c r="BN863" i="4" s="1"/>
  <c r="AP215" i="4"/>
  <c r="BN1391" i="4" s="1"/>
  <c r="AN215" i="4"/>
  <c r="BN1127" i="4" s="1"/>
  <c r="AM215" i="4"/>
  <c r="BN1523" i="4" s="1"/>
  <c r="AQ173" i="4"/>
  <c r="BN953" i="4" s="1"/>
  <c r="AK173" i="4"/>
  <c r="BN821" i="4" s="1"/>
  <c r="AN173" i="4"/>
  <c r="BN1085" i="4" s="1"/>
  <c r="AL173" i="4"/>
  <c r="BN1613" i="4" s="1"/>
  <c r="AO173" i="4"/>
  <c r="BN1217" i="4" s="1"/>
  <c r="AP173" i="4"/>
  <c r="BN1349" i="4" s="1"/>
  <c r="AM173" i="4"/>
  <c r="BN1481" i="4" s="1"/>
  <c r="AO226" i="4"/>
  <c r="BN1270" i="4" s="1"/>
  <c r="AN226" i="4"/>
  <c r="BN1138" i="4" s="1"/>
  <c r="AL226" i="4"/>
  <c r="BN1666" i="4" s="1"/>
  <c r="AQ226" i="4"/>
  <c r="BN1006" i="4" s="1"/>
  <c r="AM226" i="4"/>
  <c r="BN1534" i="4" s="1"/>
  <c r="AK226" i="4"/>
  <c r="BN874" i="4" s="1"/>
  <c r="AP226" i="4"/>
  <c r="BN1402" i="4" s="1"/>
  <c r="AN85" i="4"/>
  <c r="BN445" i="4" s="1"/>
  <c r="AM85" i="4"/>
  <c r="BN661" i="4" s="1"/>
  <c r="AP85" i="4"/>
  <c r="BN589" i="4" s="1"/>
  <c r="AK85" i="4"/>
  <c r="BN301" i="4" s="1"/>
  <c r="AQ85" i="4"/>
  <c r="BN373" i="4" s="1"/>
  <c r="AO85" i="4"/>
  <c r="BN517" i="4" s="1"/>
  <c r="AL85" i="4"/>
  <c r="BN733" i="4" s="1"/>
  <c r="AP75" i="4"/>
  <c r="BN579" i="4" s="1"/>
  <c r="AK75" i="4"/>
  <c r="BN291" i="4" s="1"/>
  <c r="AO75" i="4"/>
  <c r="BN507" i="4" s="1"/>
  <c r="AM75" i="4"/>
  <c r="BN651" i="4" s="1"/>
  <c r="AN75" i="4"/>
  <c r="BN435" i="4" s="1"/>
  <c r="AQ75" i="4"/>
  <c r="BN363" i="4" s="1"/>
  <c r="AL75" i="4"/>
  <c r="BN723" i="4" s="1"/>
  <c r="AN91" i="4"/>
  <c r="BN451" i="4" s="1"/>
  <c r="AP91" i="4"/>
  <c r="BN595" i="4" s="1"/>
  <c r="AK91" i="4"/>
  <c r="BN307" i="4" s="1"/>
  <c r="AO91" i="4"/>
  <c r="BN523" i="4" s="1"/>
  <c r="AQ91" i="4"/>
  <c r="BN379" i="4" s="1"/>
  <c r="AL91" i="4"/>
  <c r="BN739" i="4" s="1"/>
  <c r="AM91" i="4"/>
  <c r="BN667" i="4" s="1"/>
  <c r="AP41" i="4"/>
  <c r="BN545" i="4" s="1"/>
  <c r="AO41" i="4"/>
  <c r="BN473" i="4" s="1"/>
  <c r="AQ41" i="4"/>
  <c r="BN329" i="4" s="1"/>
  <c r="AK41" i="4"/>
  <c r="BN257" i="4" s="1"/>
  <c r="AL41" i="4"/>
  <c r="BN689" i="4" s="1"/>
  <c r="AN41" i="4"/>
  <c r="BN401" i="4" s="1"/>
  <c r="AM41" i="4"/>
  <c r="BN617" i="4" s="1"/>
  <c r="AM63" i="4"/>
  <c r="BN639" i="4" s="1"/>
  <c r="AK63" i="4"/>
  <c r="BN279" i="4" s="1"/>
  <c r="AN63" i="4"/>
  <c r="BN423" i="4" s="1"/>
  <c r="AL63" i="4"/>
  <c r="BN711" i="4" s="1"/>
  <c r="AO63" i="4"/>
  <c r="BN495" i="4" s="1"/>
  <c r="AP63" i="4"/>
  <c r="BN567" i="4" s="1"/>
  <c r="AQ63" i="4"/>
  <c r="BN351" i="4" s="1"/>
  <c r="AM51" i="4"/>
  <c r="BN627" i="4" s="1"/>
  <c r="AP51" i="4"/>
  <c r="BN555" i="4" s="1"/>
  <c r="AK51" i="4"/>
  <c r="BN267" i="4" s="1"/>
  <c r="AQ51" i="4"/>
  <c r="BN339" i="4" s="1"/>
  <c r="AL51" i="4"/>
  <c r="BN699" i="4" s="1"/>
  <c r="AN51" i="4"/>
  <c r="BN411" i="4" s="1"/>
  <c r="AO51" i="4"/>
  <c r="BN483" i="4" s="1"/>
  <c r="AQ110" i="4"/>
  <c r="BN398" i="4" s="1"/>
  <c r="AK110" i="4"/>
  <c r="BN326" i="4" s="1"/>
  <c r="AO110" i="4"/>
  <c r="BN542" i="4" s="1"/>
  <c r="AP110" i="4"/>
  <c r="BN614" i="4" s="1"/>
  <c r="AM110" i="4"/>
  <c r="BN686" i="4" s="1"/>
  <c r="AN110" i="4"/>
  <c r="BN470" i="4" s="1"/>
  <c r="AL110" i="4"/>
  <c r="BN758" i="4" s="1"/>
  <c r="AP76" i="4"/>
  <c r="BN580" i="4" s="1"/>
  <c r="AO76" i="4"/>
  <c r="BN508" i="4" s="1"/>
  <c r="AL76" i="4"/>
  <c r="BN724" i="4" s="1"/>
  <c r="AN76" i="4"/>
  <c r="BN436" i="4" s="1"/>
  <c r="AM76" i="4"/>
  <c r="BN652" i="4" s="1"/>
  <c r="AK76" i="4"/>
  <c r="BN292" i="4" s="1"/>
  <c r="AQ76" i="4"/>
  <c r="BN364" i="4" s="1"/>
  <c r="AM90" i="4"/>
  <c r="BN666" i="4" s="1"/>
  <c r="AK90" i="4"/>
  <c r="BN306" i="4" s="1"/>
  <c r="AP90" i="4"/>
  <c r="BN594" i="4" s="1"/>
  <c r="AO90" i="4"/>
  <c r="BN522" i="4" s="1"/>
  <c r="AQ90" i="4"/>
  <c r="BN378" i="4" s="1"/>
  <c r="AL90" i="4"/>
  <c r="BN738" i="4" s="1"/>
  <c r="AN90" i="4"/>
  <c r="BN450" i="4" s="1"/>
  <c r="AO106" i="4"/>
  <c r="BN538" i="4" s="1"/>
  <c r="AQ106" i="4"/>
  <c r="BN394" i="4" s="1"/>
  <c r="AK106" i="4"/>
  <c r="BN322" i="4" s="1"/>
  <c r="AL106" i="4"/>
  <c r="BN754" i="4" s="1"/>
  <c r="AN106" i="4"/>
  <c r="BN466" i="4" s="1"/>
  <c r="AP106" i="4"/>
  <c r="BN610" i="4" s="1"/>
  <c r="AM106" i="4"/>
  <c r="BN682" i="4" s="1"/>
  <c r="AN48" i="4"/>
  <c r="BN408" i="4" s="1"/>
  <c r="AM48" i="4"/>
  <c r="BN624" i="4" s="1"/>
  <c r="AO48" i="4"/>
  <c r="BN480" i="4" s="1"/>
  <c r="AP48" i="4"/>
  <c r="BN552" i="4" s="1"/>
  <c r="AK48" i="4"/>
  <c r="BN264" i="4" s="1"/>
  <c r="AQ48" i="4"/>
  <c r="BN336" i="4" s="1"/>
  <c r="AL48" i="4"/>
  <c r="BN696" i="4" s="1"/>
  <c r="AK10" i="4"/>
  <c r="BN10" i="4" s="1"/>
  <c r="AL10" i="4"/>
  <c r="BN226" i="4" s="1"/>
  <c r="AO10" i="4"/>
  <c r="BN118" i="4" s="1"/>
  <c r="AM10" i="4"/>
  <c r="BN190" i="4" s="1"/>
  <c r="AN10" i="4"/>
  <c r="BN82" i="4" s="1"/>
  <c r="AQ10" i="4"/>
  <c r="BN46" i="4" s="1"/>
  <c r="AP10" i="4"/>
  <c r="BN154" i="4" s="1"/>
  <c r="AO29" i="4"/>
  <c r="BN137" i="4" s="1"/>
  <c r="AL29" i="4"/>
  <c r="BN245" i="4" s="1"/>
  <c r="AQ29" i="4"/>
  <c r="BN65" i="4" s="1"/>
  <c r="AP29" i="4"/>
  <c r="BN173" i="4" s="1"/>
  <c r="AK29" i="4"/>
  <c r="BN29" i="4" s="1"/>
  <c r="AN29" i="4"/>
  <c r="BN101" i="4" s="1"/>
  <c r="AM29" i="4"/>
  <c r="BN209" i="4" s="1"/>
  <c r="AK26" i="4"/>
  <c r="BN26" i="4" s="1"/>
  <c r="AQ26" i="4"/>
  <c r="BN62" i="4" s="1"/>
  <c r="AP26" i="4"/>
  <c r="BN170" i="4" s="1"/>
  <c r="AO26" i="4"/>
  <c r="BN134" i="4" s="1"/>
  <c r="AN26" i="4"/>
  <c r="BN98" i="4" s="1"/>
  <c r="AM26" i="4"/>
  <c r="BN206" i="4" s="1"/>
  <c r="AL26" i="4"/>
  <c r="BN242" i="4" s="1"/>
  <c r="AQ4" i="4"/>
  <c r="BN40" i="4" s="1"/>
  <c r="AL4" i="4"/>
  <c r="BN220" i="4" s="1"/>
  <c r="AN4" i="4"/>
  <c r="BN76" i="4" s="1"/>
  <c r="AK4" i="4"/>
  <c r="BN4" i="4" s="1"/>
  <c r="AM4" i="4"/>
  <c r="BN184" i="4" s="1"/>
  <c r="AP4" i="4"/>
  <c r="BN148" i="4" s="1"/>
  <c r="AO4" i="4"/>
  <c r="BN112" i="4" s="1"/>
  <c r="AQ37" i="4"/>
  <c r="BN73" i="4" s="1"/>
  <c r="AK37" i="4"/>
  <c r="BN37" i="4" s="1"/>
  <c r="AN37" i="4"/>
  <c r="BN109" i="4" s="1"/>
  <c r="AL37" i="4"/>
  <c r="BN253" i="4" s="1"/>
  <c r="AO37" i="4"/>
  <c r="BN145" i="4" s="1"/>
  <c r="AM37" i="4"/>
  <c r="BN217" i="4" s="1"/>
  <c r="AP37" i="4"/>
  <c r="BN181" i="4" s="1"/>
  <c r="AN25" i="4"/>
  <c r="BN97" i="4" s="1"/>
  <c r="AK25" i="4"/>
  <c r="BN25" i="4" s="1"/>
  <c r="AL25" i="4"/>
  <c r="BN241" i="4" s="1"/>
  <c r="AP25" i="4"/>
  <c r="BN169" i="4" s="1"/>
  <c r="AO25" i="4"/>
  <c r="BN133" i="4" s="1"/>
  <c r="AM25" i="4"/>
  <c r="BN205" i="4" s="1"/>
  <c r="AQ25" i="4"/>
  <c r="BN61" i="4" s="1"/>
  <c r="AK154" i="4"/>
  <c r="BN802" i="4" s="1"/>
  <c r="AL154" i="4"/>
  <c r="BN1594" i="4" s="1"/>
  <c r="AN154" i="4"/>
  <c r="BN1066" i="4" s="1"/>
  <c r="AM154" i="4"/>
  <c r="BN1462" i="4" s="1"/>
  <c r="AQ154" i="4"/>
  <c r="BN934" i="4" s="1"/>
  <c r="AO154" i="4"/>
  <c r="BN1198" i="4" s="1"/>
  <c r="AP154" i="4"/>
  <c r="BN1330" i="4" s="1"/>
  <c r="AN220" i="4"/>
  <c r="BN1132" i="4" s="1"/>
  <c r="AM220" i="4"/>
  <c r="BN1528" i="4" s="1"/>
  <c r="AQ220" i="4"/>
  <c r="BN1000" i="4" s="1"/>
  <c r="AL220" i="4"/>
  <c r="BN1660" i="4" s="1"/>
  <c r="AK220" i="4"/>
  <c r="BN868" i="4" s="1"/>
  <c r="AP220" i="4"/>
  <c r="BN1396" i="4" s="1"/>
  <c r="AO220" i="4"/>
  <c r="BN1264" i="4" s="1"/>
  <c r="AK354" i="4"/>
  <c r="BN1794" i="4" s="1"/>
  <c r="AN354" i="4"/>
  <c r="BN2058" i="4" s="1"/>
  <c r="AO354" i="4"/>
  <c r="BN2190" i="4" s="1"/>
  <c r="AL354" i="4"/>
  <c r="BN2586" i="4" s="1"/>
  <c r="AQ354" i="4"/>
  <c r="BN1926" i="4" s="1"/>
  <c r="AM354" i="4"/>
  <c r="BN2454" i="4" s="1"/>
  <c r="AP354" i="4"/>
  <c r="BN2322" i="4" s="1"/>
  <c r="AN256" i="4"/>
  <c r="BN1960" i="4" s="1"/>
  <c r="AM256" i="4"/>
  <c r="BN2356" i="4" s="1"/>
  <c r="AQ256" i="4"/>
  <c r="BN1828" i="4" s="1"/>
  <c r="AL256" i="4"/>
  <c r="BN2488" i="4" s="1"/>
  <c r="AK256" i="4"/>
  <c r="BN1696" i="4" s="1"/>
  <c r="AP256" i="4"/>
  <c r="BN2224" i="4" s="1"/>
  <c r="AO256" i="4"/>
  <c r="BN2092" i="4" s="1"/>
  <c r="AN351" i="4"/>
  <c r="BN2055" i="4" s="1"/>
  <c r="AO351" i="4"/>
  <c r="BN2187" i="4" s="1"/>
  <c r="AQ351" i="4"/>
  <c r="BN1923" i="4" s="1"/>
  <c r="AP351" i="4"/>
  <c r="BN2319" i="4" s="1"/>
  <c r="AM351" i="4"/>
  <c r="BN2451" i="4" s="1"/>
  <c r="AK351" i="4"/>
  <c r="BN1791" i="4" s="1"/>
  <c r="AL351" i="4"/>
  <c r="BN2583" i="4" s="1"/>
  <c r="AO288" i="4"/>
  <c r="BN2124" i="4" s="1"/>
  <c r="AN288" i="4"/>
  <c r="BN1992" i="4" s="1"/>
  <c r="AP288" i="4"/>
  <c r="BN2256" i="4" s="1"/>
  <c r="AM288" i="4"/>
  <c r="BN2388" i="4" s="1"/>
  <c r="AQ288" i="4"/>
  <c r="BN1860" i="4" s="1"/>
  <c r="AL288" i="4"/>
  <c r="BN2520" i="4" s="1"/>
  <c r="AK288" i="4"/>
  <c r="BN1728" i="4" s="1"/>
  <c r="AK347" i="4"/>
  <c r="BN1787" i="4" s="1"/>
  <c r="AN347" i="4"/>
  <c r="BN2051" i="4" s="1"/>
  <c r="AO347" i="4"/>
  <c r="BN2183" i="4" s="1"/>
  <c r="AQ347" i="4"/>
  <c r="BN1919" i="4" s="1"/>
  <c r="AP347" i="4"/>
  <c r="BN2315" i="4" s="1"/>
  <c r="AL347" i="4"/>
  <c r="BN2579" i="4" s="1"/>
  <c r="AM347" i="4"/>
  <c r="BN2447" i="4" s="1"/>
  <c r="AK366" i="4"/>
  <c r="BN1806" i="4" s="1"/>
  <c r="AM366" i="4"/>
  <c r="BN2466" i="4" s="1"/>
  <c r="AP366" i="4"/>
  <c r="BN2334" i="4" s="1"/>
  <c r="AQ366" i="4"/>
  <c r="BN1938" i="4" s="1"/>
  <c r="AO366" i="4"/>
  <c r="BN2202" i="4" s="1"/>
  <c r="AL366" i="4"/>
  <c r="BN2598" i="4" s="1"/>
  <c r="AN366" i="4"/>
  <c r="BN2070" i="4" s="1"/>
  <c r="AM289" i="4"/>
  <c r="BN2389" i="4" s="1"/>
  <c r="AP289" i="4"/>
  <c r="BN2257" i="4" s="1"/>
  <c r="AO289" i="4"/>
  <c r="BN2125" i="4" s="1"/>
  <c r="AN289" i="4"/>
  <c r="BN1993" i="4" s="1"/>
  <c r="AQ289" i="4"/>
  <c r="BN1861" i="4" s="1"/>
  <c r="AL289" i="4"/>
  <c r="BN2521" i="4" s="1"/>
  <c r="AK289" i="4"/>
  <c r="BN1729" i="4" s="1"/>
  <c r="AQ253" i="4"/>
  <c r="BN1825" i="4" s="1"/>
  <c r="AN253" i="4"/>
  <c r="BN1957" i="4" s="1"/>
  <c r="AK253" i="4"/>
  <c r="BN1693" i="4" s="1"/>
  <c r="AP253" i="4"/>
  <c r="BN2221" i="4" s="1"/>
  <c r="AO253" i="4"/>
  <c r="BN2089" i="4" s="1"/>
  <c r="AM253" i="4"/>
  <c r="BN2353" i="4" s="1"/>
  <c r="AL253" i="4"/>
  <c r="BN2485" i="4" s="1"/>
  <c r="AK342" i="4"/>
  <c r="BN1782" i="4" s="1"/>
  <c r="AL342" i="4"/>
  <c r="BN2574" i="4" s="1"/>
  <c r="AQ342" i="4"/>
  <c r="BN1914" i="4" s="1"/>
  <c r="AM342" i="4"/>
  <c r="BN2442" i="4" s="1"/>
  <c r="AN342" i="4"/>
  <c r="BN2046" i="4" s="1"/>
  <c r="AO342" i="4"/>
  <c r="BN2178" i="4" s="1"/>
  <c r="AP342" i="4"/>
  <c r="BN2310" i="4" s="1"/>
  <c r="AM368" i="4"/>
  <c r="BN2468" i="4" s="1"/>
  <c r="AO368" i="4"/>
  <c r="BN2204" i="4" s="1"/>
  <c r="AP368" i="4"/>
  <c r="BN2336" i="4" s="1"/>
  <c r="AL368" i="4"/>
  <c r="BN2600" i="4" s="1"/>
  <c r="AQ368" i="4"/>
  <c r="BN1940" i="4" s="1"/>
  <c r="AN368" i="4"/>
  <c r="BN2072" i="4" s="1"/>
  <c r="AK368" i="4"/>
  <c r="BN1808" i="4" s="1"/>
  <c r="AK332" i="4"/>
  <c r="BN1772" i="4" s="1"/>
  <c r="AM332" i="4"/>
  <c r="BN2432" i="4" s="1"/>
  <c r="AP332" i="4"/>
  <c r="BN2300" i="4" s="1"/>
  <c r="AQ332" i="4"/>
  <c r="BN1904" i="4" s="1"/>
  <c r="AL332" i="4"/>
  <c r="BN2564" i="4" s="1"/>
  <c r="AO332" i="4"/>
  <c r="BN2168" i="4" s="1"/>
  <c r="AN332" i="4"/>
  <c r="BN2036" i="4" s="1"/>
  <c r="AM369" i="4"/>
  <c r="BN2469" i="4" s="1"/>
  <c r="AQ369" i="4"/>
  <c r="BN1941" i="4" s="1"/>
  <c r="AP369" i="4"/>
  <c r="BN2337" i="4" s="1"/>
  <c r="AN369" i="4"/>
  <c r="BN2073" i="4" s="1"/>
  <c r="AO369" i="4"/>
  <c r="BN2205" i="4" s="1"/>
  <c r="AK369" i="4"/>
  <c r="BN1809" i="4" s="1"/>
  <c r="AL369" i="4"/>
  <c r="BN2601" i="4" s="1"/>
  <c r="AN266" i="4"/>
  <c r="BN1970" i="4" s="1"/>
  <c r="AQ266" i="4"/>
  <c r="BN1838" i="4" s="1"/>
  <c r="AP266" i="4"/>
  <c r="BN2234" i="4" s="1"/>
  <c r="AL266" i="4"/>
  <c r="BN2498" i="4" s="1"/>
  <c r="AM266" i="4"/>
  <c r="BN2366" i="4" s="1"/>
  <c r="AO266" i="4"/>
  <c r="BN2102" i="4" s="1"/>
  <c r="AK266" i="4"/>
  <c r="BN1706" i="4" s="1"/>
  <c r="AQ318" i="4"/>
  <c r="BN1890" i="4" s="1"/>
  <c r="AO318" i="4"/>
  <c r="BN2154" i="4" s="1"/>
  <c r="AN318" i="4"/>
  <c r="BN2022" i="4" s="1"/>
  <c r="AL318" i="4"/>
  <c r="BN2550" i="4" s="1"/>
  <c r="AK318" i="4"/>
  <c r="BN1758" i="4" s="1"/>
  <c r="AM318" i="4"/>
  <c r="BN2418" i="4" s="1"/>
  <c r="AP318" i="4"/>
  <c r="BN2286" i="4" s="1"/>
  <c r="AN340" i="4"/>
  <c r="BN2044" i="4" s="1"/>
  <c r="AO340" i="4"/>
  <c r="BN2176" i="4" s="1"/>
  <c r="AM340" i="4"/>
  <c r="BN2440" i="4" s="1"/>
  <c r="AQ340" i="4"/>
  <c r="BN1912" i="4" s="1"/>
  <c r="AK340" i="4"/>
  <c r="BN1780" i="4" s="1"/>
  <c r="AL340" i="4"/>
  <c r="BN2572" i="4" s="1"/>
  <c r="AP340" i="4"/>
  <c r="BN2308" i="4" s="1"/>
  <c r="AO286" i="4"/>
  <c r="BN2122" i="4" s="1"/>
  <c r="AM286" i="4"/>
  <c r="BN2386" i="4" s="1"/>
  <c r="AN286" i="4"/>
  <c r="BN1990" i="4" s="1"/>
  <c r="AQ286" i="4"/>
  <c r="BN1858" i="4" s="1"/>
  <c r="AK286" i="4"/>
  <c r="BN1726" i="4" s="1"/>
  <c r="AL286" i="4"/>
  <c r="BN2518" i="4" s="1"/>
  <c r="AP286" i="4"/>
  <c r="BN2254" i="4" s="1"/>
  <c r="AO308" i="4"/>
  <c r="BN2144" i="4" s="1"/>
  <c r="AQ308" i="4"/>
  <c r="BN1880" i="4" s="1"/>
  <c r="AL308" i="4"/>
  <c r="BN2540" i="4" s="1"/>
  <c r="AP308" i="4"/>
  <c r="BN2276" i="4" s="1"/>
  <c r="AM308" i="4"/>
  <c r="BN2408" i="4" s="1"/>
  <c r="AK308" i="4"/>
  <c r="BN1748" i="4" s="1"/>
  <c r="AN308" i="4"/>
  <c r="BN2012" i="4" s="1"/>
  <c r="AK248" i="4"/>
  <c r="BN1688" i="4" s="1"/>
  <c r="AN248" i="4"/>
  <c r="BN1952" i="4" s="1"/>
  <c r="AL248" i="4"/>
  <c r="BN2480" i="4" s="1"/>
  <c r="AP248" i="4"/>
  <c r="BN2216" i="4" s="1"/>
  <c r="AQ248" i="4"/>
  <c r="BN1820" i="4" s="1"/>
  <c r="AM248" i="4"/>
  <c r="BN2348" i="4" s="1"/>
  <c r="AO248" i="4"/>
  <c r="BN2084" i="4" s="1"/>
  <c r="AL334" i="4"/>
  <c r="BN2566" i="4" s="1"/>
  <c r="AN334" i="4"/>
  <c r="BN2038" i="4" s="1"/>
  <c r="AO334" i="4"/>
  <c r="BN2170" i="4" s="1"/>
  <c r="AP334" i="4"/>
  <c r="BN2302" i="4" s="1"/>
  <c r="AQ334" i="4"/>
  <c r="BN1906" i="4" s="1"/>
  <c r="AK334" i="4"/>
  <c r="BN1774" i="4" s="1"/>
  <c r="AM334" i="4"/>
  <c r="BN2434" i="4" s="1"/>
  <c r="AK294" i="4"/>
  <c r="BN1734" i="4" s="1"/>
  <c r="AO294" i="4"/>
  <c r="BN2130" i="4" s="1"/>
  <c r="AP294" i="4"/>
  <c r="BN2262" i="4" s="1"/>
  <c r="AN294" i="4"/>
  <c r="BN1998" i="4" s="1"/>
  <c r="AM294" i="4"/>
  <c r="BN2394" i="4" s="1"/>
  <c r="AQ294" i="4"/>
  <c r="BN1866" i="4" s="1"/>
  <c r="AL294" i="4"/>
  <c r="BN2526" i="4" s="1"/>
  <c r="AK360" i="4"/>
  <c r="BN1800" i="4" s="1"/>
  <c r="AO360" i="4"/>
  <c r="BN2196" i="4" s="1"/>
  <c r="AN360" i="4"/>
  <c r="BN2064" i="4" s="1"/>
  <c r="AP360" i="4"/>
  <c r="BN2328" i="4" s="1"/>
  <c r="AL360" i="4"/>
  <c r="BN2592" i="4" s="1"/>
  <c r="AM360" i="4"/>
  <c r="BN2460" i="4" s="1"/>
  <c r="AQ360" i="4"/>
  <c r="BN1932" i="4" s="1"/>
  <c r="AK493" i="4"/>
  <c r="BN3013" i="4" s="1"/>
  <c r="AP493" i="4"/>
  <c r="BN3397" i="4" s="1"/>
  <c r="AO493" i="4"/>
  <c r="BN3301" i="4" s="1"/>
  <c r="AQ493" i="4"/>
  <c r="BN3109" i="4" s="1"/>
  <c r="AL493" i="4"/>
  <c r="BN3589" i="4" s="1"/>
  <c r="AN493" i="4"/>
  <c r="BN3205" i="4" s="1"/>
  <c r="AM493" i="4"/>
  <c r="BN3493" i="4" s="1"/>
  <c r="AP485" i="4"/>
  <c r="BN3389" i="4" s="1"/>
  <c r="AN485" i="4"/>
  <c r="BN3197" i="4" s="1"/>
  <c r="AM485" i="4"/>
  <c r="BN3485" i="4" s="1"/>
  <c r="AL485" i="4"/>
  <c r="BN3581" i="4" s="1"/>
  <c r="AQ485" i="4"/>
  <c r="BN3101" i="4" s="1"/>
  <c r="AK485" i="4"/>
  <c r="BN3005" i="4" s="1"/>
  <c r="AO485" i="4"/>
  <c r="BN3293" i="4" s="1"/>
  <c r="AK481" i="4"/>
  <c r="BN3001" i="4" s="1"/>
  <c r="AO481" i="4"/>
  <c r="BN3289" i="4" s="1"/>
  <c r="AP481" i="4"/>
  <c r="BN3385" i="4" s="1"/>
  <c r="AL481" i="4"/>
  <c r="BN3577" i="4" s="1"/>
  <c r="AQ481" i="4"/>
  <c r="BN3097" i="4" s="1"/>
  <c r="AN481" i="4"/>
  <c r="BN3193" i="4" s="1"/>
  <c r="AM481" i="4"/>
  <c r="BN3481" i="4" s="1"/>
  <c r="AK474" i="4"/>
  <c r="BN2994" i="4" s="1"/>
  <c r="AL474" i="4"/>
  <c r="BN3570" i="4" s="1"/>
  <c r="AQ474" i="4"/>
  <c r="BN3090" i="4" s="1"/>
  <c r="AP474" i="4"/>
  <c r="BN3378" i="4" s="1"/>
  <c r="AO474" i="4"/>
  <c r="BN3282" i="4" s="1"/>
  <c r="AM474" i="4"/>
  <c r="BN3474" i="4" s="1"/>
  <c r="AN474" i="4"/>
  <c r="BN3186" i="4" s="1"/>
  <c r="AQ479" i="4"/>
  <c r="BN3095" i="4" s="1"/>
  <c r="AK479" i="4"/>
  <c r="BN2999" i="4" s="1"/>
  <c r="AN479" i="4"/>
  <c r="BN3191" i="4" s="1"/>
  <c r="AL479" i="4"/>
  <c r="BN3575" i="4" s="1"/>
  <c r="AM479" i="4"/>
  <c r="BN3479" i="4" s="1"/>
  <c r="AP479" i="4"/>
  <c r="BN3383" i="4" s="1"/>
  <c r="AO479" i="4"/>
  <c r="BN3287" i="4" s="1"/>
  <c r="AL514" i="4"/>
  <c r="BN3610" i="4" s="1"/>
  <c r="AM514" i="4"/>
  <c r="BN3514" i="4" s="1"/>
  <c r="AQ514" i="4"/>
  <c r="BN3130" i="4" s="1"/>
  <c r="AK514" i="4"/>
  <c r="BN3034" i="4" s="1"/>
  <c r="AP514" i="4"/>
  <c r="BN3418" i="4" s="1"/>
  <c r="AO514" i="4"/>
  <c r="BN3322" i="4" s="1"/>
  <c r="AN514" i="4"/>
  <c r="BN3226" i="4" s="1"/>
  <c r="AN515" i="4"/>
  <c r="BN3227" i="4" s="1"/>
  <c r="AM515" i="4"/>
  <c r="BN3515" i="4" s="1"/>
  <c r="AL515" i="4"/>
  <c r="BN3611" i="4" s="1"/>
  <c r="AQ515" i="4"/>
  <c r="BN3131" i="4" s="1"/>
  <c r="AK515" i="4"/>
  <c r="BN3035" i="4" s="1"/>
  <c r="AP515" i="4"/>
  <c r="BN3419" i="4" s="1"/>
  <c r="AO515" i="4"/>
  <c r="BN3323" i="4" s="1"/>
  <c r="AN483" i="4"/>
  <c r="BN3195" i="4" s="1"/>
  <c r="AM483" i="4"/>
  <c r="BN3483" i="4" s="1"/>
  <c r="AL483" i="4"/>
  <c r="BN3579" i="4" s="1"/>
  <c r="AK483" i="4"/>
  <c r="BN3003" i="4" s="1"/>
  <c r="AQ483" i="4"/>
  <c r="BN3099" i="4" s="1"/>
  <c r="AO483" i="4"/>
  <c r="BN3291" i="4" s="1"/>
  <c r="AP483" i="4"/>
  <c r="BN3387" i="4" s="1"/>
  <c r="AK531" i="4"/>
  <c r="BN3627" i="4" s="1"/>
  <c r="AO531" i="4"/>
  <c r="BN3735" i="4" s="1"/>
  <c r="AP531" i="4"/>
  <c r="BN3771" i="4" s="1"/>
  <c r="AN531" i="4"/>
  <c r="BN3699" i="4" s="1"/>
  <c r="AM531" i="4"/>
  <c r="BN3807" i="4" s="1"/>
  <c r="AL531" i="4"/>
  <c r="BN3843" i="4" s="1"/>
  <c r="AQ531" i="4"/>
  <c r="BN3663" i="4" s="1"/>
  <c r="AL541" i="4"/>
  <c r="BN3853" i="4" s="1"/>
  <c r="AQ541" i="4"/>
  <c r="BN3673" i="4" s="1"/>
  <c r="AM541" i="4"/>
  <c r="BN3817" i="4" s="1"/>
  <c r="AN541" i="4"/>
  <c r="BN3709" i="4" s="1"/>
  <c r="AP541" i="4"/>
  <c r="BN3781" i="4" s="1"/>
  <c r="AO541" i="4"/>
  <c r="BN3745" i="4" s="1"/>
  <c r="AK541" i="4"/>
  <c r="BN3637" i="4" s="1"/>
  <c r="AL552" i="4"/>
  <c r="BN3864" i="4" s="1"/>
  <c r="AM552" i="4"/>
  <c r="BN3828" i="4" s="1"/>
  <c r="AQ552" i="4"/>
  <c r="BN3684" i="4" s="1"/>
  <c r="AK552" i="4"/>
  <c r="BN3648" i="4" s="1"/>
  <c r="AP552" i="4"/>
  <c r="BN3792" i="4" s="1"/>
  <c r="AO552" i="4"/>
  <c r="BN3756" i="4" s="1"/>
  <c r="AN552" i="4"/>
  <c r="BN3720" i="4" s="1"/>
  <c r="AN526" i="4"/>
  <c r="BN3694" i="4" s="1"/>
  <c r="AP526" i="4"/>
  <c r="BN3766" i="4" s="1"/>
  <c r="AL526" i="4"/>
  <c r="BN3838" i="4" s="1"/>
  <c r="AQ526" i="4"/>
  <c r="BN3658" i="4" s="1"/>
  <c r="AK526" i="4"/>
  <c r="BN3622" i="4" s="1"/>
  <c r="AO526" i="4"/>
  <c r="BN3730" i="4" s="1"/>
  <c r="AM526" i="4"/>
  <c r="BN3802" i="4" s="1"/>
  <c r="AN551" i="4"/>
  <c r="BN3719" i="4" s="1"/>
  <c r="AL551" i="4"/>
  <c r="BN3863" i="4" s="1"/>
  <c r="AQ551" i="4"/>
  <c r="BN3683" i="4" s="1"/>
  <c r="AK551" i="4"/>
  <c r="BN3647" i="4" s="1"/>
  <c r="AP551" i="4"/>
  <c r="BN3791" i="4" s="1"/>
  <c r="AO551" i="4"/>
  <c r="BN3755" i="4" s="1"/>
  <c r="AM551" i="4"/>
  <c r="BN3827" i="4" s="1"/>
  <c r="AM549" i="4"/>
  <c r="BN3825" i="4" s="1"/>
  <c r="AL549" i="4"/>
  <c r="BN3861" i="4" s="1"/>
  <c r="AK549" i="4"/>
  <c r="BN3645" i="4" s="1"/>
  <c r="AP549" i="4"/>
  <c r="BN3789" i="4" s="1"/>
  <c r="AO549" i="4"/>
  <c r="BN3753" i="4" s="1"/>
  <c r="AQ549" i="4"/>
  <c r="BN3681" i="4" s="1"/>
  <c r="AN549" i="4"/>
  <c r="BN3717" i="4" s="1"/>
  <c r="AV130" i="4"/>
  <c r="AS130" i="4"/>
  <c r="AS119" i="4" s="1"/>
  <c r="BD446" i="4"/>
  <c r="AU446" i="4"/>
  <c r="AY446" i="4"/>
  <c r="AT130" i="4"/>
  <c r="AT119" i="4" s="1"/>
  <c r="AT106" i="4" s="1"/>
  <c r="AT117" i="4" s="1"/>
  <c r="AT126" i="4" s="1"/>
  <c r="AZ130" i="4"/>
  <c r="AZ119" i="4" s="1"/>
  <c r="AZ106" i="4" s="1"/>
  <c r="AZ117" i="4" s="1"/>
  <c r="AZ126" i="4" s="1"/>
  <c r="AW446" i="4"/>
  <c r="BA446" i="4"/>
  <c r="AT446" i="4"/>
  <c r="BC446" i="4"/>
  <c r="AS446" i="4"/>
  <c r="AS436" i="4" s="1"/>
  <c r="AX446" i="4"/>
  <c r="AV446" i="4"/>
  <c r="BB446" i="4"/>
  <c r="AV266" i="4"/>
  <c r="AX266" i="4"/>
  <c r="BB266" i="4"/>
  <c r="BA266" i="4"/>
  <c r="AS266" i="4"/>
  <c r="AW266" i="4"/>
  <c r="BD266" i="4"/>
  <c r="AZ266" i="4"/>
  <c r="BC266" i="4"/>
  <c r="AU266" i="4"/>
  <c r="AY266" i="4"/>
  <c r="BD130" i="4"/>
  <c r="AT266" i="4"/>
  <c r="BC130" i="4"/>
  <c r="BB130" i="4"/>
  <c r="AW130" i="4"/>
  <c r="AY130" i="4"/>
  <c r="AX130" i="4"/>
  <c r="AU130" i="4"/>
  <c r="BA130" i="4"/>
  <c r="AA10" i="4"/>
  <c r="AJ392" i="4"/>
  <c r="AJ389" i="4"/>
  <c r="AJ380" i="4"/>
  <c r="AJ381" i="4"/>
  <c r="AJ398" i="4"/>
  <c r="AJ376" i="4"/>
  <c r="AJ395" i="4"/>
  <c r="AJ382" i="4"/>
  <c r="AJ388" i="4"/>
  <c r="AJ378" i="4"/>
  <c r="AJ391" i="4"/>
  <c r="AJ397" i="4"/>
  <c r="AJ396" i="4"/>
  <c r="AJ375" i="4"/>
  <c r="AK375" i="4" s="1"/>
  <c r="BN2607" i="4" s="1"/>
  <c r="AJ385" i="4"/>
  <c r="AJ384" i="4"/>
  <c r="AJ377" i="4"/>
  <c r="AJ387" i="4"/>
  <c r="AJ393" i="4"/>
  <c r="AJ386" i="4"/>
  <c r="AJ379" i="4"/>
  <c r="AJ390" i="4"/>
  <c r="AJ394" i="4"/>
  <c r="AJ383" i="4"/>
  <c r="AM386" i="4" l="1"/>
  <c r="BN2858" i="4" s="1"/>
  <c r="AP386" i="4"/>
  <c r="BN2810" i="4" s="1"/>
  <c r="AO386" i="4"/>
  <c r="BN2762" i="4" s="1"/>
  <c r="AQ386" i="4"/>
  <c r="BN2666" i="4" s="1"/>
  <c r="AK386" i="4"/>
  <c r="BN2618" i="4" s="1"/>
  <c r="AL386" i="4"/>
  <c r="BN2906" i="4" s="1"/>
  <c r="AN386" i="4"/>
  <c r="BN2714" i="4" s="1"/>
  <c r="AO388" i="4"/>
  <c r="BN2764" i="4" s="1"/>
  <c r="AL388" i="4"/>
  <c r="BN2908" i="4" s="1"/>
  <c r="AK388" i="4"/>
  <c r="BN2620" i="4" s="1"/>
  <c r="AN388" i="4"/>
  <c r="BN2716" i="4" s="1"/>
  <c r="AP388" i="4"/>
  <c r="BN2812" i="4" s="1"/>
  <c r="AQ388" i="4"/>
  <c r="BN2668" i="4" s="1"/>
  <c r="AM388" i="4"/>
  <c r="BN2860" i="4" s="1"/>
  <c r="AM398" i="4"/>
  <c r="BN2870" i="4" s="1"/>
  <c r="AL398" i="4"/>
  <c r="BN2918" i="4" s="1"/>
  <c r="AO398" i="4"/>
  <c r="BN2774" i="4" s="1"/>
  <c r="AN398" i="4"/>
  <c r="BN2726" i="4" s="1"/>
  <c r="AQ398" i="4"/>
  <c r="BN2678" i="4" s="1"/>
  <c r="AP398" i="4"/>
  <c r="BN2822" i="4" s="1"/>
  <c r="AK398" i="4"/>
  <c r="BN2630" i="4" s="1"/>
  <c r="AO392" i="4"/>
  <c r="BN2768" i="4" s="1"/>
  <c r="AP392" i="4"/>
  <c r="BN2816" i="4" s="1"/>
  <c r="AQ392" i="4"/>
  <c r="BN2672" i="4" s="1"/>
  <c r="AK392" i="4"/>
  <c r="BN2624" i="4" s="1"/>
  <c r="AL392" i="4"/>
  <c r="BN2912" i="4" s="1"/>
  <c r="AM392" i="4"/>
  <c r="BN2864" i="4" s="1"/>
  <c r="AN392" i="4"/>
  <c r="BN2720" i="4" s="1"/>
  <c r="AQ383" i="4"/>
  <c r="BN2663" i="4" s="1"/>
  <c r="AP383" i="4"/>
  <c r="BN2807" i="4" s="1"/>
  <c r="AN383" i="4"/>
  <c r="BN2711" i="4" s="1"/>
  <c r="AL383" i="4"/>
  <c r="BN2903" i="4" s="1"/>
  <c r="AK383" i="4"/>
  <c r="BN2615" i="4" s="1"/>
  <c r="AM383" i="4"/>
  <c r="BN2855" i="4" s="1"/>
  <c r="AO383" i="4"/>
  <c r="BN2759" i="4" s="1"/>
  <c r="AN387" i="4"/>
  <c r="BN2715" i="4" s="1"/>
  <c r="AO387" i="4"/>
  <c r="BN2763" i="4" s="1"/>
  <c r="AL387" i="4"/>
  <c r="BN2907" i="4" s="1"/>
  <c r="AP387" i="4"/>
  <c r="BN2811" i="4" s="1"/>
  <c r="AQ387" i="4"/>
  <c r="BN2667" i="4" s="1"/>
  <c r="AM387" i="4"/>
  <c r="BN2859" i="4" s="1"/>
  <c r="AK387" i="4"/>
  <c r="BN2619" i="4" s="1"/>
  <c r="AK384" i="4"/>
  <c r="BN2616" i="4" s="1"/>
  <c r="AQ384" i="4"/>
  <c r="BN2664" i="4" s="1"/>
  <c r="AL384" i="4"/>
  <c r="BN2904" i="4" s="1"/>
  <c r="AN384" i="4"/>
  <c r="BN2712" i="4" s="1"/>
  <c r="AO384" i="4"/>
  <c r="BN2760" i="4" s="1"/>
  <c r="AP384" i="4"/>
  <c r="BN2808" i="4" s="1"/>
  <c r="AM384" i="4"/>
  <c r="BN2856" i="4" s="1"/>
  <c r="AK385" i="4"/>
  <c r="BN2617" i="4" s="1"/>
  <c r="AO385" i="4"/>
  <c r="BN2761" i="4" s="1"/>
  <c r="AP385" i="4"/>
  <c r="BN2809" i="4" s="1"/>
  <c r="AM385" i="4"/>
  <c r="BN2857" i="4" s="1"/>
  <c r="AL385" i="4"/>
  <c r="BN2905" i="4" s="1"/>
  <c r="AQ385" i="4"/>
  <c r="BN2665" i="4" s="1"/>
  <c r="AN385" i="4"/>
  <c r="BN2713" i="4" s="1"/>
  <c r="AN390" i="4"/>
  <c r="BN2718" i="4" s="1"/>
  <c r="AK390" i="4"/>
  <c r="BN2622" i="4" s="1"/>
  <c r="AO390" i="4"/>
  <c r="BN2766" i="4" s="1"/>
  <c r="AL390" i="4"/>
  <c r="BN2910" i="4" s="1"/>
  <c r="AM390" i="4"/>
  <c r="BN2862" i="4" s="1"/>
  <c r="AP390" i="4"/>
  <c r="BN2814" i="4" s="1"/>
  <c r="AQ390" i="4"/>
  <c r="BN2670" i="4" s="1"/>
  <c r="AP397" i="4"/>
  <c r="BN2821" i="4" s="1"/>
  <c r="AQ397" i="4"/>
  <c r="BN2677" i="4" s="1"/>
  <c r="AM397" i="4"/>
  <c r="BN2869" i="4" s="1"/>
  <c r="AK397" i="4"/>
  <c r="BN2629" i="4" s="1"/>
  <c r="AL397" i="4"/>
  <c r="BN2917" i="4" s="1"/>
  <c r="AO397" i="4"/>
  <c r="BN2773" i="4" s="1"/>
  <c r="AN397" i="4"/>
  <c r="BN2725" i="4" s="1"/>
  <c r="AM378" i="4"/>
  <c r="BN2850" i="4" s="1"/>
  <c r="AL378" i="4"/>
  <c r="BN2898" i="4" s="1"/>
  <c r="AP378" i="4"/>
  <c r="BN2802" i="4" s="1"/>
  <c r="AN378" i="4"/>
  <c r="BN2706" i="4" s="1"/>
  <c r="AO378" i="4"/>
  <c r="BN2754" i="4" s="1"/>
  <c r="AK378" i="4"/>
  <c r="BN2610" i="4" s="1"/>
  <c r="AQ378" i="4"/>
  <c r="BN2658" i="4" s="1"/>
  <c r="AM376" i="4"/>
  <c r="BN2848" i="4" s="1"/>
  <c r="AK376" i="4"/>
  <c r="BN2608" i="4" s="1"/>
  <c r="AQ376" i="4"/>
  <c r="BN2656" i="4" s="1"/>
  <c r="AL376" i="4"/>
  <c r="BN2896" i="4" s="1"/>
  <c r="AN376" i="4"/>
  <c r="BN2704" i="4" s="1"/>
  <c r="AO376" i="4"/>
  <c r="BN2752" i="4" s="1"/>
  <c r="AP376" i="4"/>
  <c r="BN2800" i="4" s="1"/>
  <c r="AN379" i="4"/>
  <c r="BN2707" i="4" s="1"/>
  <c r="AO379" i="4"/>
  <c r="BN2755" i="4" s="1"/>
  <c r="AP379" i="4"/>
  <c r="BN2803" i="4" s="1"/>
  <c r="AL379" i="4"/>
  <c r="BN2899" i="4" s="1"/>
  <c r="AQ379" i="4"/>
  <c r="BN2659" i="4" s="1"/>
  <c r="AM379" i="4"/>
  <c r="BN2851" i="4" s="1"/>
  <c r="AK379" i="4"/>
  <c r="BN2611" i="4" s="1"/>
  <c r="AM375" i="4"/>
  <c r="BN2847" i="4" s="1"/>
  <c r="AN375" i="4"/>
  <c r="BN2703" i="4" s="1"/>
  <c r="AQ375" i="4"/>
  <c r="BN2655" i="4" s="1"/>
  <c r="AL375" i="4"/>
  <c r="BN2895" i="4" s="1"/>
  <c r="AO375" i="4"/>
  <c r="BN2751" i="4" s="1"/>
  <c r="AP375" i="4"/>
  <c r="BN2799" i="4" s="1"/>
  <c r="AQ395" i="4"/>
  <c r="BN2675" i="4" s="1"/>
  <c r="AL395" i="4"/>
  <c r="BN2915" i="4" s="1"/>
  <c r="AN395" i="4"/>
  <c r="BN2723" i="4" s="1"/>
  <c r="AO395" i="4"/>
  <c r="BN2771" i="4" s="1"/>
  <c r="AP395" i="4"/>
  <c r="BN2819" i="4" s="1"/>
  <c r="AM395" i="4"/>
  <c r="BN2867" i="4" s="1"/>
  <c r="AK395" i="4"/>
  <c r="BN2627" i="4" s="1"/>
  <c r="AP380" i="4"/>
  <c r="BN2804" i="4" s="1"/>
  <c r="AK380" i="4"/>
  <c r="BN2612" i="4" s="1"/>
  <c r="AO380" i="4"/>
  <c r="BN2756" i="4" s="1"/>
  <c r="AQ380" i="4"/>
  <c r="BN2660" i="4" s="1"/>
  <c r="AM380" i="4"/>
  <c r="BN2852" i="4" s="1"/>
  <c r="AL380" i="4"/>
  <c r="BN2900" i="4" s="1"/>
  <c r="AN380" i="4"/>
  <c r="BN2708" i="4" s="1"/>
  <c r="AL393" i="4"/>
  <c r="BN2913" i="4" s="1"/>
  <c r="AM393" i="4"/>
  <c r="BN2865" i="4" s="1"/>
  <c r="AO393" i="4"/>
  <c r="BN2769" i="4" s="1"/>
  <c r="AP393" i="4"/>
  <c r="BN2817" i="4" s="1"/>
  <c r="AQ393" i="4"/>
  <c r="BN2673" i="4" s="1"/>
  <c r="AK393" i="4"/>
  <c r="BN2625" i="4" s="1"/>
  <c r="AN393" i="4"/>
  <c r="BN2721" i="4" s="1"/>
  <c r="AK377" i="4"/>
  <c r="BN2609" i="4" s="1"/>
  <c r="AO377" i="4"/>
  <c r="BN2753" i="4" s="1"/>
  <c r="AP377" i="4"/>
  <c r="BN2801" i="4" s="1"/>
  <c r="AQ377" i="4"/>
  <c r="BN2657" i="4" s="1"/>
  <c r="AL377" i="4"/>
  <c r="BN2897" i="4" s="1"/>
  <c r="AM377" i="4"/>
  <c r="BN2849" i="4" s="1"/>
  <c r="AN377" i="4"/>
  <c r="BN2705" i="4" s="1"/>
  <c r="AQ391" i="4"/>
  <c r="BN2671" i="4" s="1"/>
  <c r="AM391" i="4"/>
  <c r="BN2863" i="4" s="1"/>
  <c r="AK391" i="4"/>
  <c r="BN2623" i="4" s="1"/>
  <c r="AP391" i="4"/>
  <c r="BN2815" i="4" s="1"/>
  <c r="AN391" i="4"/>
  <c r="BN2719" i="4" s="1"/>
  <c r="AL391" i="4"/>
  <c r="BN2911" i="4" s="1"/>
  <c r="AO391" i="4"/>
  <c r="BN2767" i="4" s="1"/>
  <c r="AN382" i="4"/>
  <c r="BN2710" i="4" s="1"/>
  <c r="AM382" i="4"/>
  <c r="BN2854" i="4" s="1"/>
  <c r="AL382" i="4"/>
  <c r="BN2902" i="4" s="1"/>
  <c r="AK382" i="4"/>
  <c r="BN2614" i="4" s="1"/>
  <c r="AO382" i="4"/>
  <c r="BN2758" i="4" s="1"/>
  <c r="AP382" i="4"/>
  <c r="BN2806" i="4" s="1"/>
  <c r="AQ382" i="4"/>
  <c r="BN2662" i="4" s="1"/>
  <c r="AO381" i="4"/>
  <c r="BN2757" i="4" s="1"/>
  <c r="AK381" i="4"/>
  <c r="BN2613" i="4" s="1"/>
  <c r="AN381" i="4"/>
  <c r="BN2709" i="4" s="1"/>
  <c r="AP381" i="4"/>
  <c r="BN2805" i="4" s="1"/>
  <c r="AL381" i="4"/>
  <c r="BN2901" i="4" s="1"/>
  <c r="AM381" i="4"/>
  <c r="BN2853" i="4" s="1"/>
  <c r="AQ381" i="4"/>
  <c r="BN2661" i="4" s="1"/>
  <c r="AP394" i="4"/>
  <c r="BN2818" i="4" s="1"/>
  <c r="AM394" i="4"/>
  <c r="BN2866" i="4" s="1"/>
  <c r="AL394" i="4"/>
  <c r="BN2914" i="4" s="1"/>
  <c r="AN394" i="4"/>
  <c r="BN2722" i="4" s="1"/>
  <c r="AQ394" i="4"/>
  <c r="BN2674" i="4" s="1"/>
  <c r="AK394" i="4"/>
  <c r="BN2626" i="4" s="1"/>
  <c r="AO394" i="4"/>
  <c r="BN2770" i="4" s="1"/>
  <c r="AK396" i="4"/>
  <c r="BN2628" i="4" s="1"/>
  <c r="AO396" i="4"/>
  <c r="BN2772" i="4" s="1"/>
  <c r="AM396" i="4"/>
  <c r="BN2868" i="4" s="1"/>
  <c r="AP396" i="4"/>
  <c r="BN2820" i="4" s="1"/>
  <c r="AL396" i="4"/>
  <c r="BN2916" i="4" s="1"/>
  <c r="AN396" i="4"/>
  <c r="BN2724" i="4" s="1"/>
  <c r="AQ396" i="4"/>
  <c r="BN2676" i="4" s="1"/>
  <c r="AQ389" i="4"/>
  <c r="BN2669" i="4" s="1"/>
  <c r="AK389" i="4"/>
  <c r="BN2621" i="4" s="1"/>
  <c r="AO389" i="4"/>
  <c r="BN2765" i="4" s="1"/>
  <c r="AL389" i="4"/>
  <c r="BN2909" i="4" s="1"/>
  <c r="AN389" i="4"/>
  <c r="BN2717" i="4" s="1"/>
  <c r="AM389" i="4"/>
  <c r="BN2861" i="4" s="1"/>
  <c r="AP389" i="4"/>
  <c r="BN2813" i="4" s="1"/>
  <c r="AT104" i="4"/>
  <c r="AZ104" i="4"/>
  <c r="AS377" i="4"/>
  <c r="AS365" i="4" s="1"/>
  <c r="AT443" i="4"/>
  <c r="AT438" i="4" s="1"/>
  <c r="AT441" i="4" s="1"/>
  <c r="AT436" i="4"/>
  <c r="AY443" i="4"/>
  <c r="AY438" i="4" s="1"/>
  <c r="AY441" i="4" s="1"/>
  <c r="AY436" i="4"/>
  <c r="BC443" i="4"/>
  <c r="BC438" i="4" s="1"/>
  <c r="BC441" i="4" s="1"/>
  <c r="BC436" i="4"/>
  <c r="AS443" i="4"/>
  <c r="AS438" i="4" s="1"/>
  <c r="AS441" i="4" s="1"/>
  <c r="BB443" i="4"/>
  <c r="BB438" i="4" s="1"/>
  <c r="BB441" i="4" s="1"/>
  <c r="BB436" i="4"/>
  <c r="AX443" i="4"/>
  <c r="AX438" i="4" s="1"/>
  <c r="AX441" i="4" s="1"/>
  <c r="AX436" i="4"/>
  <c r="AW443" i="4"/>
  <c r="AW438" i="4" s="1"/>
  <c r="AW441" i="4" s="1"/>
  <c r="AW436" i="4"/>
  <c r="BD443" i="4"/>
  <c r="BD438" i="4" s="1"/>
  <c r="BD441" i="4" s="1"/>
  <c r="BD436" i="4"/>
  <c r="AU443" i="4"/>
  <c r="AU438" i="4" s="1"/>
  <c r="AU441" i="4" s="1"/>
  <c r="AU436" i="4"/>
  <c r="AZ443" i="4"/>
  <c r="AZ438" i="4" s="1"/>
  <c r="AZ441" i="4" s="1"/>
  <c r="AZ436" i="4"/>
  <c r="BA443" i="4"/>
  <c r="BA438" i="4" s="1"/>
  <c r="BA441" i="4" s="1"/>
  <c r="BA436" i="4"/>
  <c r="AV443" i="4"/>
  <c r="AV438" i="4" s="1"/>
  <c r="AV441" i="4" s="1"/>
  <c r="AV436" i="4"/>
  <c r="BC377" i="4"/>
  <c r="BC365" i="4" s="1"/>
  <c r="AZ377" i="4"/>
  <c r="AZ365" i="4" s="1"/>
  <c r="BA377" i="4"/>
  <c r="BA365" i="4" s="1"/>
  <c r="AW377" i="4"/>
  <c r="AW365" i="4" s="1"/>
  <c r="AV377" i="4"/>
  <c r="AV365" i="4" s="1"/>
  <c r="BB377" i="4"/>
  <c r="BB365" i="4" s="1"/>
  <c r="AY377" i="4"/>
  <c r="AY365" i="4" s="1"/>
  <c r="AU377" i="4"/>
  <c r="AU365" i="4" s="1"/>
  <c r="AX377" i="4"/>
  <c r="AX365" i="4" s="1"/>
  <c r="BD377" i="4"/>
  <c r="BD365" i="4" s="1"/>
  <c r="AT377" i="4"/>
  <c r="AT365" i="4" s="1"/>
  <c r="AU119" i="4"/>
  <c r="AU106" i="4" s="1"/>
  <c r="AU117" i="4" s="1"/>
  <c r="AU126" i="4" s="1"/>
  <c r="AU104" i="4"/>
  <c r="AX119" i="4"/>
  <c r="AX106" i="4" s="1"/>
  <c r="AX117" i="4" s="1"/>
  <c r="AX126" i="4" s="1"/>
  <c r="AX104" i="4"/>
  <c r="AZ128" i="4"/>
  <c r="AZ102" i="4" s="1"/>
  <c r="AZ122" i="4"/>
  <c r="AZ96" i="4" s="1"/>
  <c r="AZ127" i="4"/>
  <c r="AZ101" i="4" s="1"/>
  <c r="AZ121" i="4"/>
  <c r="AZ95" i="4" s="1"/>
  <c r="AZ100" i="4"/>
  <c r="AZ120" i="4"/>
  <c r="AZ125" i="4"/>
  <c r="AZ99" i="4" s="1"/>
  <c r="AZ123" i="4"/>
  <c r="AZ97" i="4" s="1"/>
  <c r="AZ129" i="4"/>
  <c r="AZ103" i="4" s="1"/>
  <c r="AZ124" i="4"/>
  <c r="AZ98" i="4" s="1"/>
  <c r="AZ255" i="4"/>
  <c r="AZ242" i="4" s="1"/>
  <c r="AZ253" i="4" s="1"/>
  <c r="AZ240" i="4"/>
  <c r="AS255" i="4"/>
  <c r="AS242" i="4" s="1"/>
  <c r="AS253" i="4" s="1"/>
  <c r="AS262" i="4" s="1"/>
  <c r="AS240" i="4"/>
  <c r="AY119" i="4"/>
  <c r="AY106" i="4" s="1"/>
  <c r="AY117" i="4" s="1"/>
  <c r="AY126" i="4" s="1"/>
  <c r="AY104" i="4"/>
  <c r="AT255" i="4"/>
  <c r="AT242" i="4" s="1"/>
  <c r="AT253" i="4" s="1"/>
  <c r="AT240" i="4"/>
  <c r="BD255" i="4"/>
  <c r="BD242" i="4" s="1"/>
  <c r="BD253" i="4" s="1"/>
  <c r="BD240" i="4"/>
  <c r="AT128" i="4"/>
  <c r="AT102" i="4" s="1"/>
  <c r="AT122" i="4"/>
  <c r="AT96" i="4" s="1"/>
  <c r="AT127" i="4"/>
  <c r="AT101" i="4" s="1"/>
  <c r="AT121" i="4"/>
  <c r="AT95" i="4" s="1"/>
  <c r="AT100" i="4"/>
  <c r="AT120" i="4"/>
  <c r="AT129" i="4"/>
  <c r="AT103" i="4" s="1"/>
  <c r="AT125" i="4"/>
  <c r="AT99" i="4" s="1"/>
  <c r="AT124" i="4"/>
  <c r="AT98" i="4" s="1"/>
  <c r="AT123" i="4"/>
  <c r="AT97" i="4" s="1"/>
  <c r="AW119" i="4"/>
  <c r="AW106" i="4" s="1"/>
  <c r="AW117" i="4" s="1"/>
  <c r="AW126" i="4" s="1"/>
  <c r="AW104" i="4"/>
  <c r="BD119" i="4"/>
  <c r="BD106" i="4" s="1"/>
  <c r="BD117" i="4" s="1"/>
  <c r="BD126" i="4" s="1"/>
  <c r="BD104" i="4"/>
  <c r="AU240" i="4"/>
  <c r="AU255" i="4"/>
  <c r="AU242" i="4" s="1"/>
  <c r="AU253" i="4" s="1"/>
  <c r="AX255" i="4"/>
  <c r="AX242" i="4" s="1"/>
  <c r="AX253" i="4" s="1"/>
  <c r="AX240" i="4"/>
  <c r="BB119" i="4"/>
  <c r="BB106" i="4" s="1"/>
  <c r="BB117" i="4" s="1"/>
  <c r="BB126" i="4" s="1"/>
  <c r="BB104" i="4"/>
  <c r="AY240" i="4"/>
  <c r="AY255" i="4"/>
  <c r="AY242" i="4" s="1"/>
  <c r="AY253" i="4" s="1"/>
  <c r="BA255" i="4"/>
  <c r="BA242" i="4" s="1"/>
  <c r="BA253" i="4" s="1"/>
  <c r="BA240" i="4"/>
  <c r="BA119" i="4"/>
  <c r="BA106" i="4" s="1"/>
  <c r="BA117" i="4" s="1"/>
  <c r="BA126" i="4" s="1"/>
  <c r="BA104" i="4"/>
  <c r="AV119" i="4"/>
  <c r="AV106" i="4" s="1"/>
  <c r="AV117" i="4" s="1"/>
  <c r="AV104" i="4"/>
  <c r="BC240" i="4"/>
  <c r="BC255" i="4"/>
  <c r="BC242" i="4" s="1"/>
  <c r="BC253" i="4" s="1"/>
  <c r="AW240" i="4"/>
  <c r="AW255" i="4"/>
  <c r="AW242" i="4" s="1"/>
  <c r="AW253" i="4" s="1"/>
  <c r="BC119" i="4"/>
  <c r="BC106" i="4" s="1"/>
  <c r="BC117" i="4" s="1"/>
  <c r="BC126" i="4" s="1"/>
  <c r="BC104" i="4"/>
  <c r="AS106" i="4"/>
  <c r="AS117" i="4" s="1"/>
  <c r="AS126" i="4" s="1"/>
  <c r="AS100" i="4" s="1"/>
  <c r="AS104" i="4"/>
  <c r="BB240" i="4"/>
  <c r="BB255" i="4"/>
  <c r="BB242" i="4" s="1"/>
  <c r="BB253" i="4" s="1"/>
  <c r="AV240" i="4"/>
  <c r="AV255" i="4"/>
  <c r="AV242" i="4" s="1"/>
  <c r="AV253" i="4" s="1"/>
  <c r="AV128" i="4" l="1"/>
  <c r="AV102" i="4" s="1"/>
  <c r="AV129" i="4"/>
  <c r="AV103" i="4" s="1"/>
  <c r="AV123" i="4"/>
  <c r="AV97" i="4" s="1"/>
  <c r="AV122" i="4"/>
  <c r="AV96" i="4" s="1"/>
  <c r="AV127" i="4"/>
  <c r="AV101" i="4" s="1"/>
  <c r="AV126" i="4"/>
  <c r="AV100" i="4" s="1"/>
  <c r="AV125" i="4"/>
  <c r="AV99" i="4" s="1"/>
  <c r="AV124" i="4"/>
  <c r="AV98" i="4" s="1"/>
  <c r="AV121" i="4"/>
  <c r="AV120" i="4"/>
  <c r="AV94" i="4" s="1"/>
  <c r="AZ373" i="4"/>
  <c r="AZ367" i="4" s="1"/>
  <c r="AZ371" i="4" s="1"/>
  <c r="AZ376" i="4" s="1"/>
  <c r="AZ364" i="4" s="1"/>
  <c r="AT18" i="4"/>
  <c r="BC373" i="4"/>
  <c r="BC367" i="4" s="1"/>
  <c r="BC371" i="4" s="1"/>
  <c r="BC375" i="4" s="1"/>
  <c r="BC363" i="4" s="1"/>
  <c r="AZ18" i="4"/>
  <c r="AS444" i="4"/>
  <c r="AS434" i="4" s="1"/>
  <c r="AS445" i="4"/>
  <c r="AS435" i="4" s="1"/>
  <c r="BA445" i="4"/>
  <c r="BA435" i="4" s="1"/>
  <c r="BA444" i="4"/>
  <c r="BD445" i="4"/>
  <c r="BD435" i="4" s="1"/>
  <c r="BD444" i="4"/>
  <c r="BB445" i="4"/>
  <c r="BB435" i="4" s="1"/>
  <c r="BB444" i="4"/>
  <c r="AY444" i="4"/>
  <c r="AY445" i="4"/>
  <c r="AY435" i="4" s="1"/>
  <c r="AZ445" i="4"/>
  <c r="AZ435" i="4" s="1"/>
  <c r="AZ444" i="4"/>
  <c r="AW445" i="4"/>
  <c r="AW435" i="4" s="1"/>
  <c r="AW444" i="4"/>
  <c r="BA373" i="4"/>
  <c r="BA367" i="4" s="1"/>
  <c r="BA371" i="4" s="1"/>
  <c r="BA375" i="4" s="1"/>
  <c r="BA363" i="4" s="1"/>
  <c r="AV445" i="4"/>
  <c r="AV435" i="4" s="1"/>
  <c r="AV444" i="4"/>
  <c r="AU444" i="4"/>
  <c r="AU445" i="4"/>
  <c r="AU435" i="4" s="1"/>
  <c r="AX445" i="4"/>
  <c r="AX435" i="4" s="1"/>
  <c r="AX444" i="4"/>
  <c r="BC444" i="4"/>
  <c r="BC445" i="4"/>
  <c r="BC435" i="4" s="1"/>
  <c r="AT445" i="4"/>
  <c r="AT435" i="4" s="1"/>
  <c r="AT444" i="4"/>
  <c r="BB373" i="4"/>
  <c r="BB367" i="4" s="1"/>
  <c r="BB371" i="4" s="1"/>
  <c r="BB375" i="4" s="1"/>
  <c r="BB363" i="4" s="1"/>
  <c r="AV373" i="4"/>
  <c r="AV367" i="4" s="1"/>
  <c r="AV371" i="4" s="1"/>
  <c r="AV375" i="4" s="1"/>
  <c r="AV363" i="4" s="1"/>
  <c r="AS373" i="4"/>
  <c r="AS367" i="4" s="1"/>
  <c r="AS371" i="4" s="1"/>
  <c r="AW373" i="4"/>
  <c r="AW367" i="4" s="1"/>
  <c r="AW371" i="4" s="1"/>
  <c r="AW375" i="4" s="1"/>
  <c r="AW363" i="4" s="1"/>
  <c r="AT373" i="4"/>
  <c r="AT367" i="4" s="1"/>
  <c r="AT371" i="4" s="1"/>
  <c r="AT376" i="4" s="1"/>
  <c r="AT364" i="4" s="1"/>
  <c r="AY373" i="4"/>
  <c r="AY367" i="4" s="1"/>
  <c r="AU373" i="4"/>
  <c r="AU367" i="4" s="1"/>
  <c r="AU371" i="4" s="1"/>
  <c r="AU376" i="4" s="1"/>
  <c r="AU364" i="4" s="1"/>
  <c r="AX373" i="4"/>
  <c r="AX367" i="4" s="1"/>
  <c r="AX371" i="4" s="1"/>
  <c r="AX376" i="4" s="1"/>
  <c r="AX364" i="4" s="1"/>
  <c r="BD373" i="4"/>
  <c r="BD367" i="4" s="1"/>
  <c r="BD371" i="4" s="1"/>
  <c r="BD375" i="4" s="1"/>
  <c r="BD363" i="4" s="1"/>
  <c r="BA124" i="4"/>
  <c r="BA98" i="4" s="1"/>
  <c r="BA129" i="4"/>
  <c r="BA103" i="4" s="1"/>
  <c r="BA123" i="4"/>
  <c r="BA97" i="4" s="1"/>
  <c r="BA128" i="4"/>
  <c r="BA102" i="4" s="1"/>
  <c r="BA122" i="4"/>
  <c r="BA96" i="4" s="1"/>
  <c r="BA127" i="4"/>
  <c r="BA101" i="4" s="1"/>
  <c r="BA121" i="4"/>
  <c r="BA95" i="4" s="1"/>
  <c r="BA100" i="4"/>
  <c r="BA125" i="4"/>
  <c r="BA99" i="4" s="1"/>
  <c r="BA120" i="4"/>
  <c r="BB100" i="4"/>
  <c r="BB125" i="4"/>
  <c r="BB99" i="4" s="1"/>
  <c r="BB120" i="4"/>
  <c r="BB124" i="4"/>
  <c r="BB98" i="4" s="1"/>
  <c r="BB129" i="4"/>
  <c r="BB103" i="4" s="1"/>
  <c r="BB123" i="4"/>
  <c r="BB97" i="4" s="1"/>
  <c r="BB121" i="4"/>
  <c r="BB95" i="4" s="1"/>
  <c r="BB127" i="4"/>
  <c r="BB101" i="4" s="1"/>
  <c r="BB128" i="4"/>
  <c r="BB102" i="4" s="1"/>
  <c r="BB122" i="4"/>
  <c r="BB96" i="4" s="1"/>
  <c r="AW128" i="4"/>
  <c r="AW102" i="4" s="1"/>
  <c r="AW122" i="4"/>
  <c r="AW96" i="4" s="1"/>
  <c r="AW127" i="4"/>
  <c r="AW101" i="4" s="1"/>
  <c r="AW121" i="4"/>
  <c r="AW95" i="4" s="1"/>
  <c r="AW100" i="4"/>
  <c r="AW120" i="4"/>
  <c r="AW123" i="4"/>
  <c r="AW97" i="4" s="1"/>
  <c r="AW129" i="4"/>
  <c r="AW103" i="4" s="1"/>
  <c r="AW124" i="4"/>
  <c r="AW98" i="4" s="1"/>
  <c r="AW125" i="4"/>
  <c r="AW99" i="4" s="1"/>
  <c r="AT263" i="4"/>
  <c r="AT237" i="4" s="1"/>
  <c r="AT257" i="4"/>
  <c r="AT231" i="4" s="1"/>
  <c r="AT262" i="4"/>
  <c r="AT236" i="4" s="1"/>
  <c r="AT256" i="4"/>
  <c r="AT230" i="4" s="1"/>
  <c r="AT261" i="4"/>
  <c r="AT235" i="4" s="1"/>
  <c r="AT260" i="4"/>
  <c r="AT234" i="4" s="1"/>
  <c r="AT264" i="4"/>
  <c r="AT238" i="4" s="1"/>
  <c r="AT258" i="4"/>
  <c r="AT232" i="4" s="1"/>
  <c r="AT265" i="4"/>
  <c r="AT239" i="4" s="1"/>
  <c r="AT259" i="4"/>
  <c r="AT233" i="4" s="1"/>
  <c r="AZ263" i="4"/>
  <c r="AZ237" i="4" s="1"/>
  <c r="AZ257" i="4"/>
  <c r="AZ231" i="4" s="1"/>
  <c r="AZ262" i="4"/>
  <c r="AZ236" i="4" s="1"/>
  <c r="AZ256" i="4"/>
  <c r="AZ230" i="4" s="1"/>
  <c r="AZ261" i="4"/>
  <c r="AZ235" i="4" s="1"/>
  <c r="AZ260" i="4"/>
  <c r="AZ234" i="4" s="1"/>
  <c r="AZ264" i="4"/>
  <c r="AZ238" i="4" s="1"/>
  <c r="AZ258" i="4"/>
  <c r="AZ232" i="4" s="1"/>
  <c r="AZ265" i="4"/>
  <c r="AZ239" i="4" s="1"/>
  <c r="AZ259" i="4"/>
  <c r="AZ233" i="4" s="1"/>
  <c r="AU124" i="4"/>
  <c r="AU98" i="4" s="1"/>
  <c r="AU129" i="4"/>
  <c r="AU103" i="4" s="1"/>
  <c r="AU123" i="4"/>
  <c r="AU97" i="4" s="1"/>
  <c r="AU128" i="4"/>
  <c r="AU102" i="4" s="1"/>
  <c r="AU122" i="4"/>
  <c r="AU96" i="4" s="1"/>
  <c r="AU121" i="4"/>
  <c r="AU95" i="4" s="1"/>
  <c r="AU127" i="4"/>
  <c r="AU101" i="4" s="1"/>
  <c r="AU100" i="4"/>
  <c r="AU125" i="4"/>
  <c r="AU99" i="4" s="1"/>
  <c r="AU120" i="4"/>
  <c r="AU265" i="4"/>
  <c r="AU239" i="4" s="1"/>
  <c r="AU259" i="4"/>
  <c r="AU233" i="4" s="1"/>
  <c r="AU264" i="4"/>
  <c r="AU238" i="4" s="1"/>
  <c r="AU258" i="4"/>
  <c r="AU232" i="4" s="1"/>
  <c r="AU263" i="4"/>
  <c r="AU237" i="4" s="1"/>
  <c r="AU257" i="4"/>
  <c r="AU231" i="4" s="1"/>
  <c r="AU262" i="4"/>
  <c r="AU236" i="4" s="1"/>
  <c r="AU256" i="4"/>
  <c r="AU230" i="4" s="1"/>
  <c r="AU260" i="4"/>
  <c r="AU234" i="4" s="1"/>
  <c r="AU261" i="4"/>
  <c r="AU235" i="4" s="1"/>
  <c r="AS120" i="4"/>
  <c r="AS94" i="4" s="1"/>
  <c r="AS124" i="4"/>
  <c r="AS98" i="4" s="1"/>
  <c r="AS129" i="4"/>
  <c r="AS103" i="4" s="1"/>
  <c r="AS123" i="4"/>
  <c r="AS97" i="4" s="1"/>
  <c r="AS128" i="4"/>
  <c r="AS102" i="4" s="1"/>
  <c r="AS122" i="4"/>
  <c r="AS96" i="4" s="1"/>
  <c r="AS127" i="4"/>
  <c r="AS101" i="4" s="1"/>
  <c r="AS121" i="4"/>
  <c r="AS95" i="4" s="1"/>
  <c r="AS125" i="4"/>
  <c r="AS99" i="4" s="1"/>
  <c r="AX265" i="4"/>
  <c r="AX239" i="4" s="1"/>
  <c r="AX259" i="4"/>
  <c r="AX233" i="4" s="1"/>
  <c r="AX264" i="4"/>
  <c r="AX238" i="4" s="1"/>
  <c r="AX258" i="4"/>
  <c r="AX232" i="4" s="1"/>
  <c r="AX263" i="4"/>
  <c r="AX237" i="4" s="1"/>
  <c r="AX257" i="4"/>
  <c r="AX231" i="4" s="1"/>
  <c r="AX262" i="4"/>
  <c r="AX236" i="4" s="1"/>
  <c r="AX256" i="4"/>
  <c r="AX230" i="4" s="1"/>
  <c r="AX260" i="4"/>
  <c r="AX234" i="4" s="1"/>
  <c r="AX261" i="4"/>
  <c r="AX235" i="4" s="1"/>
  <c r="BD265" i="4"/>
  <c r="BD239" i="4" s="1"/>
  <c r="BD259" i="4"/>
  <c r="BD233" i="4" s="1"/>
  <c r="BD264" i="4"/>
  <c r="BD238" i="4" s="1"/>
  <c r="BD258" i="4"/>
  <c r="BD232" i="4" s="1"/>
  <c r="BD263" i="4"/>
  <c r="BD237" i="4" s="1"/>
  <c r="BD257" i="4"/>
  <c r="BD231" i="4" s="1"/>
  <c r="BD262" i="4"/>
  <c r="BD236" i="4" s="1"/>
  <c r="BD256" i="4"/>
  <c r="BD230" i="4" s="1"/>
  <c r="BD260" i="4"/>
  <c r="BD234" i="4" s="1"/>
  <c r="BD261" i="4"/>
  <c r="BD235" i="4" s="1"/>
  <c r="AX124" i="4"/>
  <c r="AX98" i="4" s="1"/>
  <c r="AX129" i="4"/>
  <c r="AX103" i="4" s="1"/>
  <c r="AX123" i="4"/>
  <c r="AX97" i="4" s="1"/>
  <c r="AX128" i="4"/>
  <c r="AX102" i="4" s="1"/>
  <c r="AX122" i="4"/>
  <c r="AX96" i="4" s="1"/>
  <c r="AX127" i="4"/>
  <c r="AX101" i="4" s="1"/>
  <c r="AX125" i="4"/>
  <c r="AX99" i="4" s="1"/>
  <c r="AX121" i="4"/>
  <c r="AX95" i="4" s="1"/>
  <c r="AX120" i="4"/>
  <c r="AX100" i="4"/>
  <c r="AW263" i="4"/>
  <c r="AW237" i="4" s="1"/>
  <c r="AW257" i="4"/>
  <c r="AW231" i="4" s="1"/>
  <c r="AW262" i="4"/>
  <c r="AW236" i="4" s="1"/>
  <c r="AW256" i="4"/>
  <c r="AW230" i="4" s="1"/>
  <c r="AW261" i="4"/>
  <c r="AW235" i="4" s="1"/>
  <c r="AW260" i="4"/>
  <c r="AW234" i="4" s="1"/>
  <c r="AW264" i="4"/>
  <c r="AW238" i="4" s="1"/>
  <c r="AW258" i="4"/>
  <c r="AW232" i="4" s="1"/>
  <c r="AW259" i="4"/>
  <c r="AW233" i="4" s="1"/>
  <c r="AW265" i="4"/>
  <c r="AW239" i="4" s="1"/>
  <c r="BA265" i="4"/>
  <c r="BA239" i="4" s="1"/>
  <c r="BA259" i="4"/>
  <c r="BA233" i="4" s="1"/>
  <c r="BA264" i="4"/>
  <c r="BA238" i="4" s="1"/>
  <c r="BA258" i="4"/>
  <c r="BA232" i="4" s="1"/>
  <c r="BA263" i="4"/>
  <c r="BA237" i="4" s="1"/>
  <c r="BA257" i="4"/>
  <c r="BA231" i="4" s="1"/>
  <c r="BA262" i="4"/>
  <c r="BA236" i="4" s="1"/>
  <c r="BA256" i="4"/>
  <c r="BA230" i="4" s="1"/>
  <c r="BA260" i="4"/>
  <c r="BA234" i="4" s="1"/>
  <c r="BA261" i="4"/>
  <c r="BA235" i="4" s="1"/>
  <c r="BD129" i="4"/>
  <c r="BD103" i="4" s="1"/>
  <c r="BD123" i="4"/>
  <c r="BD97" i="4" s="1"/>
  <c r="BD128" i="4"/>
  <c r="BD102" i="4" s="1"/>
  <c r="BD122" i="4"/>
  <c r="BD96" i="4" s="1"/>
  <c r="BD127" i="4"/>
  <c r="BD101" i="4" s="1"/>
  <c r="BD121" i="4"/>
  <c r="BD95" i="4" s="1"/>
  <c r="BD100" i="4"/>
  <c r="BD120" i="4"/>
  <c r="BD94" i="4" s="1"/>
  <c r="BD125" i="4"/>
  <c r="BD124" i="4"/>
  <c r="BD98" i="4" s="1"/>
  <c r="AY100" i="4"/>
  <c r="AY120" i="4"/>
  <c r="AY125" i="4"/>
  <c r="AY99" i="4" s="1"/>
  <c r="AY124" i="4"/>
  <c r="AY98" i="4" s="1"/>
  <c r="AY129" i="4"/>
  <c r="AY103" i="4" s="1"/>
  <c r="AY123" i="4"/>
  <c r="AY97" i="4" s="1"/>
  <c r="AY121" i="4"/>
  <c r="AY95" i="4" s="1"/>
  <c r="AY128" i="4"/>
  <c r="AY102" i="4" s="1"/>
  <c r="AY127" i="4"/>
  <c r="AY101" i="4" s="1"/>
  <c r="AY122" i="4"/>
  <c r="AY96" i="4" s="1"/>
  <c r="AV261" i="4"/>
  <c r="AV235" i="4" s="1"/>
  <c r="AV260" i="4"/>
  <c r="AV234" i="4" s="1"/>
  <c r="AV265" i="4"/>
  <c r="AV239" i="4" s="1"/>
  <c r="AV259" i="4"/>
  <c r="AV233" i="4" s="1"/>
  <c r="AV264" i="4"/>
  <c r="AV238" i="4" s="1"/>
  <c r="AV258" i="4"/>
  <c r="AV232" i="4" s="1"/>
  <c r="AV262" i="4"/>
  <c r="AV236" i="4" s="1"/>
  <c r="AV256" i="4"/>
  <c r="AV230" i="4" s="1"/>
  <c r="AV257" i="4"/>
  <c r="AV231" i="4" s="1"/>
  <c r="AV263" i="4"/>
  <c r="AV237" i="4" s="1"/>
  <c r="AY261" i="4"/>
  <c r="AY235" i="4" s="1"/>
  <c r="AY260" i="4"/>
  <c r="AY234" i="4" s="1"/>
  <c r="AY265" i="4"/>
  <c r="AY239" i="4" s="1"/>
  <c r="AY259" i="4"/>
  <c r="AY233" i="4" s="1"/>
  <c r="AY264" i="4"/>
  <c r="AY238" i="4" s="1"/>
  <c r="AY258" i="4"/>
  <c r="AY232" i="4" s="1"/>
  <c r="AY262" i="4"/>
  <c r="AY236" i="4" s="1"/>
  <c r="AY256" i="4"/>
  <c r="AY230" i="4" s="1"/>
  <c r="AY263" i="4"/>
  <c r="AY237" i="4" s="1"/>
  <c r="AY257" i="4"/>
  <c r="AY231" i="4" s="1"/>
  <c r="BC127" i="4"/>
  <c r="BC101" i="4" s="1"/>
  <c r="BC121" i="4"/>
  <c r="BC95" i="4" s="1"/>
  <c r="BC100" i="4"/>
  <c r="BC120" i="4"/>
  <c r="BC125" i="4"/>
  <c r="BC99" i="4" s="1"/>
  <c r="BC124" i="4"/>
  <c r="BC98" i="4" s="1"/>
  <c r="BC128" i="4"/>
  <c r="BC102" i="4" s="1"/>
  <c r="BC123" i="4"/>
  <c r="BC97" i="4" s="1"/>
  <c r="BC122" i="4"/>
  <c r="BC96" i="4" s="1"/>
  <c r="BC129" i="4"/>
  <c r="BC103" i="4" s="1"/>
  <c r="BB261" i="4"/>
  <c r="BB235" i="4" s="1"/>
  <c r="BB260" i="4"/>
  <c r="BB234" i="4" s="1"/>
  <c r="BB265" i="4"/>
  <c r="BB239" i="4" s="1"/>
  <c r="BB259" i="4"/>
  <c r="BB233" i="4" s="1"/>
  <c r="BB264" i="4"/>
  <c r="BB238" i="4" s="1"/>
  <c r="BB258" i="4"/>
  <c r="BB232" i="4" s="1"/>
  <c r="BB262" i="4"/>
  <c r="BB236" i="4" s="1"/>
  <c r="BB256" i="4"/>
  <c r="BB230" i="4" s="1"/>
  <c r="BB263" i="4"/>
  <c r="BB237" i="4" s="1"/>
  <c r="BB257" i="4"/>
  <c r="BB231" i="4" s="1"/>
  <c r="BC263" i="4"/>
  <c r="BC237" i="4" s="1"/>
  <c r="BC257" i="4"/>
  <c r="BC231" i="4" s="1"/>
  <c r="BC262" i="4"/>
  <c r="BC236" i="4" s="1"/>
  <c r="BC256" i="4"/>
  <c r="BC230" i="4" s="1"/>
  <c r="BC261" i="4"/>
  <c r="BC235" i="4" s="1"/>
  <c r="BC260" i="4"/>
  <c r="BC234" i="4" s="1"/>
  <c r="BC264" i="4"/>
  <c r="BC238" i="4" s="1"/>
  <c r="BC258" i="4"/>
  <c r="BC232" i="4" s="1"/>
  <c r="BC259" i="4"/>
  <c r="BC233" i="4" s="1"/>
  <c r="BC265" i="4"/>
  <c r="BC239" i="4" s="1"/>
  <c r="AT131" i="4"/>
  <c r="AT94" i="4"/>
  <c r="AZ131" i="4"/>
  <c r="AZ94" i="4"/>
  <c r="AY371" i="4" l="1"/>
  <c r="AY374" i="4" s="1"/>
  <c r="AY362" i="4" s="1"/>
  <c r="AV131" i="4"/>
  <c r="AS374" i="4"/>
  <c r="AS362" i="4" s="1"/>
  <c r="AZ375" i="4"/>
  <c r="AZ363" i="4" s="1"/>
  <c r="AZ374" i="4"/>
  <c r="AZ362" i="4" s="1"/>
  <c r="BB376" i="4"/>
  <c r="BB364" i="4" s="1"/>
  <c r="AS18" i="4"/>
  <c r="BC374" i="4"/>
  <c r="BC362" i="4" s="1"/>
  <c r="AW18" i="4"/>
  <c r="AU18" i="4"/>
  <c r="BD18" i="4"/>
  <c r="BB18" i="4"/>
  <c r="BC376" i="4"/>
  <c r="BC364" i="4" s="1"/>
  <c r="BC18" i="4"/>
  <c r="AX18" i="4"/>
  <c r="AY18" i="4"/>
  <c r="BA18" i="4"/>
  <c r="AS376" i="4"/>
  <c r="AS364" i="4" s="1"/>
  <c r="AV18" i="4"/>
  <c r="BA376" i="4"/>
  <c r="BA364" i="4" s="1"/>
  <c r="BA374" i="4"/>
  <c r="BA362" i="4" s="1"/>
  <c r="BB374" i="4"/>
  <c r="BB362" i="4" s="1"/>
  <c r="AT434" i="4"/>
  <c r="AT447" i="4"/>
  <c r="BC447" i="4"/>
  <c r="BC434" i="4"/>
  <c r="BB434" i="4"/>
  <c r="BB447" i="4"/>
  <c r="BA447" i="4"/>
  <c r="BA434" i="4"/>
  <c r="AX434" i="4"/>
  <c r="AX447" i="4"/>
  <c r="BD434" i="4"/>
  <c r="BD447" i="4"/>
  <c r="AU434" i="4"/>
  <c r="AU447" i="4"/>
  <c r="AV447" i="4"/>
  <c r="AV434" i="4"/>
  <c r="AS447" i="4"/>
  <c r="AW447" i="4"/>
  <c r="AW434" i="4"/>
  <c r="AZ447" i="4"/>
  <c r="AZ434" i="4"/>
  <c r="AY434" i="4"/>
  <c r="AY447" i="4"/>
  <c r="AV376" i="4"/>
  <c r="AV364" i="4" s="1"/>
  <c r="AV374" i="4"/>
  <c r="AV362" i="4" s="1"/>
  <c r="AX374" i="4"/>
  <c r="AX362" i="4" s="1"/>
  <c r="AX375" i="4"/>
  <c r="AX363" i="4" s="1"/>
  <c r="AW374" i="4"/>
  <c r="AW362" i="4" s="1"/>
  <c r="AW376" i="4"/>
  <c r="AW364" i="4" s="1"/>
  <c r="AT374" i="4"/>
  <c r="AT362" i="4" s="1"/>
  <c r="AT375" i="4"/>
  <c r="AT363" i="4" s="1"/>
  <c r="AU375" i="4"/>
  <c r="AU363" i="4" s="1"/>
  <c r="BD376" i="4"/>
  <c r="BD364" i="4" s="1"/>
  <c r="BD374" i="4"/>
  <c r="BD362" i="4" s="1"/>
  <c r="AU374" i="4"/>
  <c r="AU362" i="4" s="1"/>
  <c r="AX94" i="4"/>
  <c r="AX131" i="4"/>
  <c r="AS131" i="4"/>
  <c r="BC267" i="4"/>
  <c r="AV267" i="4"/>
  <c r="BA267" i="4"/>
  <c r="AV95" i="4"/>
  <c r="BC94" i="4"/>
  <c r="BC131" i="4"/>
  <c r="AY267" i="4"/>
  <c r="AX267" i="4"/>
  <c r="AU267" i="4"/>
  <c r="AU131" i="4"/>
  <c r="AU94" i="4"/>
  <c r="AT267" i="4"/>
  <c r="AW131" i="4"/>
  <c r="AW94" i="4"/>
  <c r="BD131" i="4"/>
  <c r="BD99" i="4"/>
  <c r="BB131" i="4"/>
  <c r="BB94" i="4"/>
  <c r="AY131" i="4"/>
  <c r="AY94" i="4"/>
  <c r="BD267" i="4"/>
  <c r="AZ267" i="4"/>
  <c r="BB267" i="4"/>
  <c r="AW267" i="4"/>
  <c r="BA131" i="4"/>
  <c r="BA94" i="4"/>
  <c r="AY375" i="4" l="1"/>
  <c r="AY363" i="4" s="1"/>
  <c r="AY376" i="4"/>
  <c r="AY364" i="4" s="1"/>
  <c r="AS375" i="4"/>
  <c r="AS363" i="4" s="1"/>
  <c r="AZ378" i="4"/>
  <c r="BA378" i="4"/>
  <c r="BC378" i="4"/>
  <c r="BB378" i="4"/>
  <c r="AV378" i="4"/>
  <c r="BD378" i="4"/>
  <c r="AW378" i="4"/>
  <c r="AX378" i="4"/>
  <c r="AT378" i="4"/>
  <c r="AU378" i="4"/>
  <c r="AY378" i="4" l="1"/>
  <c r="AS378" i="4"/>
  <c r="AS259" i="4" l="1"/>
  <c r="AS233" i="4" s="1"/>
  <c r="AS260" i="4"/>
  <c r="AS234" i="4" s="1"/>
  <c r="AS236" i="4"/>
  <c r="AS256" i="4"/>
  <c r="AS230" i="4" s="1"/>
  <c r="AS265" i="4"/>
  <c r="AS239" i="4" s="1"/>
  <c r="AS257" i="4"/>
  <c r="AS231" i="4" s="1"/>
  <c r="AS258" i="4"/>
  <c r="AS232" i="4" s="1"/>
  <c r="AS264" i="4"/>
  <c r="AS238" i="4" s="1"/>
  <c r="AS263" i="4"/>
  <c r="AS237" i="4" s="1"/>
  <c r="AS261" i="4"/>
  <c r="AS235" i="4" s="1"/>
  <c r="AS267" i="4" l="1"/>
</calcChain>
</file>

<file path=xl/sharedStrings.xml><?xml version="1.0" encoding="utf-8"?>
<sst xmlns="http://schemas.openxmlformats.org/spreadsheetml/2006/main" count="26610" uniqueCount="1217">
  <si>
    <t>1-) Métodos de pesquisa:</t>
  </si>
  <si>
    <t>ANO</t>
  </si>
  <si>
    <t>CONTINENTE</t>
  </si>
  <si>
    <t>MES</t>
  </si>
  <si>
    <t>PAÍS</t>
  </si>
  <si>
    <t>América do Sul</t>
  </si>
  <si>
    <t>Brasil</t>
  </si>
  <si>
    <t>Argentina</t>
  </si>
  <si>
    <t>Colômbia</t>
  </si>
  <si>
    <t>Chile</t>
  </si>
  <si>
    <t>Peru</t>
  </si>
  <si>
    <t>Uruguai</t>
  </si>
  <si>
    <t>Venezuela</t>
  </si>
  <si>
    <t>Paraguai</t>
  </si>
  <si>
    <t>Equador</t>
  </si>
  <si>
    <t>Bolívia</t>
  </si>
  <si>
    <t>Janeiro</t>
  </si>
  <si>
    <t>Estados Unidos</t>
  </si>
  <si>
    <t>Canadá</t>
  </si>
  <si>
    <t>México</t>
  </si>
  <si>
    <t>Costa Rica</t>
  </si>
  <si>
    <t>El Salvador</t>
  </si>
  <si>
    <t>Guatemala</t>
  </si>
  <si>
    <t>Honduras</t>
  </si>
  <si>
    <t>Nicarágua</t>
  </si>
  <si>
    <t>Panamá</t>
  </si>
  <si>
    <t>América do Norte</t>
  </si>
  <si>
    <t>América Central</t>
  </si>
  <si>
    <t>Alemanha</t>
  </si>
  <si>
    <t>França</t>
  </si>
  <si>
    <t>Reino Unido</t>
  </si>
  <si>
    <t>Itália</t>
  </si>
  <si>
    <t>Espanha</t>
  </si>
  <si>
    <t>Polônia</t>
  </si>
  <si>
    <t>Rússia</t>
  </si>
  <si>
    <t>Holanda</t>
  </si>
  <si>
    <t>Suíça</t>
  </si>
  <si>
    <t>Suécia</t>
  </si>
  <si>
    <t>Europa</t>
  </si>
  <si>
    <t>Nigéria</t>
  </si>
  <si>
    <t>Egito</t>
  </si>
  <si>
    <t>África do Sul</t>
  </si>
  <si>
    <t>África</t>
  </si>
  <si>
    <t>China</t>
  </si>
  <si>
    <t>Índia</t>
  </si>
  <si>
    <t>Japão</t>
  </si>
  <si>
    <t>Indonésia</t>
  </si>
  <si>
    <t>Vietnã</t>
  </si>
  <si>
    <t>Filipinas</t>
  </si>
  <si>
    <t>Coréia do Sul</t>
  </si>
  <si>
    <t>Camboja</t>
  </si>
  <si>
    <t>Ásia</t>
  </si>
  <si>
    <t>Oceania</t>
  </si>
  <si>
    <t>Austrália</t>
  </si>
  <si>
    <t>Nova Zelândia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</si>
  <si>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</si>
  <si>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</si>
  <si>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</si>
  <si>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</si>
  <si>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</si>
  <si>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</si>
  <si>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</si>
  <si>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</si>
  <si>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</si>
  <si>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</si>
  <si>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</si>
  <si>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QTDE. USUÁRIOS</t>
  </si>
  <si>
    <t>QTDE. ASSINANTES</t>
  </si>
  <si>
    <t>CONCAT</t>
  </si>
  <si>
    <t>2-) Formas do Google Capitalizar com o YouTube:</t>
  </si>
  <si>
    <r>
      <rPr>
        <b/>
        <sz val="11"/>
        <color theme="1"/>
        <rFont val="Calibri"/>
        <family val="2"/>
        <scheme val="minor"/>
      </rPr>
      <t xml:space="preserve">1.2 - Levantamento de Qtde. de Subscribers no YouTube Premium por país desde que o YouTube existe: </t>
    </r>
    <r>
      <rPr>
        <sz val="11"/>
        <color theme="1"/>
        <rFont val="Calibri"/>
        <family val="2"/>
        <scheme val="minor"/>
      </rPr>
      <t>Realizar busca pela quantidade de subscribers no You Tube Premium registrados por mês e ano, aberto por país e/ou continente e mês, e com base no portal de estatística "statista".</t>
    </r>
  </si>
  <si>
    <r>
      <rPr>
        <b/>
        <sz val="11"/>
        <color theme="1"/>
        <rFont val="Calibri"/>
        <family val="2"/>
        <scheme val="minor"/>
      </rPr>
      <t>1.1 - Levantamento de Usuários únicos por país desde que o YouTube existe:</t>
    </r>
    <r>
      <rPr>
        <sz val="11"/>
        <color theme="1"/>
        <rFont val="Calibri"/>
        <family val="2"/>
        <scheme val="minor"/>
      </rPr>
      <t xml:space="preserve"> Realizar busca por números de visitações únicas ou usuários únicos no youtube registrados por mês e ano, aberto por país e/ou continente e mês, e com base no portal de estatística </t>
    </r>
    <r>
      <rPr>
        <i/>
        <sz val="11"/>
        <color theme="1"/>
        <rFont val="Calibri"/>
        <family val="2"/>
        <scheme val="minor"/>
      </rPr>
      <t>"Statista"</t>
    </r>
  </si>
  <si>
    <r>
      <t xml:space="preserve">2.1 - Anúncios: </t>
    </r>
    <r>
      <rPr>
        <sz val="11"/>
        <color theme="1"/>
        <rFont val="Calibri"/>
        <family val="2"/>
        <scheme val="minor"/>
      </rPr>
      <t>O YouTube é a maior plataforma de publicidade de vídeo do mundo, e o Google cobra anunciantes para exibir seus anúncios nos vídeos do YouTube. O valor cobrado pelos anúncios é baseado em vários fatores, incluindo o tamanho do público, o tipo de conteúdo e a relevância do anúncio.</t>
    </r>
  </si>
  <si>
    <r>
      <t xml:space="preserve">2.2 - Assinaturas do YouTube Premium: </t>
    </r>
    <r>
      <rPr>
        <sz val="11"/>
        <color theme="1"/>
        <rFont val="Calibri"/>
        <family val="2"/>
        <scheme val="minor"/>
      </rPr>
      <t>O YouTube Premium é um serviço de assinatura que oferece aos usuários acesso sem anúncios a todos os vídeos do YouTube, bem como outros benefícios, como downloads offline e reprodução em segundo plano. O Google cobra US$ 11,99 por mês pelos assinantes do YouTube Premium.</t>
    </r>
  </si>
  <si>
    <r>
      <t xml:space="preserve">2.3 - Mercado do YouTube: </t>
    </r>
    <r>
      <rPr>
        <sz val="11"/>
        <color theme="1"/>
        <rFont val="Calibri"/>
        <family val="2"/>
        <scheme val="minor"/>
      </rPr>
      <t>O Mercado do YouTube é uma plataforma que permite que os criadores de conteúdo vendam produtos e serviços diretamente para seus fãs. O Google cobra uma taxa de 15% sobre todas as vendas realizadas no Mercado do YouTube.</t>
    </r>
  </si>
  <si>
    <r>
      <t xml:space="preserve">2.4 - Super Chat, Super Stickers e Super Thanks: </t>
    </r>
    <r>
      <rPr>
        <sz val="11"/>
        <color theme="1"/>
        <rFont val="Calibri"/>
        <family val="2"/>
        <scheme val="minor"/>
      </rPr>
      <t xml:space="preserve"> O Super Chat, Super Stickers e Super Thanks são recursos que permitem que os usuários do YouTube façam doações para criadores de conteúdo. O Google cobra uma taxa de 30% sobre todas as doações feitas por meio desses recursos.</t>
    </r>
  </si>
  <si>
    <r>
      <rPr>
        <b/>
        <sz val="11"/>
        <color theme="1"/>
        <rFont val="Calibri"/>
        <family val="2"/>
        <scheme val="minor"/>
      </rPr>
      <t>2.5 - Outras Fontes:</t>
    </r>
    <r>
      <rPr>
        <sz val="11"/>
        <color theme="1"/>
        <rFont val="Calibri"/>
        <family val="2"/>
        <scheme val="minor"/>
      </rPr>
      <t xml:space="preserve"> O Google também ganha dinheiro com o YouTube através de outras fontes, como licenciamento de conteúdo e vendas de hardware. No entanto, os anúncios são a principal fonte de receita do YouTube. Em 2021, o YouTube gerou mais de $28 bilhões em receita, dos quais mais de $20 bilhões vieram de anúncios.</t>
    </r>
  </si>
  <si>
    <t>Gestão de Tráfego:</t>
  </si>
  <si>
    <t>Monetização:</t>
  </si>
  <si>
    <t>GOOGLE BARD - YEAR ($)</t>
  </si>
  <si>
    <t>TOTAL GERAL</t>
  </si>
  <si>
    <t>% Participação</t>
  </si>
  <si>
    <t>ESTIMATIVA ANUAL</t>
  </si>
  <si>
    <t>ESTIMATIVA POR CONTINENTE</t>
  </si>
  <si>
    <t>ESTIMATIVA POR PAÍS</t>
  </si>
  <si>
    <t>MÊS</t>
  </si>
  <si>
    <t>GOOGLE BARD - AMOSTRAGEM 1 (US$)</t>
  </si>
  <si>
    <t>GOOGLE BARD - AMOSTRAGEM 2 (US$)</t>
  </si>
  <si>
    <t>GOOGLE BARD - AMOSTRAGEM 3 (US$)</t>
  </si>
  <si>
    <t>ESTIMATIVA - CONTINENTE (US$)</t>
  </si>
  <si>
    <t>ESTIMATIVA - CONTINENTE (%)</t>
  </si>
  <si>
    <t>GOOGLE BARD - AMOSTRAGEM (US$)</t>
  </si>
  <si>
    <t>...</t>
  </si>
  <si>
    <t>JaneiroEstados Unidos</t>
  </si>
  <si>
    <t>JaneiroCanadá</t>
  </si>
  <si>
    <t>JaneiroMéxico</t>
  </si>
  <si>
    <t>JaneiroCosta Rica</t>
  </si>
  <si>
    <t>JaneiroEl Salvador</t>
  </si>
  <si>
    <t>JaneiroGuatemala</t>
  </si>
  <si>
    <t>JaneiroHonduras</t>
  </si>
  <si>
    <t>JaneiroNicarágua</t>
  </si>
  <si>
    <t>JaneiroPanamá</t>
  </si>
  <si>
    <t>JaneiroBrasil</t>
  </si>
  <si>
    <t>JaneiroArgentina</t>
  </si>
  <si>
    <t>JaneiroColômbia</t>
  </si>
  <si>
    <t>JaneiroChile</t>
  </si>
  <si>
    <t>JaneiroPeru</t>
  </si>
  <si>
    <t>JaneiroUruguai</t>
  </si>
  <si>
    <t>JaneiroVenezuela</t>
  </si>
  <si>
    <t>JaneiroParaguai</t>
  </si>
  <si>
    <t>JaneiroEquador</t>
  </si>
  <si>
    <t>JaneiroBolívia</t>
  </si>
  <si>
    <t>JaneiroSuriname</t>
  </si>
  <si>
    <t>JaneiroGuiana</t>
  </si>
  <si>
    <t>JaneiroGuiana Francesa</t>
  </si>
  <si>
    <t>JaneiroAlemanha</t>
  </si>
  <si>
    <t>JaneiroFrança</t>
  </si>
  <si>
    <t>JaneiroReino Unido</t>
  </si>
  <si>
    <t>JaneiroItália</t>
  </si>
  <si>
    <t>JaneiroEspanha</t>
  </si>
  <si>
    <t>JaneiroPolônia</t>
  </si>
  <si>
    <t>JaneiroRússia</t>
  </si>
  <si>
    <t>JaneiroHolanda</t>
  </si>
  <si>
    <t>JaneiroSuíça</t>
  </si>
  <si>
    <t>JaneiroSuécia</t>
  </si>
  <si>
    <t>JaneiroDinamarca</t>
  </si>
  <si>
    <t>JaneiroNoruega</t>
  </si>
  <si>
    <t>JaneiroFinlândia</t>
  </si>
  <si>
    <t>JaneiroÁustria</t>
  </si>
  <si>
    <t>JaneiroBélgica</t>
  </si>
  <si>
    <t>JaneiroRepública Tcheca</t>
  </si>
  <si>
    <t>JaneiroGrécia</t>
  </si>
  <si>
    <t>JaneiroHungria</t>
  </si>
  <si>
    <t>JaneiroIrlanda</t>
  </si>
  <si>
    <t>JaneiroPortugal</t>
  </si>
  <si>
    <t>JaneiroRomênia</t>
  </si>
  <si>
    <t>JaneiroBulgária</t>
  </si>
  <si>
    <t>JaneiroEslováquia</t>
  </si>
  <si>
    <t>JaneiroEslovênia</t>
  </si>
  <si>
    <t>JaneiroNigéria</t>
  </si>
  <si>
    <t>JaneiroEgito</t>
  </si>
  <si>
    <t>JaneiroÁfrica do Sul</t>
  </si>
  <si>
    <t>JaneiroRepública Democrática do Congo</t>
  </si>
  <si>
    <t>JaneiroEtiópia</t>
  </si>
  <si>
    <t>JaneiroArgélia</t>
  </si>
  <si>
    <t>JaneiroAngola</t>
  </si>
  <si>
    <t>JaneiroMarrocos</t>
  </si>
  <si>
    <t>JaneiroTunísia</t>
  </si>
  <si>
    <t>JaneiroQuênia</t>
  </si>
  <si>
    <t>JaneiroTanzânia</t>
  </si>
  <si>
    <t>JaneiroUganda</t>
  </si>
  <si>
    <t>JaneiroSomália</t>
  </si>
  <si>
    <t>JaneiroGana</t>
  </si>
  <si>
    <t>JaneiroSenegal</t>
  </si>
  <si>
    <t>JaneiroCosta do Marfim</t>
  </si>
  <si>
    <t>JaneiroZimbábue</t>
  </si>
  <si>
    <t>JaneiroBotswana</t>
  </si>
  <si>
    <t>JaneiroNamíbia</t>
  </si>
  <si>
    <t>JaneiroZâmbia</t>
  </si>
  <si>
    <t>JaneiroMalawi</t>
  </si>
  <si>
    <t>JaneiroMadagascar</t>
  </si>
  <si>
    <t>JaneiroChina</t>
  </si>
  <si>
    <t>JaneiroÍndia</t>
  </si>
  <si>
    <t>JaneiroJapão</t>
  </si>
  <si>
    <t>JaneiroIndonésia</t>
  </si>
  <si>
    <t>JaneiroVietnã</t>
  </si>
  <si>
    <t>JaneiroTailândia</t>
  </si>
  <si>
    <t>JaneiroFilipinas</t>
  </si>
  <si>
    <t>JaneiroCoréia do Sul</t>
  </si>
  <si>
    <t>JaneiroMalásia</t>
  </si>
  <si>
    <t>JaneiroCingapura</t>
  </si>
  <si>
    <t>JaneiroPaquistão</t>
  </si>
  <si>
    <t>JaneiroBangladesh</t>
  </si>
  <si>
    <t>JaneiroSri Lanka</t>
  </si>
  <si>
    <t>JaneiroCamboja</t>
  </si>
  <si>
    <t>JaneiroMianmar</t>
  </si>
  <si>
    <t>JaneiroLaos</t>
  </si>
  <si>
    <t>JaneiroTimor-Leste</t>
  </si>
  <si>
    <t>JaneiroAustrália</t>
  </si>
  <si>
    <t>JaneiroNova Zelândia</t>
  </si>
  <si>
    <t>JaneiroPapua-Nova Guiné</t>
  </si>
  <si>
    <t>JaneiroFiji</t>
  </si>
  <si>
    <t>JaneiroSamoa</t>
  </si>
  <si>
    <t>JaneiroIlhas Salomão</t>
  </si>
  <si>
    <t>JaneiroTonga</t>
  </si>
  <si>
    <t>JaneiroVanuatu</t>
  </si>
  <si>
    <t>FevereiroEstados Unidos</t>
  </si>
  <si>
    <t>FevereiroCanadá</t>
  </si>
  <si>
    <t>FevereiroMéxico</t>
  </si>
  <si>
    <t>FevereiroCosta Rica</t>
  </si>
  <si>
    <t>FevereiroEl Salvador</t>
  </si>
  <si>
    <t>FevereiroGuatemala</t>
  </si>
  <si>
    <t>FevereiroHonduras</t>
  </si>
  <si>
    <t>FevereiroNicarágua</t>
  </si>
  <si>
    <t>FevereiroPanamá</t>
  </si>
  <si>
    <t>FevereiroBrasil</t>
  </si>
  <si>
    <t>FevereiroArgentina</t>
  </si>
  <si>
    <t>FevereiroColômbia</t>
  </si>
  <si>
    <t>FevereiroChile</t>
  </si>
  <si>
    <t>FevereiroPeru</t>
  </si>
  <si>
    <t>FevereiroUruguai</t>
  </si>
  <si>
    <t>FevereiroVenezuela</t>
  </si>
  <si>
    <t>FevereiroParaguai</t>
  </si>
  <si>
    <t>FevereiroEquador</t>
  </si>
  <si>
    <t>FevereiroBolívia</t>
  </si>
  <si>
    <t>FevereiroSuriname</t>
  </si>
  <si>
    <t>FevereiroGuiana</t>
  </si>
  <si>
    <t>FevereiroGuiana Francesa</t>
  </si>
  <si>
    <t>FevereiroAlemanha</t>
  </si>
  <si>
    <t>FevereiroFrança</t>
  </si>
  <si>
    <t>FevereiroReino Unido</t>
  </si>
  <si>
    <t>FevereiroItália</t>
  </si>
  <si>
    <t>FevereiroEspanha</t>
  </si>
  <si>
    <t>FevereiroPolônia</t>
  </si>
  <si>
    <t>FevereiroRússia</t>
  </si>
  <si>
    <t>FevereiroHolanda</t>
  </si>
  <si>
    <t>FevereiroSuíça</t>
  </si>
  <si>
    <t>FevereiroSuécia</t>
  </si>
  <si>
    <t>FevereiroDinamarca</t>
  </si>
  <si>
    <t>FevereiroNoruega</t>
  </si>
  <si>
    <t>FevereiroFinlândia</t>
  </si>
  <si>
    <t>FevereiroÁustria</t>
  </si>
  <si>
    <t>FevereiroBélgica</t>
  </si>
  <si>
    <t>FevereiroRepública Tcheca</t>
  </si>
  <si>
    <t>FevereiroGrécia</t>
  </si>
  <si>
    <t>FevereiroHungria</t>
  </si>
  <si>
    <t>FevereiroIrlanda</t>
  </si>
  <si>
    <t>FevereiroPortugal</t>
  </si>
  <si>
    <t>FevereiroRomênia</t>
  </si>
  <si>
    <t>FevereiroBulgária</t>
  </si>
  <si>
    <t>FevereiroEslováquia</t>
  </si>
  <si>
    <t>FevereiroEslovênia</t>
  </si>
  <si>
    <t>FevereiroNigéria</t>
  </si>
  <si>
    <t>FevereiroEgito</t>
  </si>
  <si>
    <t>FevereiroÁfrica do Sul</t>
  </si>
  <si>
    <t>FevereiroRepública Democrática do Congo</t>
  </si>
  <si>
    <t>FevereiroEtiópia</t>
  </si>
  <si>
    <t>FevereiroArgélia</t>
  </si>
  <si>
    <t>FevereiroAngola</t>
  </si>
  <si>
    <t>FevereiroMarrocos</t>
  </si>
  <si>
    <t>FevereiroTunísia</t>
  </si>
  <si>
    <t>FevereiroQuênia</t>
  </si>
  <si>
    <t>FevereiroTanzânia</t>
  </si>
  <si>
    <t>FevereiroUganda</t>
  </si>
  <si>
    <t>FevereiroSomália</t>
  </si>
  <si>
    <t>FevereiroGana</t>
  </si>
  <si>
    <t>FevereiroSenegal</t>
  </si>
  <si>
    <t>FevereiroCosta do Marfim</t>
  </si>
  <si>
    <t>FevereiroZimbábue</t>
  </si>
  <si>
    <t>FevereiroBotswana</t>
  </si>
  <si>
    <t>FevereiroNamíbia</t>
  </si>
  <si>
    <t>FevereiroZâmbia</t>
  </si>
  <si>
    <t>FevereiroMalawi</t>
  </si>
  <si>
    <t>FevereiroMadagascar</t>
  </si>
  <si>
    <t>FevereiroChina</t>
  </si>
  <si>
    <t>FevereiroÍndia</t>
  </si>
  <si>
    <t>FevereiroJapão</t>
  </si>
  <si>
    <t>FevereiroIndonésia</t>
  </si>
  <si>
    <t>FevereiroVietnã</t>
  </si>
  <si>
    <t>FevereiroTailândia</t>
  </si>
  <si>
    <t>FevereiroFilipinas</t>
  </si>
  <si>
    <t>FevereiroCoréia do Sul</t>
  </si>
  <si>
    <t>FevereiroMalásia</t>
  </si>
  <si>
    <t>FevereiroCingapura</t>
  </si>
  <si>
    <t>FevereiroPaquistão</t>
  </si>
  <si>
    <t>FevereiroBangladesh</t>
  </si>
  <si>
    <t>FevereiroSri Lanka</t>
  </si>
  <si>
    <t>FevereiroCamboja</t>
  </si>
  <si>
    <t>FevereiroMianmar</t>
  </si>
  <si>
    <t>FevereiroLaos</t>
  </si>
  <si>
    <t>FevereiroTimor-Leste</t>
  </si>
  <si>
    <t>FevereiroAustrália</t>
  </si>
  <si>
    <t>FevereiroNova Zelândia</t>
  </si>
  <si>
    <t>FevereiroPapua-Nova Guiné</t>
  </si>
  <si>
    <t>FevereiroFiji</t>
  </si>
  <si>
    <t>FevereiroSamoa</t>
  </si>
  <si>
    <t>FevereiroIlhas Salomão</t>
  </si>
  <si>
    <t>FevereiroTonga</t>
  </si>
  <si>
    <t>FevereiroVanuatu</t>
  </si>
  <si>
    <t>MarçoEstados Unidos</t>
  </si>
  <si>
    <t>MarçoCanadá</t>
  </si>
  <si>
    <t>MarçoMéxico</t>
  </si>
  <si>
    <t>MarçoCosta Rica</t>
  </si>
  <si>
    <t>MarçoEl Salvador</t>
  </si>
  <si>
    <t>MarçoGuatemala</t>
  </si>
  <si>
    <t>MarçoHonduras</t>
  </si>
  <si>
    <t>MarçoNicarágua</t>
  </si>
  <si>
    <t>MarçoPanamá</t>
  </si>
  <si>
    <t>MarçoBrasil</t>
  </si>
  <si>
    <t>MarçoArgentina</t>
  </si>
  <si>
    <t>MarçoColômbia</t>
  </si>
  <si>
    <t>MarçoChile</t>
  </si>
  <si>
    <t>MarçoPeru</t>
  </si>
  <si>
    <t>MarçoUruguai</t>
  </si>
  <si>
    <t>MarçoVenezuela</t>
  </si>
  <si>
    <t>MarçoParaguai</t>
  </si>
  <si>
    <t>MarçoEquador</t>
  </si>
  <si>
    <t>MarçoBolívia</t>
  </si>
  <si>
    <t>MarçoSuriname</t>
  </si>
  <si>
    <t>MarçoGuiana</t>
  </si>
  <si>
    <t>MarçoGuiana Francesa</t>
  </si>
  <si>
    <t>MarçoAlemanha</t>
  </si>
  <si>
    <t>MarçoFrança</t>
  </si>
  <si>
    <t>MarçoReino Unido</t>
  </si>
  <si>
    <t>MarçoItália</t>
  </si>
  <si>
    <t>MarçoEspanha</t>
  </si>
  <si>
    <t>MarçoPolônia</t>
  </si>
  <si>
    <t>MarçoRússia</t>
  </si>
  <si>
    <t>MarçoHolanda</t>
  </si>
  <si>
    <t>MarçoSuíça</t>
  </si>
  <si>
    <t>MarçoSuécia</t>
  </si>
  <si>
    <t>MarçoDinamarca</t>
  </si>
  <si>
    <t>MarçoNoruega</t>
  </si>
  <si>
    <t>MarçoFinlândia</t>
  </si>
  <si>
    <t>MarçoÁustria</t>
  </si>
  <si>
    <t>MarçoBélgica</t>
  </si>
  <si>
    <t>MarçoRepública Tcheca</t>
  </si>
  <si>
    <t>MarçoGrécia</t>
  </si>
  <si>
    <t>MarçoHungria</t>
  </si>
  <si>
    <t>MarçoIrlanda</t>
  </si>
  <si>
    <t>MarçoPortugal</t>
  </si>
  <si>
    <t>MarçoRomênia</t>
  </si>
  <si>
    <t>MarçoBulgária</t>
  </si>
  <si>
    <t>MarçoEslováquia</t>
  </si>
  <si>
    <t>MarçoEslovênia</t>
  </si>
  <si>
    <t>MarçoNigéria</t>
  </si>
  <si>
    <t>MarçoEgito</t>
  </si>
  <si>
    <t>MarçoÁfrica do Sul</t>
  </si>
  <si>
    <t>MarçoRepública Democrática do Congo</t>
  </si>
  <si>
    <t>MarçoEtiópia</t>
  </si>
  <si>
    <t>MarçoArgélia</t>
  </si>
  <si>
    <t>MarçoAngola</t>
  </si>
  <si>
    <t>MarçoMarrocos</t>
  </si>
  <si>
    <t>MarçoTunísia</t>
  </si>
  <si>
    <t>MarçoQuênia</t>
  </si>
  <si>
    <t>MarçoTanzânia</t>
  </si>
  <si>
    <t>MarçoUganda</t>
  </si>
  <si>
    <t>MarçoSomália</t>
  </si>
  <si>
    <t>MarçoGana</t>
  </si>
  <si>
    <t>MarçoSenegal</t>
  </si>
  <si>
    <t>MarçoCosta do Marfim</t>
  </si>
  <si>
    <t>MarçoZimbábue</t>
  </si>
  <si>
    <t>MarçoBotswana</t>
  </si>
  <si>
    <t>MarçoNamíbia</t>
  </si>
  <si>
    <t>MarçoZâmbia</t>
  </si>
  <si>
    <t>MarçoMalawi</t>
  </si>
  <si>
    <t>MarçoMadagascar</t>
  </si>
  <si>
    <t>MarçoAustrália</t>
  </si>
  <si>
    <t>MarçoNova Zelândia</t>
  </si>
  <si>
    <t>MarçoPapua-Nova Guiné</t>
  </si>
  <si>
    <t>MarçoFiji</t>
  </si>
  <si>
    <t>MarçoSamoa</t>
  </si>
  <si>
    <t>MarçoIlhas Salomão</t>
  </si>
  <si>
    <t>MarçoTonga</t>
  </si>
  <si>
    <t>MarçoVanuatu</t>
  </si>
  <si>
    <t>AbrilEstados Unidos</t>
  </si>
  <si>
    <t>AbrilCanadá</t>
  </si>
  <si>
    <t>AbrilMéxico</t>
  </si>
  <si>
    <t>AbrilCosta Rica</t>
  </si>
  <si>
    <t>AbrilEl Salvador</t>
  </si>
  <si>
    <t>AbrilGuatemala</t>
  </si>
  <si>
    <t>AbrilHonduras</t>
  </si>
  <si>
    <t>AbrilNicarágua</t>
  </si>
  <si>
    <t>AbrilPanamá</t>
  </si>
  <si>
    <t>AbrilBrasil</t>
  </si>
  <si>
    <t>AbrilArgentina</t>
  </si>
  <si>
    <t>AbrilColômbia</t>
  </si>
  <si>
    <t>AbrilChile</t>
  </si>
  <si>
    <t>AbrilPeru</t>
  </si>
  <si>
    <t>AbrilUruguai</t>
  </si>
  <si>
    <t>AbrilVenezuela</t>
  </si>
  <si>
    <t>AbrilParaguai</t>
  </si>
  <si>
    <t>AbrilEquador</t>
  </si>
  <si>
    <t>AbrilBolívia</t>
  </si>
  <si>
    <t>AbrilSuriname</t>
  </si>
  <si>
    <t>AbrilGuiana</t>
  </si>
  <si>
    <t>AbrilGuiana Francesa</t>
  </si>
  <si>
    <t>AbrilAlemanha</t>
  </si>
  <si>
    <t>AbrilFrança</t>
  </si>
  <si>
    <t>AbrilReino Unido</t>
  </si>
  <si>
    <t>AbrilItália</t>
  </si>
  <si>
    <t>AbrilEspanha</t>
  </si>
  <si>
    <t>AbrilPolônia</t>
  </si>
  <si>
    <t>AbrilRússia</t>
  </si>
  <si>
    <t>AbrilHolanda</t>
  </si>
  <si>
    <t>AbrilSuíça</t>
  </si>
  <si>
    <t>AbrilSuécia</t>
  </si>
  <si>
    <t>AbrilDinamarca</t>
  </si>
  <si>
    <t>AbrilNoruega</t>
  </si>
  <si>
    <t>AbrilFinlândia</t>
  </si>
  <si>
    <t>AbrilÁustria</t>
  </si>
  <si>
    <t>AbrilBélgica</t>
  </si>
  <si>
    <t>AbrilRepública Tcheca</t>
  </si>
  <si>
    <t>AbrilGrécia</t>
  </si>
  <si>
    <t>AbrilHungria</t>
  </si>
  <si>
    <t>AbrilIrlanda</t>
  </si>
  <si>
    <t>AbrilPortugal</t>
  </si>
  <si>
    <t>AbrilRomênia</t>
  </si>
  <si>
    <t>AbrilBulgária</t>
  </si>
  <si>
    <t>AbrilEslováquia</t>
  </si>
  <si>
    <t>AbrilEslovênia</t>
  </si>
  <si>
    <t>AbrilNigéria</t>
  </si>
  <si>
    <t>AbrilEgito</t>
  </si>
  <si>
    <t>AbrilÁfrica do Sul</t>
  </si>
  <si>
    <t>AbrilRepública Democrática do Congo</t>
  </si>
  <si>
    <t>AbrilEtiópia</t>
  </si>
  <si>
    <t>AbrilArgélia</t>
  </si>
  <si>
    <t>AbrilAngola</t>
  </si>
  <si>
    <t>AbrilMarrocos</t>
  </si>
  <si>
    <t>AbrilTunísia</t>
  </si>
  <si>
    <t>AbrilQuênia</t>
  </si>
  <si>
    <t>AbrilTanzânia</t>
  </si>
  <si>
    <t>AbrilUganda</t>
  </si>
  <si>
    <t>AbrilSomália</t>
  </si>
  <si>
    <t>AbrilGana</t>
  </si>
  <si>
    <t>AbrilSenegal</t>
  </si>
  <si>
    <t>AbrilCosta do Marfim</t>
  </si>
  <si>
    <t>AbrilZimbábue</t>
  </si>
  <si>
    <t>AbrilBotswana</t>
  </si>
  <si>
    <t>AbrilNamíbia</t>
  </si>
  <si>
    <t>AbrilZâmbia</t>
  </si>
  <si>
    <t>AbrilMalawi</t>
  </si>
  <si>
    <t>AbrilMadagascar</t>
  </si>
  <si>
    <t>AbrilChina</t>
  </si>
  <si>
    <t>AbrilÍndia</t>
  </si>
  <si>
    <t>AbrilJapão</t>
  </si>
  <si>
    <t>AbrilIndonésia</t>
  </si>
  <si>
    <t>AbrilVietnã</t>
  </si>
  <si>
    <t>AbrilTailândia</t>
  </si>
  <si>
    <t>AbrilFilipinas</t>
  </si>
  <si>
    <t>AbrilCoréia do Sul</t>
  </si>
  <si>
    <t>AbrilMalásia</t>
  </si>
  <si>
    <t>AbrilCingapura</t>
  </si>
  <si>
    <t>AbrilPaquistão</t>
  </si>
  <si>
    <t>AbrilBangladesh</t>
  </si>
  <si>
    <t>AbrilSri Lanka</t>
  </si>
  <si>
    <t>AbrilCamboja</t>
  </si>
  <si>
    <t>AbrilMianmar</t>
  </si>
  <si>
    <t>AbrilLaos</t>
  </si>
  <si>
    <t>AbrilTimor-Leste</t>
  </si>
  <si>
    <t>AbrilAustrália</t>
  </si>
  <si>
    <t>AbrilNova Zelândia</t>
  </si>
  <si>
    <t>AbrilPapua-Nova Guiné</t>
  </si>
  <si>
    <t>AbrilFiji</t>
  </si>
  <si>
    <t>AbrilSamoa</t>
  </si>
  <si>
    <t>AbrilIlhas Salomão</t>
  </si>
  <si>
    <t>AbrilTonga</t>
  </si>
  <si>
    <t>AbrilVanuatu</t>
  </si>
  <si>
    <t>MaioEstados Unidos</t>
  </si>
  <si>
    <t>MaioCanadá</t>
  </si>
  <si>
    <t>MaioMéxico</t>
  </si>
  <si>
    <t>JunhoEstados Unidos</t>
  </si>
  <si>
    <t>JunhoCanadá</t>
  </si>
  <si>
    <t>JunhoMéxico</t>
  </si>
  <si>
    <t>JulhoEstados Unidos</t>
  </si>
  <si>
    <t>JulhoCanadá</t>
  </si>
  <si>
    <t>JulhoMéxico</t>
  </si>
  <si>
    <t>MaioCosta Rica</t>
  </si>
  <si>
    <t>MaioEl Salvador</t>
  </si>
  <si>
    <t>MaioGuatemala</t>
  </si>
  <si>
    <t>MaioHonduras</t>
  </si>
  <si>
    <t>MaioNicarágua</t>
  </si>
  <si>
    <t>MaioPanamá</t>
  </si>
  <si>
    <t>JunhoCosta Rica</t>
  </si>
  <si>
    <t>JunhoEl Salvador</t>
  </si>
  <si>
    <t>JunhoGuatemala</t>
  </si>
  <si>
    <t>JunhoHonduras</t>
  </si>
  <si>
    <t>JunhoNicarágua</t>
  </si>
  <si>
    <t>JunhoPanamá</t>
  </si>
  <si>
    <t>JulhoCosta Rica</t>
  </si>
  <si>
    <t>JulhoEl Salvador</t>
  </si>
  <si>
    <t>JulhoGuatemala</t>
  </si>
  <si>
    <t>JulhoHonduras</t>
  </si>
  <si>
    <t>JulhoNicarágua</t>
  </si>
  <si>
    <t>JulhoPanamá</t>
  </si>
  <si>
    <t>MaioBrasil</t>
  </si>
  <si>
    <t>MaioArgentina</t>
  </si>
  <si>
    <t>MaioColômbia</t>
  </si>
  <si>
    <t>MaioChile</t>
  </si>
  <si>
    <t>MaioPeru</t>
  </si>
  <si>
    <t>MaioUruguai</t>
  </si>
  <si>
    <t>MaioVenezuela</t>
  </si>
  <si>
    <t>MaioParaguai</t>
  </si>
  <si>
    <t>MaioEquador</t>
  </si>
  <si>
    <t>MaioBolívia</t>
  </si>
  <si>
    <t>MaioSuriname</t>
  </si>
  <si>
    <t>MaioGuiana</t>
  </si>
  <si>
    <t>MaioGuiana Francesa</t>
  </si>
  <si>
    <t>JunhoBrasil</t>
  </si>
  <si>
    <t>JunhoArgentina</t>
  </si>
  <si>
    <t>JunhoColômbia</t>
  </si>
  <si>
    <t>JunhoChile</t>
  </si>
  <si>
    <t>JunhoPeru</t>
  </si>
  <si>
    <t>JunhoUruguai</t>
  </si>
  <si>
    <t>JunhoVenezuela</t>
  </si>
  <si>
    <t>JunhoParaguai</t>
  </si>
  <si>
    <t>JunhoEquador</t>
  </si>
  <si>
    <t>JunhoBolívia</t>
  </si>
  <si>
    <t>JunhoSuriname</t>
  </si>
  <si>
    <t>JunhoGuiana</t>
  </si>
  <si>
    <t>JunhoGuiana Francesa</t>
  </si>
  <si>
    <t>JulhoBrasil</t>
  </si>
  <si>
    <t>JulhoArgentina</t>
  </si>
  <si>
    <t>JulhoColômbia</t>
  </si>
  <si>
    <t>JulhoChile</t>
  </si>
  <si>
    <t>JulhoPeru</t>
  </si>
  <si>
    <t>JulhoUruguai</t>
  </si>
  <si>
    <t>JulhoVenezuela</t>
  </si>
  <si>
    <t>JulhoParaguai</t>
  </si>
  <si>
    <t>JulhoEquador</t>
  </si>
  <si>
    <t>JulhoBolívia</t>
  </si>
  <si>
    <t>JulhoSuriname</t>
  </si>
  <si>
    <t>JulhoGuiana</t>
  </si>
  <si>
    <t>JulhoGuiana Francesa</t>
  </si>
  <si>
    <t>MaioAlemanha</t>
  </si>
  <si>
    <t>MaioFrança</t>
  </si>
  <si>
    <t>MaioReino Unido</t>
  </si>
  <si>
    <t>MaioItália</t>
  </si>
  <si>
    <t>MaioEspanha</t>
  </si>
  <si>
    <t>MaioPolônia</t>
  </si>
  <si>
    <t>MaioRússia</t>
  </si>
  <si>
    <t>MaioHolanda</t>
  </si>
  <si>
    <t>MaioSuíça</t>
  </si>
  <si>
    <t>MaioSuécia</t>
  </si>
  <si>
    <t>MaioDinamarca</t>
  </si>
  <si>
    <t>MaioNoruega</t>
  </si>
  <si>
    <t>MaioFinlândia</t>
  </si>
  <si>
    <t>MaioÁustria</t>
  </si>
  <si>
    <t>MaioBélgica</t>
  </si>
  <si>
    <t>MaioRepública Tcheca</t>
  </si>
  <si>
    <t>MaioGrécia</t>
  </si>
  <si>
    <t>MaioHungria</t>
  </si>
  <si>
    <t>MaioIrlanda</t>
  </si>
  <si>
    <t>MaioPortugal</t>
  </si>
  <si>
    <t>MaioRomênia</t>
  </si>
  <si>
    <t>MaioBulgária</t>
  </si>
  <si>
    <t>MaioEslováquia</t>
  </si>
  <si>
    <t>MaioEslovênia</t>
  </si>
  <si>
    <t>JunhoAlemanha</t>
  </si>
  <si>
    <t>JunhoFrança</t>
  </si>
  <si>
    <t>JunhoReino Unido</t>
  </si>
  <si>
    <t>JunhoItália</t>
  </si>
  <si>
    <t>JunhoEspanha</t>
  </si>
  <si>
    <t>JunhoPolônia</t>
  </si>
  <si>
    <t>JunhoRússia</t>
  </si>
  <si>
    <t>JunhoHolanda</t>
  </si>
  <si>
    <t>JunhoSuíça</t>
  </si>
  <si>
    <t>JunhoSuécia</t>
  </si>
  <si>
    <t>JunhoDinamarca</t>
  </si>
  <si>
    <t>JunhoNoruega</t>
  </si>
  <si>
    <t>JunhoFinlândia</t>
  </si>
  <si>
    <t>JunhoÁustria</t>
  </si>
  <si>
    <t>JunhoBélgica</t>
  </si>
  <si>
    <t>JunhoRepública Tcheca</t>
  </si>
  <si>
    <t>JunhoGrécia</t>
  </si>
  <si>
    <t>JunhoHungria</t>
  </si>
  <si>
    <t>JunhoIrlanda</t>
  </si>
  <si>
    <t>JunhoPortugal</t>
  </si>
  <si>
    <t>JunhoRomênia</t>
  </si>
  <si>
    <t>JunhoBulgária</t>
  </si>
  <si>
    <t>JunhoEslováquia</t>
  </si>
  <si>
    <t>JunhoEslovênia</t>
  </si>
  <si>
    <t>JulhoAlemanha</t>
  </si>
  <si>
    <t>JulhoFrança</t>
  </si>
  <si>
    <t>JulhoReino Unido</t>
  </si>
  <si>
    <t>JulhoItália</t>
  </si>
  <si>
    <t>JulhoEspanha</t>
  </si>
  <si>
    <t>JulhoPolônia</t>
  </si>
  <si>
    <t>JulhoRússia</t>
  </si>
  <si>
    <t>JulhoHolanda</t>
  </si>
  <si>
    <t>JulhoSuíça</t>
  </si>
  <si>
    <t>JulhoSuécia</t>
  </si>
  <si>
    <t>JulhoDinamarca</t>
  </si>
  <si>
    <t>JulhoNoruega</t>
  </si>
  <si>
    <t>JulhoFinlândia</t>
  </si>
  <si>
    <t>JulhoÁustria</t>
  </si>
  <si>
    <t>JulhoBélgica</t>
  </si>
  <si>
    <t>JulhoRepública Tcheca</t>
  </si>
  <si>
    <t>JulhoGrécia</t>
  </si>
  <si>
    <t>JulhoHungria</t>
  </si>
  <si>
    <t>JulhoIrlanda</t>
  </si>
  <si>
    <t>JulhoPortugal</t>
  </si>
  <si>
    <t>JulhoRomênia</t>
  </si>
  <si>
    <t>JulhoBulgária</t>
  </si>
  <si>
    <t>JulhoEslováquia</t>
  </si>
  <si>
    <t>JulhoEslovênia</t>
  </si>
  <si>
    <t>MaioNigéria</t>
  </si>
  <si>
    <t>MaioEgito</t>
  </si>
  <si>
    <t>MaioÁfrica do Sul</t>
  </si>
  <si>
    <t>MaioRepública Democrática do Congo</t>
  </si>
  <si>
    <t>MaioEtiópia</t>
  </si>
  <si>
    <t>MaioArgélia</t>
  </si>
  <si>
    <t>MaioAngola</t>
  </si>
  <si>
    <t>MaioMarrocos</t>
  </si>
  <si>
    <t>MaioTunísia</t>
  </si>
  <si>
    <t>MaioQuênia</t>
  </si>
  <si>
    <t>MaioTanzânia</t>
  </si>
  <si>
    <t>MaioUganda</t>
  </si>
  <si>
    <t>MaioSomália</t>
  </si>
  <si>
    <t>MaioGana</t>
  </si>
  <si>
    <t>MaioSenegal</t>
  </si>
  <si>
    <t>MaioCosta do Marfim</t>
  </si>
  <si>
    <t>MaioZimbábue</t>
  </si>
  <si>
    <t>MaioBotswana</t>
  </si>
  <si>
    <t>MaioNamíbia</t>
  </si>
  <si>
    <t>MaioZâmbia</t>
  </si>
  <si>
    <t>MaioMalawi</t>
  </si>
  <si>
    <t>MaioMadagascar</t>
  </si>
  <si>
    <t>JunhoNigéria</t>
  </si>
  <si>
    <t>JunhoEgito</t>
  </si>
  <si>
    <t>JunhoÁfrica do Sul</t>
  </si>
  <si>
    <t>JunhoRepública Democrática do Congo</t>
  </si>
  <si>
    <t>JunhoEtiópia</t>
  </si>
  <si>
    <t>JunhoArgélia</t>
  </si>
  <si>
    <t>JunhoAngola</t>
  </si>
  <si>
    <t>JunhoMarrocos</t>
  </si>
  <si>
    <t>JunhoTunísia</t>
  </si>
  <si>
    <t>JunhoQuênia</t>
  </si>
  <si>
    <t>JunhoTanzânia</t>
  </si>
  <si>
    <t>JunhoUganda</t>
  </si>
  <si>
    <t>JunhoSomália</t>
  </si>
  <si>
    <t>JunhoGana</t>
  </si>
  <si>
    <t>JunhoSenegal</t>
  </si>
  <si>
    <t>JunhoCosta do Marfim</t>
  </si>
  <si>
    <t>JunhoZimbábue</t>
  </si>
  <si>
    <t>JunhoBotswana</t>
  </si>
  <si>
    <t>JunhoNamíbia</t>
  </si>
  <si>
    <t>JunhoZâmbia</t>
  </si>
  <si>
    <t>JunhoMalawi</t>
  </si>
  <si>
    <t>JunhoMadagascar</t>
  </si>
  <si>
    <t>JulhoNigéria</t>
  </si>
  <si>
    <t>JulhoEgito</t>
  </si>
  <si>
    <t>JulhoÁfrica do Sul</t>
  </si>
  <si>
    <t>JulhoRepública Democrática do Congo</t>
  </si>
  <si>
    <t>JulhoEtiópia</t>
  </si>
  <si>
    <t>JulhoArgélia</t>
  </si>
  <si>
    <t>JulhoAngola</t>
  </si>
  <si>
    <t>JulhoMarrocos</t>
  </si>
  <si>
    <t>JulhoTunísia</t>
  </si>
  <si>
    <t>JulhoQuênia</t>
  </si>
  <si>
    <t>JulhoTanzânia</t>
  </si>
  <si>
    <t>JulhoUganda</t>
  </si>
  <si>
    <t>JulhoSomália</t>
  </si>
  <si>
    <t>JulhoGana</t>
  </si>
  <si>
    <t>JulhoSenegal</t>
  </si>
  <si>
    <t>JulhoCosta do Marfim</t>
  </si>
  <si>
    <t>JulhoZimbábue</t>
  </si>
  <si>
    <t>JulhoBotswana</t>
  </si>
  <si>
    <t>JulhoNamíbia</t>
  </si>
  <si>
    <t>JulhoZâmbia</t>
  </si>
  <si>
    <t>JulhoMalawi</t>
  </si>
  <si>
    <t>JulhoMadagascar</t>
  </si>
  <si>
    <t>MaioChina</t>
  </si>
  <si>
    <t>MaioÍndia</t>
  </si>
  <si>
    <t>MaioJapão</t>
  </si>
  <si>
    <t>MaioIndonésia</t>
  </si>
  <si>
    <t>MaioVietnã</t>
  </si>
  <si>
    <t>MaioTailândia</t>
  </si>
  <si>
    <t>MaioFilipinas</t>
  </si>
  <si>
    <t>MaioCoréia do Sul</t>
  </si>
  <si>
    <t>MaioMalásia</t>
  </si>
  <si>
    <t>MaioCingapura</t>
  </si>
  <si>
    <t>MaioPaquistão</t>
  </si>
  <si>
    <t>MaioBangladesh</t>
  </si>
  <si>
    <t>MaioSri Lanka</t>
  </si>
  <si>
    <t>MaioCamboja</t>
  </si>
  <si>
    <t>MaioMianmar</t>
  </si>
  <si>
    <t>MaioLaos</t>
  </si>
  <si>
    <t>MaioTimor-Leste</t>
  </si>
  <si>
    <t>JunhoChina</t>
  </si>
  <si>
    <t>JunhoÍndia</t>
  </si>
  <si>
    <t>JunhoJapão</t>
  </si>
  <si>
    <t>JunhoIndonésia</t>
  </si>
  <si>
    <t>JunhoVietnã</t>
  </si>
  <si>
    <t>JunhoTailândia</t>
  </si>
  <si>
    <t>JunhoFilipinas</t>
  </si>
  <si>
    <t>JunhoCoréia do Sul</t>
  </si>
  <si>
    <t>JunhoMalásia</t>
  </si>
  <si>
    <t>JunhoCingapura</t>
  </si>
  <si>
    <t>JunhoPaquistão</t>
  </si>
  <si>
    <t>JunhoBangladesh</t>
  </si>
  <si>
    <t>JunhoSri Lanka</t>
  </si>
  <si>
    <t>JunhoCamboja</t>
  </si>
  <si>
    <t>JunhoMianmar</t>
  </si>
  <si>
    <t>JunhoLaos</t>
  </si>
  <si>
    <t>JunhoTimor-Leste</t>
  </si>
  <si>
    <t>JulhoChina</t>
  </si>
  <si>
    <t>JulhoÍndia</t>
  </si>
  <si>
    <t>JulhoJapão</t>
  </si>
  <si>
    <t>JulhoIndonésia</t>
  </si>
  <si>
    <t>JulhoVietnã</t>
  </si>
  <si>
    <t>JulhoTailândia</t>
  </si>
  <si>
    <t>JulhoFilipinas</t>
  </si>
  <si>
    <t>JulhoCoréia do Sul</t>
  </si>
  <si>
    <t>JulhoMalásia</t>
  </si>
  <si>
    <t>JulhoCingapura</t>
  </si>
  <si>
    <t>JulhoPaquistão</t>
  </si>
  <si>
    <t>JulhoBangladesh</t>
  </si>
  <si>
    <t>JulhoSri Lanka</t>
  </si>
  <si>
    <t>JulhoCamboja</t>
  </si>
  <si>
    <t>JulhoMianmar</t>
  </si>
  <si>
    <t>JulhoLaos</t>
  </si>
  <si>
    <t>JulhoTimor-Leste</t>
  </si>
  <si>
    <t>MaioAustrália</t>
  </si>
  <si>
    <t>MaioNova Zelândia</t>
  </si>
  <si>
    <t>MaioPapua-Nova Guiné</t>
  </si>
  <si>
    <t>MaioFiji</t>
  </si>
  <si>
    <t>MaioSamoa</t>
  </si>
  <si>
    <t>MaioIlhas Salomão</t>
  </si>
  <si>
    <t>MaioTonga</t>
  </si>
  <si>
    <t>MaioVanuatu</t>
  </si>
  <si>
    <t>JunhoAustrália</t>
  </si>
  <si>
    <t>JunhoNova Zelândia</t>
  </si>
  <si>
    <t>JunhoPapua-Nova Guiné</t>
  </si>
  <si>
    <t>JunhoFiji</t>
  </si>
  <si>
    <t>JunhoSamoa</t>
  </si>
  <si>
    <t>JunhoIlhas Salomão</t>
  </si>
  <si>
    <t>JunhoTonga</t>
  </si>
  <si>
    <t>JunhoVanuatu</t>
  </si>
  <si>
    <t>JulhoAustrália</t>
  </si>
  <si>
    <t>JulhoNova Zelândia</t>
  </si>
  <si>
    <t>JulhoPapua-Nova Guiné</t>
  </si>
  <si>
    <t>JulhoFiji</t>
  </si>
  <si>
    <t>JulhoSamoa</t>
  </si>
  <si>
    <t>JulhoIlhas Salomão</t>
  </si>
  <si>
    <t>JulhoTonga</t>
  </si>
  <si>
    <t>JulhoVanuatu</t>
  </si>
  <si>
    <t>AgostoEstados Unidos</t>
  </si>
  <si>
    <t>AgostoCanadá</t>
  </si>
  <si>
    <t>AgostoMéxico</t>
  </si>
  <si>
    <t>SetembroEstados Unidos</t>
  </si>
  <si>
    <t>SetembroCanadá</t>
  </si>
  <si>
    <t>SetembroMéxico</t>
  </si>
  <si>
    <t>OutubroEstados Unidos</t>
  </si>
  <si>
    <t>OutubroCanadá</t>
  </si>
  <si>
    <t>OutubroMéxico</t>
  </si>
  <si>
    <t>NovembroEstados Unidos</t>
  </si>
  <si>
    <t>NovembroCanadá</t>
  </si>
  <si>
    <t>NovembroMéxico</t>
  </si>
  <si>
    <t>DezembroEstados Unidos</t>
  </si>
  <si>
    <t>DezembroCanadá</t>
  </si>
  <si>
    <t>DezembroMéxico</t>
  </si>
  <si>
    <t>AgostoCosta Rica</t>
  </si>
  <si>
    <t>AgostoEl Salvador</t>
  </si>
  <si>
    <t>AgostoGuatemala</t>
  </si>
  <si>
    <t>AgostoHonduras</t>
  </si>
  <si>
    <t>AgostoNicarágua</t>
  </si>
  <si>
    <t>AgostoPanamá</t>
  </si>
  <si>
    <t>SetembroCosta Rica</t>
  </si>
  <si>
    <t>SetembroEl Salvador</t>
  </si>
  <si>
    <t>SetembroGuatemala</t>
  </si>
  <si>
    <t>SetembroHonduras</t>
  </si>
  <si>
    <t>SetembroNicarágua</t>
  </si>
  <si>
    <t>SetembroPanamá</t>
  </si>
  <si>
    <t>OutubroCosta Rica</t>
  </si>
  <si>
    <t>OutubroEl Salvador</t>
  </si>
  <si>
    <t>OutubroGuatemala</t>
  </si>
  <si>
    <t>OutubroHonduras</t>
  </si>
  <si>
    <t>OutubroNicarágua</t>
  </si>
  <si>
    <t>OutubroPanamá</t>
  </si>
  <si>
    <t>NovembroCosta Rica</t>
  </si>
  <si>
    <t>NovembroEl Salvador</t>
  </si>
  <si>
    <t>NovembroGuatemala</t>
  </si>
  <si>
    <t>NovembroHonduras</t>
  </si>
  <si>
    <t>NovembroNicarágua</t>
  </si>
  <si>
    <t>NovembroPanamá</t>
  </si>
  <si>
    <t>DezembroCosta Rica</t>
  </si>
  <si>
    <t>DezembroEl Salvador</t>
  </si>
  <si>
    <t>DezembroGuatemala</t>
  </si>
  <si>
    <t>DezembroHonduras</t>
  </si>
  <si>
    <t>DezembroNicarágua</t>
  </si>
  <si>
    <t>DezembroPanamá</t>
  </si>
  <si>
    <t>AgostoBrasil</t>
  </si>
  <si>
    <t>AgostoArgentina</t>
  </si>
  <si>
    <t>AgostoColômbia</t>
  </si>
  <si>
    <t>AgostoChile</t>
  </si>
  <si>
    <t>AgostoPeru</t>
  </si>
  <si>
    <t>AgostoUruguai</t>
  </si>
  <si>
    <t>AgostoVenezuela</t>
  </si>
  <si>
    <t>AgostoParaguai</t>
  </si>
  <si>
    <t>AgostoEquador</t>
  </si>
  <si>
    <t>AgostoBolívia</t>
  </si>
  <si>
    <t>AgostoSuriname</t>
  </si>
  <si>
    <t>AgostoGuiana</t>
  </si>
  <si>
    <t>AgostoGuiana Francesa</t>
  </si>
  <si>
    <t>SetembroBrasil</t>
  </si>
  <si>
    <t>SetembroArgentina</t>
  </si>
  <si>
    <t>SetembroColômbia</t>
  </si>
  <si>
    <t>SetembroChile</t>
  </si>
  <si>
    <t>SetembroPeru</t>
  </si>
  <si>
    <t>SetembroUruguai</t>
  </si>
  <si>
    <t>SetembroVenezuela</t>
  </si>
  <si>
    <t>SetembroParaguai</t>
  </si>
  <si>
    <t>SetembroEquador</t>
  </si>
  <si>
    <t>SetembroBolívia</t>
  </si>
  <si>
    <t>SetembroSuriname</t>
  </si>
  <si>
    <t>SetembroGuiana</t>
  </si>
  <si>
    <t>SetembroGuiana Francesa</t>
  </si>
  <si>
    <t>OutubroBrasil</t>
  </si>
  <si>
    <t>OutubroArgentina</t>
  </si>
  <si>
    <t>OutubroColômbia</t>
  </si>
  <si>
    <t>OutubroChile</t>
  </si>
  <si>
    <t>OutubroPeru</t>
  </si>
  <si>
    <t>OutubroUruguai</t>
  </si>
  <si>
    <t>OutubroVenezuela</t>
  </si>
  <si>
    <t>OutubroParaguai</t>
  </si>
  <si>
    <t>OutubroEquador</t>
  </si>
  <si>
    <t>OutubroBolívia</t>
  </si>
  <si>
    <t>OutubroSuriname</t>
  </si>
  <si>
    <t>OutubroGuiana</t>
  </si>
  <si>
    <t>OutubroGuiana Francesa</t>
  </si>
  <si>
    <t>NovembroBrasil</t>
  </si>
  <si>
    <t>NovembroArgentina</t>
  </si>
  <si>
    <t>NovembroColômbia</t>
  </si>
  <si>
    <t>NovembroChile</t>
  </si>
  <si>
    <t>NovembroPeru</t>
  </si>
  <si>
    <t>NovembroUruguai</t>
  </si>
  <si>
    <t>NovembroVenezuela</t>
  </si>
  <si>
    <t>NovembroParaguai</t>
  </si>
  <si>
    <t>NovembroEquador</t>
  </si>
  <si>
    <t>NovembroBolívia</t>
  </si>
  <si>
    <t>NovembroSuriname</t>
  </si>
  <si>
    <t>NovembroGuiana</t>
  </si>
  <si>
    <t>NovembroGuiana Francesa</t>
  </si>
  <si>
    <t>DezembroBrasil</t>
  </si>
  <si>
    <t>DezembroArgentina</t>
  </si>
  <si>
    <t>DezembroColômbia</t>
  </si>
  <si>
    <t>DezembroChile</t>
  </si>
  <si>
    <t>DezembroPeru</t>
  </si>
  <si>
    <t>DezembroUruguai</t>
  </si>
  <si>
    <t>DezembroVenezuela</t>
  </si>
  <si>
    <t>DezembroParaguai</t>
  </si>
  <si>
    <t>DezembroEquador</t>
  </si>
  <si>
    <t>DezembroBolívia</t>
  </si>
  <si>
    <t>DezembroSuriname</t>
  </si>
  <si>
    <t>DezembroGuiana</t>
  </si>
  <si>
    <t>DezembroGuiana Francesa</t>
  </si>
  <si>
    <t>AgostoAlemanha</t>
  </si>
  <si>
    <t>AgostoFrança</t>
  </si>
  <si>
    <t>AgostoReino Unido</t>
  </si>
  <si>
    <t>AgostoItália</t>
  </si>
  <si>
    <t>AgostoEspanha</t>
  </si>
  <si>
    <t>AgostoPolônia</t>
  </si>
  <si>
    <t>AgostoRússia</t>
  </si>
  <si>
    <t>AgostoHolanda</t>
  </si>
  <si>
    <t>AgostoSuíça</t>
  </si>
  <si>
    <t>AgostoSuécia</t>
  </si>
  <si>
    <t>AgostoDinamarca</t>
  </si>
  <si>
    <t>AgostoNoruega</t>
  </si>
  <si>
    <t>AgostoFinlândia</t>
  </si>
  <si>
    <t>AgostoÁustria</t>
  </si>
  <si>
    <t>AgostoBélgica</t>
  </si>
  <si>
    <t>AgostoRepública Tcheca</t>
  </si>
  <si>
    <t>AgostoGrécia</t>
  </si>
  <si>
    <t>AgostoHungria</t>
  </si>
  <si>
    <t>AgostoIrlanda</t>
  </si>
  <si>
    <t>AgostoPortugal</t>
  </si>
  <si>
    <t>AgostoRomênia</t>
  </si>
  <si>
    <t>AgostoBulgária</t>
  </si>
  <si>
    <t>AgostoEslováquia</t>
  </si>
  <si>
    <t>AgostoEslovênia</t>
  </si>
  <si>
    <t>SetembroAlemanha</t>
  </si>
  <si>
    <t>SetembroFrança</t>
  </si>
  <si>
    <t>SetembroReino Unido</t>
  </si>
  <si>
    <t>SetembroItália</t>
  </si>
  <si>
    <t>SetembroEspanha</t>
  </si>
  <si>
    <t>SetembroPolônia</t>
  </si>
  <si>
    <t>SetembroRússia</t>
  </si>
  <si>
    <t>SetembroHolanda</t>
  </si>
  <si>
    <t>SetembroSuíça</t>
  </si>
  <si>
    <t>SetembroSuécia</t>
  </si>
  <si>
    <t>SetembroDinamarca</t>
  </si>
  <si>
    <t>SetembroNoruega</t>
  </si>
  <si>
    <t>SetembroFinlândia</t>
  </si>
  <si>
    <t>SetembroÁustria</t>
  </si>
  <si>
    <t>SetembroBélgica</t>
  </si>
  <si>
    <t>SetembroRepública Tcheca</t>
  </si>
  <si>
    <t>SetembroGrécia</t>
  </si>
  <si>
    <t>SetembroHungria</t>
  </si>
  <si>
    <t>SetembroIrlanda</t>
  </si>
  <si>
    <t>SetembroPortugal</t>
  </si>
  <si>
    <t>SetembroRomênia</t>
  </si>
  <si>
    <t>SetembroBulgária</t>
  </si>
  <si>
    <t>SetembroEslováquia</t>
  </si>
  <si>
    <t>SetembroEslovênia</t>
  </si>
  <si>
    <t>OutubroAlemanha</t>
  </si>
  <si>
    <t>OutubroFrança</t>
  </si>
  <si>
    <t>OutubroReino Unido</t>
  </si>
  <si>
    <t>OutubroItália</t>
  </si>
  <si>
    <t>OutubroEspanha</t>
  </si>
  <si>
    <t>OutubroPolônia</t>
  </si>
  <si>
    <t>OutubroRússia</t>
  </si>
  <si>
    <t>OutubroHolanda</t>
  </si>
  <si>
    <t>OutubroSuíça</t>
  </si>
  <si>
    <t>OutubroSuécia</t>
  </si>
  <si>
    <t>OutubroDinamarca</t>
  </si>
  <si>
    <t>OutubroNoruega</t>
  </si>
  <si>
    <t>OutubroFinlândia</t>
  </si>
  <si>
    <t>OutubroÁustria</t>
  </si>
  <si>
    <t>OutubroBélgica</t>
  </si>
  <si>
    <t>OutubroRepública Tcheca</t>
  </si>
  <si>
    <t>OutubroGrécia</t>
  </si>
  <si>
    <t>OutubroHungria</t>
  </si>
  <si>
    <t>OutubroIrlanda</t>
  </si>
  <si>
    <t>OutubroPortugal</t>
  </si>
  <si>
    <t>OutubroRomênia</t>
  </si>
  <si>
    <t>OutubroBulgária</t>
  </si>
  <si>
    <t>OutubroEslováquia</t>
  </si>
  <si>
    <t>OutubroEslovênia</t>
  </si>
  <si>
    <t>NovembroAlemanha</t>
  </si>
  <si>
    <t>NovembroFrança</t>
  </si>
  <si>
    <t>NovembroReino Unido</t>
  </si>
  <si>
    <t>NovembroItália</t>
  </si>
  <si>
    <t>NovembroEspanha</t>
  </si>
  <si>
    <t>NovembroPolônia</t>
  </si>
  <si>
    <t>NovembroRússia</t>
  </si>
  <si>
    <t>NovembroHolanda</t>
  </si>
  <si>
    <t>NovembroSuíça</t>
  </si>
  <si>
    <t>NovembroSuécia</t>
  </si>
  <si>
    <t>NovembroDinamarca</t>
  </si>
  <si>
    <t>NovembroNoruega</t>
  </si>
  <si>
    <t>NovembroFinlândia</t>
  </si>
  <si>
    <t>NovembroÁustria</t>
  </si>
  <si>
    <t>NovembroBélgica</t>
  </si>
  <si>
    <t>NovembroRepública Tcheca</t>
  </si>
  <si>
    <t>NovembroGrécia</t>
  </si>
  <si>
    <t>NovembroHungria</t>
  </si>
  <si>
    <t>NovembroIrlanda</t>
  </si>
  <si>
    <t>NovembroPortugal</t>
  </si>
  <si>
    <t>NovembroRomênia</t>
  </si>
  <si>
    <t>NovembroBulgária</t>
  </si>
  <si>
    <t>NovembroEslováquia</t>
  </si>
  <si>
    <t>NovembroEslovênia</t>
  </si>
  <si>
    <t>DezembroAlemanha</t>
  </si>
  <si>
    <t>DezembroFrança</t>
  </si>
  <si>
    <t>DezembroReino Unido</t>
  </si>
  <si>
    <t>DezembroItália</t>
  </si>
  <si>
    <t>DezembroEspanha</t>
  </si>
  <si>
    <t>DezembroPolônia</t>
  </si>
  <si>
    <t>DezembroRússia</t>
  </si>
  <si>
    <t>DezembroHolanda</t>
  </si>
  <si>
    <t>DezembroSuíça</t>
  </si>
  <si>
    <t>DezembroSuécia</t>
  </si>
  <si>
    <t>DezembroDinamarca</t>
  </si>
  <si>
    <t>DezembroNoruega</t>
  </si>
  <si>
    <t>DezembroFinlândia</t>
  </si>
  <si>
    <t>DezembroÁustria</t>
  </si>
  <si>
    <t>DezembroBélgica</t>
  </si>
  <si>
    <t>DezembroRepública Tcheca</t>
  </si>
  <si>
    <t>DezembroGrécia</t>
  </si>
  <si>
    <t>DezembroHungria</t>
  </si>
  <si>
    <t>DezembroIrlanda</t>
  </si>
  <si>
    <t>DezembroPortugal</t>
  </si>
  <si>
    <t>DezembroRomênia</t>
  </si>
  <si>
    <t>DezembroBulgária</t>
  </si>
  <si>
    <t>DezembroEslováquia</t>
  </si>
  <si>
    <t>DezembroEslovênia</t>
  </si>
  <si>
    <t>AgostoNigéria</t>
  </si>
  <si>
    <t>AgostoEgito</t>
  </si>
  <si>
    <t>AgostoÁfrica do Sul</t>
  </si>
  <si>
    <t>AgostoRepública Democrática do Congo</t>
  </si>
  <si>
    <t>AgostoEtiópia</t>
  </si>
  <si>
    <t>AgostoArgélia</t>
  </si>
  <si>
    <t>AgostoAngola</t>
  </si>
  <si>
    <t>AgostoMarrocos</t>
  </si>
  <si>
    <t>AgostoTunísia</t>
  </si>
  <si>
    <t>AgostoQuênia</t>
  </si>
  <si>
    <t>AgostoTanzânia</t>
  </si>
  <si>
    <t>AgostoUganda</t>
  </si>
  <si>
    <t>AgostoSomália</t>
  </si>
  <si>
    <t>AgostoGana</t>
  </si>
  <si>
    <t>AgostoSenegal</t>
  </si>
  <si>
    <t>AgostoCosta do Marfim</t>
  </si>
  <si>
    <t>AgostoZimbábue</t>
  </si>
  <si>
    <t>AgostoBotswana</t>
  </si>
  <si>
    <t>AgostoNamíbia</t>
  </si>
  <si>
    <t>AgostoZâmbia</t>
  </si>
  <si>
    <t>AgostoMalawi</t>
  </si>
  <si>
    <t>AgostoMadagascar</t>
  </si>
  <si>
    <t>SetembroNigéria</t>
  </si>
  <si>
    <t>SetembroEgito</t>
  </si>
  <si>
    <t>SetembroÁfrica do Sul</t>
  </si>
  <si>
    <t>SetembroRepública Democrática do Congo</t>
  </si>
  <si>
    <t>SetembroEtiópia</t>
  </si>
  <si>
    <t>SetembroArgélia</t>
  </si>
  <si>
    <t>SetembroAngola</t>
  </si>
  <si>
    <t>SetembroMarrocos</t>
  </si>
  <si>
    <t>SetembroTunísia</t>
  </si>
  <si>
    <t>SetembroQuênia</t>
  </si>
  <si>
    <t>SetembroTanzânia</t>
  </si>
  <si>
    <t>SetembroUganda</t>
  </si>
  <si>
    <t>SetembroSomália</t>
  </si>
  <si>
    <t>SetembroGana</t>
  </si>
  <si>
    <t>SetembroSenegal</t>
  </si>
  <si>
    <t>SetembroCosta do Marfim</t>
  </si>
  <si>
    <t>SetembroZimbábue</t>
  </si>
  <si>
    <t>SetembroBotswana</t>
  </si>
  <si>
    <t>SetembroNamíbia</t>
  </si>
  <si>
    <t>SetembroZâmbia</t>
  </si>
  <si>
    <t>SetembroMalawi</t>
  </si>
  <si>
    <t>SetembroMadagascar</t>
  </si>
  <si>
    <t>OutubroNigéria</t>
  </si>
  <si>
    <t>OutubroEgito</t>
  </si>
  <si>
    <t>OutubroÁfrica do Sul</t>
  </si>
  <si>
    <t>OutubroRepública Democrática do Congo</t>
  </si>
  <si>
    <t>OutubroEtiópia</t>
  </si>
  <si>
    <t>OutubroArgélia</t>
  </si>
  <si>
    <t>OutubroAngola</t>
  </si>
  <si>
    <t>OutubroMarrocos</t>
  </si>
  <si>
    <t>OutubroTunísia</t>
  </si>
  <si>
    <t>OutubroQuênia</t>
  </si>
  <si>
    <t>OutubroTanzânia</t>
  </si>
  <si>
    <t>OutubroUganda</t>
  </si>
  <si>
    <t>OutubroSomália</t>
  </si>
  <si>
    <t>OutubroGana</t>
  </si>
  <si>
    <t>OutubroSenegal</t>
  </si>
  <si>
    <t>OutubroCosta do Marfim</t>
  </si>
  <si>
    <t>OutubroZimbábue</t>
  </si>
  <si>
    <t>OutubroBotswana</t>
  </si>
  <si>
    <t>OutubroNamíbia</t>
  </si>
  <si>
    <t>OutubroZâmbia</t>
  </si>
  <si>
    <t>OutubroMalawi</t>
  </si>
  <si>
    <t>OutubroMadagascar</t>
  </si>
  <si>
    <t>NovembroNigéria</t>
  </si>
  <si>
    <t>NovembroEgito</t>
  </si>
  <si>
    <t>NovembroÁfrica do Sul</t>
  </si>
  <si>
    <t>NovembroRepública Democrática do Congo</t>
  </si>
  <si>
    <t>NovembroEtiópia</t>
  </si>
  <si>
    <t>NovembroArgélia</t>
  </si>
  <si>
    <t>NovembroAngola</t>
  </si>
  <si>
    <t>NovembroMarrocos</t>
  </si>
  <si>
    <t>NovembroTunísia</t>
  </si>
  <si>
    <t>NovembroQuênia</t>
  </si>
  <si>
    <t>NovembroTanzânia</t>
  </si>
  <si>
    <t>NovembroUganda</t>
  </si>
  <si>
    <t>NovembroSomália</t>
  </si>
  <si>
    <t>NovembroGana</t>
  </si>
  <si>
    <t>NovembroSenegal</t>
  </si>
  <si>
    <t>NovembroCosta do Marfim</t>
  </si>
  <si>
    <t>NovembroZimbábue</t>
  </si>
  <si>
    <t>NovembroBotswana</t>
  </si>
  <si>
    <t>NovembroNamíbia</t>
  </si>
  <si>
    <t>NovembroZâmbia</t>
  </si>
  <si>
    <t>NovembroMalawi</t>
  </si>
  <si>
    <t>NovembroMadagascar</t>
  </si>
  <si>
    <t>DezembroNigéria</t>
  </si>
  <si>
    <t>DezembroEgito</t>
  </si>
  <si>
    <t>DezembroÁfrica do Sul</t>
  </si>
  <si>
    <t>DezembroRepública Democrática do Congo</t>
  </si>
  <si>
    <t>DezembroEtiópia</t>
  </si>
  <si>
    <t>DezembroArgélia</t>
  </si>
  <si>
    <t>DezembroAngola</t>
  </si>
  <si>
    <t>DezembroMarrocos</t>
  </si>
  <si>
    <t>DezembroTunísia</t>
  </si>
  <si>
    <t>DezembroQuênia</t>
  </si>
  <si>
    <t>DezembroTanzânia</t>
  </si>
  <si>
    <t>DezembroUganda</t>
  </si>
  <si>
    <t>DezembroSomália</t>
  </si>
  <si>
    <t>DezembroGana</t>
  </si>
  <si>
    <t>DezembroSenegal</t>
  </si>
  <si>
    <t>DezembroCosta do Marfim</t>
  </si>
  <si>
    <t>DezembroZimbábue</t>
  </si>
  <si>
    <t>DezembroBotswana</t>
  </si>
  <si>
    <t>DezembroNamíbia</t>
  </si>
  <si>
    <t>DezembroZâmbia</t>
  </si>
  <si>
    <t>DezembroMalawi</t>
  </si>
  <si>
    <t>DezembroMadagascar</t>
  </si>
  <si>
    <t>AgostoChina</t>
  </si>
  <si>
    <t>AgostoÍndia</t>
  </si>
  <si>
    <t>AgostoJapão</t>
  </si>
  <si>
    <t>AgostoIndonésia</t>
  </si>
  <si>
    <t>AgostoVietnã</t>
  </si>
  <si>
    <t>AgostoTailândia</t>
  </si>
  <si>
    <t>AgostoFilipinas</t>
  </si>
  <si>
    <t>AgostoCoréia do Sul</t>
  </si>
  <si>
    <t>AgostoMalásia</t>
  </si>
  <si>
    <t>AgostoCingapura</t>
  </si>
  <si>
    <t>AgostoPaquistão</t>
  </si>
  <si>
    <t>AgostoBangladesh</t>
  </si>
  <si>
    <t>AgostoSri Lanka</t>
  </si>
  <si>
    <t>AgostoCamboja</t>
  </si>
  <si>
    <t>AgostoMianmar</t>
  </si>
  <si>
    <t>AgostoLaos</t>
  </si>
  <si>
    <t>AgostoTimor-Leste</t>
  </si>
  <si>
    <t>SetembroChina</t>
  </si>
  <si>
    <t>SetembroÍndia</t>
  </si>
  <si>
    <t>SetembroJapão</t>
  </si>
  <si>
    <t>SetembroIndonésia</t>
  </si>
  <si>
    <t>SetembroVietnã</t>
  </si>
  <si>
    <t>SetembroTailândia</t>
  </si>
  <si>
    <t>SetembroFilipinas</t>
  </si>
  <si>
    <t>SetembroCoréia do Sul</t>
  </si>
  <si>
    <t>SetembroMalásia</t>
  </si>
  <si>
    <t>SetembroCingapura</t>
  </si>
  <si>
    <t>SetembroPaquistão</t>
  </si>
  <si>
    <t>SetembroBangladesh</t>
  </si>
  <si>
    <t>SetembroSri Lanka</t>
  </si>
  <si>
    <t>SetembroCamboja</t>
  </si>
  <si>
    <t>SetembroMianmar</t>
  </si>
  <si>
    <t>SetembroLaos</t>
  </si>
  <si>
    <t>SetembroTimor-Leste</t>
  </si>
  <si>
    <t>OutubroChina</t>
  </si>
  <si>
    <t>OutubroÍndia</t>
  </si>
  <si>
    <t>OutubroJapão</t>
  </si>
  <si>
    <t>OutubroIndonésia</t>
  </si>
  <si>
    <t>OutubroVietnã</t>
  </si>
  <si>
    <t>OutubroTailândia</t>
  </si>
  <si>
    <t>OutubroFilipinas</t>
  </si>
  <si>
    <t>OutubroCoréia do Sul</t>
  </si>
  <si>
    <t>OutubroMalásia</t>
  </si>
  <si>
    <t>OutubroCingapura</t>
  </si>
  <si>
    <t>OutubroPaquistão</t>
  </si>
  <si>
    <t>OutubroBangladesh</t>
  </si>
  <si>
    <t>OutubroSri Lanka</t>
  </si>
  <si>
    <t>OutubroCamboja</t>
  </si>
  <si>
    <t>OutubroMianmar</t>
  </si>
  <si>
    <t>OutubroLaos</t>
  </si>
  <si>
    <t>OutubroTimor-Leste</t>
  </si>
  <si>
    <t>NovembroChina</t>
  </si>
  <si>
    <t>NovembroÍndia</t>
  </si>
  <si>
    <t>NovembroJapão</t>
  </si>
  <si>
    <t>NovembroIndonésia</t>
  </si>
  <si>
    <t>NovembroVietnã</t>
  </si>
  <si>
    <t>NovembroTailândia</t>
  </si>
  <si>
    <t>NovembroFilipinas</t>
  </si>
  <si>
    <t>NovembroCoréia do Sul</t>
  </si>
  <si>
    <t>NovembroMalásia</t>
  </si>
  <si>
    <t>NovembroCingapura</t>
  </si>
  <si>
    <t>NovembroPaquistão</t>
  </si>
  <si>
    <t>NovembroBangladesh</t>
  </si>
  <si>
    <t>NovembroSri Lanka</t>
  </si>
  <si>
    <t>NovembroCamboja</t>
  </si>
  <si>
    <t>NovembroMianmar</t>
  </si>
  <si>
    <t>NovembroLaos</t>
  </si>
  <si>
    <t>NovembroTimor-Leste</t>
  </si>
  <si>
    <t>DezembroChina</t>
  </si>
  <si>
    <t>DezembroÍndia</t>
  </si>
  <si>
    <t>DezembroJapão</t>
  </si>
  <si>
    <t>DezembroIndonésia</t>
  </si>
  <si>
    <t>DezembroVietnã</t>
  </si>
  <si>
    <t>DezembroTailândia</t>
  </si>
  <si>
    <t>DezembroFilipinas</t>
  </si>
  <si>
    <t>DezembroCoréia do Sul</t>
  </si>
  <si>
    <t>DezembroMalásia</t>
  </si>
  <si>
    <t>DezembroCingapura</t>
  </si>
  <si>
    <t>DezembroPaquistão</t>
  </si>
  <si>
    <t>DezembroBangladesh</t>
  </si>
  <si>
    <t>DezembroSri Lanka</t>
  </si>
  <si>
    <t>DezembroCamboja</t>
  </si>
  <si>
    <t>DezembroMianmar</t>
  </si>
  <si>
    <t>DezembroLaos</t>
  </si>
  <si>
    <t>DezembroTimor-Leste</t>
  </si>
  <si>
    <t>AgostoAustrália</t>
  </si>
  <si>
    <t>AgostoNova Zelândia</t>
  </si>
  <si>
    <t>AgostoPapua-Nova Guiné</t>
  </si>
  <si>
    <t>AgostoFiji</t>
  </si>
  <si>
    <t>AgostoSamoa</t>
  </si>
  <si>
    <t>AgostoIlhas Salomão</t>
  </si>
  <si>
    <t>AgostoTonga</t>
  </si>
  <si>
    <t>AgostoVanuatu</t>
  </si>
  <si>
    <t>SetembroAustrália</t>
  </si>
  <si>
    <t>SetembroNova Zelândia</t>
  </si>
  <si>
    <t>SetembroPapua-Nova Guiné</t>
  </si>
  <si>
    <t>SetembroFiji</t>
  </si>
  <si>
    <t>SetembroSamoa</t>
  </si>
  <si>
    <t>SetembroIlhas Salomão</t>
  </si>
  <si>
    <t>SetembroTonga</t>
  </si>
  <si>
    <t>SetembroVanuatu</t>
  </si>
  <si>
    <t>OutubroAustrália</t>
  </si>
  <si>
    <t>OutubroNova Zelândia</t>
  </si>
  <si>
    <t>OutubroPapua-Nova Guiné</t>
  </si>
  <si>
    <t>OutubroFiji</t>
  </si>
  <si>
    <t>OutubroSamoa</t>
  </si>
  <si>
    <t>OutubroIlhas Salomão</t>
  </si>
  <si>
    <t>OutubroTonga</t>
  </si>
  <si>
    <t>OutubroVanuatu</t>
  </si>
  <si>
    <t>NovembroAustrália</t>
  </si>
  <si>
    <t>NovembroNova Zelândia</t>
  </si>
  <si>
    <t>NovembroPapua-Nova Guiné</t>
  </si>
  <si>
    <t>NovembroFiji</t>
  </si>
  <si>
    <t>NovembroSamoa</t>
  </si>
  <si>
    <t>NovembroIlhas Salomão</t>
  </si>
  <si>
    <t>NovembroTonga</t>
  </si>
  <si>
    <t>NovembroVanuatu</t>
  </si>
  <si>
    <t>DezembroAustrália</t>
  </si>
  <si>
    <t>DezembroNova Zelândia</t>
  </si>
  <si>
    <t>DezembroPapua-Nova Guiné</t>
  </si>
  <si>
    <t>DezembroFiji</t>
  </si>
  <si>
    <t>DezembroSamoa</t>
  </si>
  <si>
    <t>DezembroIlhas Salomão</t>
  </si>
  <si>
    <t>DezembroTonga</t>
  </si>
  <si>
    <t>DezembroVanuatu</t>
  </si>
  <si>
    <t>Outros - Europa</t>
  </si>
  <si>
    <t>Outros - América do Sul</t>
  </si>
  <si>
    <t>Outros - África</t>
  </si>
  <si>
    <t>Outros - Ásia</t>
  </si>
  <si>
    <t>Outros - Oceania</t>
  </si>
  <si>
    <t>País</t>
  </si>
  <si>
    <t>ANÚNCIOS</t>
  </si>
  <si>
    <t>YOUTUBE PREMIUM</t>
  </si>
  <si>
    <t>YOUTUBE MARKET</t>
  </si>
  <si>
    <t>SUPER CHAT</t>
  </si>
  <si>
    <t>SUPER STICKERS</t>
  </si>
  <si>
    <t>SUPER THANKS</t>
  </si>
  <si>
    <t>OUTROS</t>
  </si>
  <si>
    <t>ESTIMATIVA POR PRODUTO</t>
  </si>
  <si>
    <t>TOTAL ESTIMADO - PAÍS (US$)</t>
  </si>
  <si>
    <t>CONCAT - ANO X MÊS X PAÍS</t>
  </si>
  <si>
    <t>ESTIMATIVA POR PAÍS E PRODUTO</t>
  </si>
  <si>
    <t>PRODUTO</t>
  </si>
  <si>
    <t>TOTAL GERAL - PRODUTO ($)</t>
  </si>
  <si>
    <t>PERÍODO</t>
  </si>
  <si>
    <t>Rótulos de Linha</t>
  </si>
  <si>
    <t>Total Geral</t>
  </si>
  <si>
    <t>Soma de QTDE. USUÁRIOS</t>
  </si>
  <si>
    <t>(Tudo)</t>
  </si>
  <si>
    <t>Soma de TOTAL GERAL - PRODUTO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</si>
</sst>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R$&quot;\ * #,##0.00_-;\-&quot;R$&quot;\ * #,##0.00_-;_-&quot;R$&quot;\ * &quot;-&quot;??_-;_-@_-"/>
    <numFmt numFmtId="164" formatCode="_-[$$-409]* #,##0.00_ ;_-[$$-409]* \-#,##0.00\ ;_-[$$-409]* &quot;-&quot;??_ ;_-@_ "/>
    <numFmt numFmtId="165" formatCode="_-[$$-409]* #,##0_ ;_-[$$-409]* \-#,##0\ ;_-[$$-409]* &quot;-&quot;??_ ;_-@_ "/>
    <numFmt numFmtId="166" formatCode="_-[$$-409]* #,##0.0_ ;_-[$$-409]* \-#,##0.0\ ;_-[$$-409]* &quot;-&quot;??_ ;_-@_ "/>
    <numFmt numFmtId="167" formatCode="0.0000%"/>
    <numFmt numFmtId="168" formatCode="[$-F800]dddd\,\ mmmm\ dd\,\ yyyy"/>
    <numFmt numFmtId="169" formatCode="[$$-409]#,##0.00"/>
    <numFmt numFmtId="170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FF6EA"/>
        <bgColor indexed="64"/>
      </patternFill>
    </fill>
    <fill>
      <patternFill patternType="solid">
        <fgColor rgb="FFFFF7E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 tint="-4.9989318521683403E-2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3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0" fontId="1" fillId="4" borderId="0" xfId="0" applyFont="1" applyFill="1" applyAlignment="1">
      <alignment horizontal="center"/>
    </xf>
    <xf numFmtId="165" fontId="1" fillId="4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/>
    <xf numFmtId="164" fontId="0" fillId="5" borderId="0" xfId="0" applyNumberFormat="1" applyFill="1"/>
    <xf numFmtId="165" fontId="1" fillId="5" borderId="1" xfId="0" applyNumberFormat="1" applyFont="1" applyFill="1" applyBorder="1"/>
    <xf numFmtId="0" fontId="1" fillId="0" borderId="3" xfId="0" applyFont="1" applyBorder="1" applyAlignment="1">
      <alignment horizontal="center"/>
    </xf>
    <xf numFmtId="165" fontId="0" fillId="0" borderId="3" xfId="0" applyNumberFormat="1" applyBorder="1"/>
    <xf numFmtId="164" fontId="0" fillId="5" borderId="3" xfId="0" applyNumberFormat="1" applyFill="1" applyBorder="1"/>
    <xf numFmtId="0" fontId="0" fillId="0" borderId="3" xfId="0" applyBorder="1" applyAlignment="1">
      <alignment horizontal="center"/>
    </xf>
    <xf numFmtId="166" fontId="0" fillId="0" borderId="0" xfId="0" applyNumberFormat="1"/>
    <xf numFmtId="166" fontId="0" fillId="0" borderId="2" xfId="0" applyNumberFormat="1" applyBorder="1"/>
    <xf numFmtId="165" fontId="1" fillId="4" borderId="4" xfId="0" applyNumberFormat="1" applyFont="1" applyFill="1" applyBorder="1" applyAlignment="1">
      <alignment horizontal="center"/>
    </xf>
    <xf numFmtId="165" fontId="0" fillId="0" borderId="5" xfId="0" applyNumberFormat="1" applyBorder="1"/>
    <xf numFmtId="165" fontId="0" fillId="0" borderId="4" xfId="0" applyNumberFormat="1" applyBorder="1"/>
    <xf numFmtId="165" fontId="1" fillId="0" borderId="6" xfId="0" applyNumberFormat="1" applyFont="1" applyBorder="1"/>
    <xf numFmtId="0" fontId="1" fillId="4" borderId="7" xfId="0" applyFont="1" applyFill="1" applyBorder="1" applyAlignment="1">
      <alignment horizontal="center"/>
    </xf>
    <xf numFmtId="10" fontId="0" fillId="5" borderId="3" xfId="1" applyNumberFormat="1" applyFont="1" applyFill="1" applyBorder="1"/>
    <xf numFmtId="10" fontId="0" fillId="5" borderId="0" xfId="1" applyNumberFormat="1" applyFont="1" applyFill="1"/>
    <xf numFmtId="167" fontId="0" fillId="6" borderId="0" xfId="1" applyNumberFormat="1" applyFont="1" applyFill="1"/>
    <xf numFmtId="164" fontId="0" fillId="6" borderId="0" xfId="2" applyNumberFormat="1" applyFont="1" applyFill="1"/>
    <xf numFmtId="3" fontId="2" fillId="2" borderId="0" xfId="0" applyNumberFormat="1" applyFont="1" applyFill="1" applyAlignment="1">
      <alignment horizontal="center"/>
    </xf>
    <xf numFmtId="9" fontId="1" fillId="5" borderId="1" xfId="1" applyFont="1" applyFill="1" applyBorder="1"/>
    <xf numFmtId="10" fontId="0" fillId="0" borderId="0" xfId="1" applyNumberFormat="1" applyFont="1" applyAlignment="1">
      <alignment horizontal="center"/>
    </xf>
    <xf numFmtId="165" fontId="1" fillId="4" borderId="0" xfId="2" applyNumberFormat="1" applyFont="1" applyFill="1" applyAlignment="1">
      <alignment horizontal="center"/>
    </xf>
    <xf numFmtId="165" fontId="0" fillId="0" borderId="0" xfId="2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164" fontId="1" fillId="4" borderId="0" xfId="2" applyNumberFormat="1" applyFont="1" applyFill="1" applyAlignment="1">
      <alignment horizontal="center"/>
    </xf>
    <xf numFmtId="164" fontId="0" fillId="0" borderId="0" xfId="2" applyNumberFormat="1" applyFon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2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165" fontId="0" fillId="6" borderId="0" xfId="0" applyNumberFormat="1" applyFill="1" applyAlignment="1">
      <alignment horizontal="center"/>
    </xf>
    <xf numFmtId="44" fontId="0" fillId="6" borderId="0" xfId="2" applyFont="1" applyFill="1"/>
    <xf numFmtId="10" fontId="0" fillId="6" borderId="8" xfId="1" applyNumberFormat="1" applyFont="1" applyFill="1" applyBorder="1"/>
    <xf numFmtId="10" fontId="0" fillId="6" borderId="7" xfId="1" applyNumberFormat="1" applyFont="1" applyFill="1" applyBorder="1"/>
    <xf numFmtId="9" fontId="1" fillId="6" borderId="9" xfId="1" applyFont="1" applyFill="1" applyBorder="1"/>
    <xf numFmtId="0" fontId="0" fillId="6" borderId="0" xfId="0" applyFill="1"/>
    <xf numFmtId="164" fontId="0" fillId="0" borderId="0" xfId="2" applyNumberFormat="1" applyFont="1"/>
    <xf numFmtId="0" fontId="0" fillId="0" borderId="0" xfId="0" applyAlignment="1">
      <alignment horizontal="left"/>
    </xf>
    <xf numFmtId="164" fontId="0" fillId="0" borderId="0" xfId="0" applyNumberFormat="1"/>
    <xf numFmtId="165" fontId="0" fillId="6" borderId="0" xfId="0" applyNumberFormat="1" applyFill="1"/>
    <xf numFmtId="168" fontId="0" fillId="0" borderId="0" xfId="0" applyNumberFormat="1" applyAlignment="1">
      <alignment horizontal="center"/>
    </xf>
    <xf numFmtId="168" fontId="1" fillId="4" borderId="0" xfId="0" applyNumberFormat="1" applyFont="1" applyFill="1" applyAlignment="1">
      <alignment horizontal="center"/>
    </xf>
    <xf numFmtId="168" fontId="0" fillId="0" borderId="0" xfId="0" applyNumberFormat="1"/>
    <xf numFmtId="0" fontId="0" fillId="0" borderId="0" xfId="0" pivotButton="1"/>
    <xf numFmtId="0" fontId="2" fillId="3" borderId="0" xfId="0" applyFont="1" applyFill="1" applyAlignment="1">
      <alignment horizontal="center"/>
    </xf>
    <xf numFmtId="169" fontId="0" fillId="0" borderId="0" xfId="0" applyNumberFormat="1"/>
    <xf numFmtId="170" fontId="0" fillId="0" borderId="0" xfId="1" applyNumberFormat="1" applyFont="1"/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F7E1"/>
      <color rgb="FFEFF6EA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10" refreshedDate="45141.376195138888" createdVersion="8" refreshedVersion="8" minRefreshableVersion="3" recordCount="907" xr:uid="{AFEF8F50-E7CD-4D9D-874D-9F6F67AF28AA}">
  <cacheSource type="worksheet">
    <worksheetSource ref="A1:F908" sheet="USUÁRIOS ÚNICOS"/>
  </cacheSource>
  <cacheFields count="6">
    <cacheField name="CONCAT - ANO X MÊS X PAÍS" numFmtId="0">
      <sharedItems/>
    </cacheField>
    <cacheField name="ANO" numFmtId="0">
      <sharedItems containsSemiMixedTypes="0" containsString="0" containsNumber="1" containsInteger="1" minValue="2022" maxValue="2022"/>
    </cacheField>
    <cacheField name="ME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CONTINENTE" numFmtId="0">
      <sharedItems/>
    </cacheField>
    <cacheField name="PAÍS" numFmtId="0">
      <sharedItems count="46">
        <s v="Estados Unidos"/>
        <s v="Canadá"/>
        <s v="México"/>
        <s v="Costa Rica"/>
        <s v="El Salvador"/>
        <s v="Guatemala"/>
        <s v="Honduras"/>
        <s v="Nicarágua"/>
        <s v="Panamá"/>
        <s v="Brasil"/>
        <s v="Argentina"/>
        <s v="Colômbia"/>
        <s v="Chile"/>
        <s v="Peru"/>
        <s v="Uruguai"/>
        <s v="Venezuela"/>
        <s v="Paraguai"/>
        <s v="Equador"/>
        <s v="Bolívia"/>
        <s v="Alemanha"/>
        <s v="França"/>
        <s v="Reino Unido"/>
        <s v="Itália"/>
        <s v="Espanha"/>
        <s v="Polônia"/>
        <s v="Rússia"/>
        <s v="Holanda"/>
        <s v="Suíça"/>
        <s v="Suécia"/>
        <s v="Nigéria"/>
        <s v="Egito"/>
        <s v="África do Sul"/>
        <s v="Outros - África"/>
        <s v="China"/>
        <s v="Índia"/>
        <s v="Japão"/>
        <s v="Indonésia"/>
        <s v="Vietnã"/>
        <s v="Outros - Ásia"/>
        <s v="Filipinas"/>
        <s v="Coréia do Sul"/>
        <s v="Austrália"/>
        <s v="Nova Zelândia"/>
        <s v="Outros - América do Sul"/>
        <s v="Outros - Europa"/>
        <s v="Outros - Oceania"/>
      </sharedItems>
    </cacheField>
    <cacheField name="QTDE. USUÁRIOS" numFmtId="3">
      <sharedItems containsSemiMixedTypes="0" containsString="0" containsNumber="1" minValue="10000" maxValue="153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10" refreshedDate="45141.680451504631" createdVersion="8" refreshedVersion="8" minRefreshableVersion="3" recordCount="3864" xr:uid="{8B19C24F-3379-404A-AC06-F241A05F3FBE}">
  <cacheSource type="worksheet">
    <worksheetSource ref="BH2:BN3866" sheet="RECEITAS"/>
  </cacheSource>
  <cacheFields count="7">
    <cacheField name="ANO" numFmtId="0">
      <sharedItems containsSemiMixedTypes="0" containsString="0" containsNumber="1" containsInteger="1" minValue="2022" maxValue="2022"/>
    </cacheField>
    <cacheField name="MÊS" numFmtId="168">
      <sharedItems/>
    </cacheField>
    <cacheField name="PERÍODO" numFmtId="168">
      <sharedItems/>
    </cacheField>
    <cacheField name="CONTINENTE" numFmtId="0">
      <sharedItems/>
    </cacheField>
    <cacheField name="PAÍS" numFmtId="0">
      <sharedItems/>
    </cacheField>
    <cacheField name="PRODUTO" numFmtId="0">
      <sharedItems count="7">
        <s v="ANÚNCIOS"/>
        <s v="OUTROS"/>
        <s v="SUPER CHAT"/>
        <s v="SUPER STICKERS"/>
        <s v="SUPER THANKS"/>
        <s v="YOUTUBE MARKET"/>
        <s v="YOUTUBE PREMIUM"/>
      </sharedItems>
    </cacheField>
    <cacheField name="TOTAL GERAL - PRODUTO ($)" numFmtId="164">
      <sharedItems containsSemiMixedTypes="0" containsString="0" containsNumber="1" minValue="0" maxValue="530810508.439427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s v="2022JaneiroAmérica do Norte"/>
    <n v="2022"/>
    <x v="0"/>
    <s v="América do Norte"/>
    <x v="0"/>
    <n v="280000000"/>
  </r>
  <r>
    <s v="2022JaneiroAmérica do Norte"/>
    <n v="2022"/>
    <x v="0"/>
    <s v="América do Norte"/>
    <x v="1"/>
    <n v="100000000"/>
  </r>
  <r>
    <s v="2022JaneiroAmérica do Norte"/>
    <n v="2022"/>
    <x v="0"/>
    <s v="América do Norte"/>
    <x v="2"/>
    <n v="50000000"/>
  </r>
  <r>
    <s v="2022JaneiroAmérica Central"/>
    <n v="2022"/>
    <x v="0"/>
    <s v="América Central"/>
    <x v="3"/>
    <n v="2000000"/>
  </r>
  <r>
    <s v="2022JaneiroAmérica Central"/>
    <n v="2022"/>
    <x v="0"/>
    <s v="América Central"/>
    <x v="4"/>
    <n v="1000000"/>
  </r>
  <r>
    <s v="2022JaneiroAmérica Central"/>
    <n v="2022"/>
    <x v="0"/>
    <s v="América Central"/>
    <x v="5"/>
    <n v="1000000"/>
  </r>
  <r>
    <s v="2022JaneiroAmérica Central"/>
    <n v="2022"/>
    <x v="0"/>
    <s v="América Central"/>
    <x v="6"/>
    <n v="1000000"/>
  </r>
  <r>
    <s v="2022JaneiroAmérica Central"/>
    <n v="2022"/>
    <x v="0"/>
    <s v="América Central"/>
    <x v="7"/>
    <n v="1000000"/>
  </r>
  <r>
    <s v="2022JaneiroAmérica Central"/>
    <n v="2022"/>
    <x v="0"/>
    <s v="América Central"/>
    <x v="8"/>
    <n v="1000000"/>
  </r>
  <r>
    <s v="2022JaneiroAmérica do Sul"/>
    <n v="2022"/>
    <x v="0"/>
    <s v="América do Sul"/>
    <x v="9"/>
    <n v="120000000"/>
  </r>
  <r>
    <s v="2022JaneiroAmérica do Sul"/>
    <n v="2022"/>
    <x v="0"/>
    <s v="América do Sul"/>
    <x v="10"/>
    <n v="30000000"/>
  </r>
  <r>
    <s v="2022JaneiroAmérica do Sul"/>
    <n v="2022"/>
    <x v="0"/>
    <s v="América do Sul"/>
    <x v="11"/>
    <n v="20000000"/>
  </r>
  <r>
    <s v="2022JaneiroAmérica do Sul"/>
    <n v="2022"/>
    <x v="0"/>
    <s v="América do Sul"/>
    <x v="12"/>
    <n v="15000000"/>
  </r>
  <r>
    <s v="2022JaneiroAmérica do Sul"/>
    <n v="2022"/>
    <x v="0"/>
    <s v="América do Sul"/>
    <x v="13"/>
    <n v="10000000"/>
  </r>
  <r>
    <s v="2022JaneiroAmérica do Sul"/>
    <n v="2022"/>
    <x v="0"/>
    <s v="América do Sul"/>
    <x v="14"/>
    <n v="5000000"/>
  </r>
  <r>
    <s v="2022JaneiroAmérica do Sul"/>
    <n v="2022"/>
    <x v="0"/>
    <s v="América do Sul"/>
    <x v="15"/>
    <n v="4000000"/>
  </r>
  <r>
    <s v="2022JaneiroAmérica do Sul"/>
    <n v="2022"/>
    <x v="0"/>
    <s v="América do Sul"/>
    <x v="16"/>
    <n v="3000000"/>
  </r>
  <r>
    <s v="2022JaneiroAmérica do Sul"/>
    <n v="2022"/>
    <x v="0"/>
    <s v="América do Sul"/>
    <x v="17"/>
    <n v="2000000"/>
  </r>
  <r>
    <s v="2022JaneiroAmérica do Sul"/>
    <n v="2022"/>
    <x v="0"/>
    <s v="América do Sul"/>
    <x v="18"/>
    <n v="2000000"/>
  </r>
  <r>
    <s v="2022JaneiroEuropa"/>
    <n v="2022"/>
    <x v="0"/>
    <s v="Europa"/>
    <x v="19"/>
    <n v="120000000"/>
  </r>
  <r>
    <s v="2022JaneiroEuropa"/>
    <n v="2022"/>
    <x v="0"/>
    <s v="Europa"/>
    <x v="20"/>
    <n v="100000000"/>
  </r>
  <r>
    <s v="2022JaneiroEuropa"/>
    <n v="2022"/>
    <x v="0"/>
    <s v="Europa"/>
    <x v="21"/>
    <n v="80000000"/>
  </r>
  <r>
    <s v="2022JaneiroEuropa"/>
    <n v="2022"/>
    <x v="0"/>
    <s v="Europa"/>
    <x v="22"/>
    <n v="90000000"/>
  </r>
  <r>
    <s v="2022JaneiroEuropa"/>
    <n v="2022"/>
    <x v="0"/>
    <s v="Europa"/>
    <x v="23"/>
    <n v="70000000"/>
  </r>
  <r>
    <s v="2022JaneiroEuropa"/>
    <n v="2022"/>
    <x v="0"/>
    <s v="Europa"/>
    <x v="24"/>
    <n v="40000000"/>
  </r>
  <r>
    <s v="2022JaneiroEuropa"/>
    <n v="2022"/>
    <x v="0"/>
    <s v="Europa"/>
    <x v="25"/>
    <n v="30000000"/>
  </r>
  <r>
    <s v="2022JaneiroEuropa"/>
    <n v="2022"/>
    <x v="0"/>
    <s v="Europa"/>
    <x v="26"/>
    <n v="20000000"/>
  </r>
  <r>
    <s v="2022JaneiroEuropa"/>
    <n v="2022"/>
    <x v="0"/>
    <s v="Europa"/>
    <x v="27"/>
    <n v="15000000"/>
  </r>
  <r>
    <s v="2022JaneiroEuropa"/>
    <n v="2022"/>
    <x v="0"/>
    <s v="Europa"/>
    <x v="28"/>
    <n v="10000000"/>
  </r>
  <r>
    <s v="2022JaneiroÁfrica"/>
    <n v="2022"/>
    <x v="0"/>
    <s v="África"/>
    <x v="29"/>
    <n v="30000000"/>
  </r>
  <r>
    <s v="2022JaneiroÁfrica"/>
    <n v="2022"/>
    <x v="0"/>
    <s v="África"/>
    <x v="30"/>
    <n v="20000000"/>
  </r>
  <r>
    <s v="2022JaneiroÁfrica"/>
    <n v="2022"/>
    <x v="0"/>
    <s v="África"/>
    <x v="31"/>
    <n v="15000000"/>
  </r>
  <r>
    <s v="2022JaneiroÁfrica"/>
    <n v="2022"/>
    <x v="0"/>
    <s v="África"/>
    <x v="32"/>
    <n v="10000000"/>
  </r>
  <r>
    <s v="2022JaneiroÁfrica"/>
    <n v="2022"/>
    <x v="0"/>
    <s v="África"/>
    <x v="32"/>
    <n v="5000000"/>
  </r>
  <r>
    <s v="2022JaneiroÁfrica"/>
    <n v="2022"/>
    <x v="0"/>
    <s v="África"/>
    <x v="32"/>
    <n v="4000000"/>
  </r>
  <r>
    <s v="2022JaneiroÁfrica"/>
    <n v="2022"/>
    <x v="0"/>
    <s v="África"/>
    <x v="32"/>
    <n v="3000000"/>
  </r>
  <r>
    <s v="2022JaneiroÁfrica"/>
    <n v="2022"/>
    <x v="0"/>
    <s v="África"/>
    <x v="32"/>
    <n v="2000000"/>
  </r>
  <r>
    <s v="2022JaneiroÁfrica"/>
    <n v="2022"/>
    <x v="0"/>
    <s v="África"/>
    <x v="32"/>
    <n v="2000000"/>
  </r>
  <r>
    <s v="2022JaneiroÁfrica"/>
    <n v="2022"/>
    <x v="0"/>
    <s v="África"/>
    <x v="32"/>
    <n v="1000000"/>
  </r>
  <r>
    <s v="2022JaneiroÁfrica"/>
    <n v="2022"/>
    <x v="0"/>
    <s v="África"/>
    <x v="32"/>
    <n v="1000000"/>
  </r>
  <r>
    <s v="2022JaneiroÁfrica"/>
    <n v="2022"/>
    <x v="0"/>
    <s v="África"/>
    <x v="32"/>
    <n v="1000000"/>
  </r>
  <r>
    <s v="2022JaneiroÁfrica"/>
    <n v="2022"/>
    <x v="0"/>
    <s v="África"/>
    <x v="32"/>
    <n v="1000000"/>
  </r>
  <r>
    <s v="2022JaneiroÁfrica"/>
    <n v="2022"/>
    <x v="0"/>
    <s v="África"/>
    <x v="32"/>
    <n v="1000000"/>
  </r>
  <r>
    <s v="2022JaneiroÁfrica"/>
    <n v="2022"/>
    <x v="0"/>
    <s v="África"/>
    <x v="32"/>
    <n v="1000000"/>
  </r>
  <r>
    <s v="2022JaneiroÁfrica"/>
    <n v="2022"/>
    <x v="0"/>
    <s v="África"/>
    <x v="32"/>
    <n v="1000000"/>
  </r>
  <r>
    <s v="2022JaneiroÁfrica"/>
    <n v="2022"/>
    <x v="0"/>
    <s v="África"/>
    <x v="32"/>
    <n v="1000000"/>
  </r>
  <r>
    <s v="2022JaneiroÁfrica"/>
    <n v="2022"/>
    <x v="0"/>
    <s v="África"/>
    <x v="32"/>
    <n v="1000000"/>
  </r>
  <r>
    <s v="2022JaneiroÁfrica"/>
    <n v="2022"/>
    <x v="0"/>
    <s v="África"/>
    <x v="32"/>
    <n v="1000000"/>
  </r>
  <r>
    <s v="2022JaneiroÁfrica"/>
    <n v="2022"/>
    <x v="0"/>
    <s v="África"/>
    <x v="32"/>
    <n v="1000000"/>
  </r>
  <r>
    <s v="2022JaneiroÁfrica"/>
    <n v="2022"/>
    <x v="0"/>
    <s v="África"/>
    <x v="32"/>
    <n v="1000000"/>
  </r>
  <r>
    <s v="2022JaneiroÁfrica"/>
    <n v="2022"/>
    <x v="0"/>
    <s v="África"/>
    <x v="32"/>
    <n v="1000000"/>
  </r>
  <r>
    <s v="2022JaneiroÁsia"/>
    <n v="2022"/>
    <x v="0"/>
    <s v="Ásia"/>
    <x v="33"/>
    <n v="400000000"/>
  </r>
  <r>
    <s v="2022JaneiroÁsia"/>
    <n v="2022"/>
    <x v="0"/>
    <s v="Ásia"/>
    <x v="34"/>
    <n v="250000000"/>
  </r>
  <r>
    <s v="2022JaneiroÁsia"/>
    <n v="2022"/>
    <x v="0"/>
    <s v="Ásia"/>
    <x v="35"/>
    <n v="100000000"/>
  </r>
  <r>
    <s v="2022JaneiroÁsia"/>
    <n v="2022"/>
    <x v="0"/>
    <s v="Ásia"/>
    <x v="36"/>
    <n v="150000000"/>
  </r>
  <r>
    <s v="2022JaneiroÁsia"/>
    <n v="2022"/>
    <x v="0"/>
    <s v="Ásia"/>
    <x v="37"/>
    <n v="50000000"/>
  </r>
  <r>
    <s v="2022JaneiroÁsia"/>
    <n v="2022"/>
    <x v="0"/>
    <s v="Ásia"/>
    <x v="38"/>
    <n v="40000000"/>
  </r>
  <r>
    <s v="2022JaneiroÁsia"/>
    <n v="2022"/>
    <x v="0"/>
    <s v="Ásia"/>
    <x v="39"/>
    <n v="30000000"/>
  </r>
  <r>
    <s v="2022JaneiroÁsia"/>
    <n v="2022"/>
    <x v="0"/>
    <s v="Ásia"/>
    <x v="40"/>
    <n v="25000000"/>
  </r>
  <r>
    <s v="2022JaneiroÁsia"/>
    <n v="2022"/>
    <x v="0"/>
    <s v="Ásia"/>
    <x v="38"/>
    <n v="20000000"/>
  </r>
  <r>
    <s v="2022JaneiroÁsia"/>
    <n v="2022"/>
    <x v="0"/>
    <s v="Ásia"/>
    <x v="38"/>
    <n v="15000000"/>
  </r>
  <r>
    <s v="2022JaneiroÁsia"/>
    <n v="2022"/>
    <x v="0"/>
    <s v="Ásia"/>
    <x v="38"/>
    <n v="10000000"/>
  </r>
  <r>
    <s v="2022JaneiroÁsia"/>
    <n v="2022"/>
    <x v="0"/>
    <s v="Ásia"/>
    <x v="38"/>
    <n v="5000000"/>
  </r>
  <r>
    <s v="2022JaneiroÁsia"/>
    <n v="2022"/>
    <x v="0"/>
    <s v="Ásia"/>
    <x v="38"/>
    <n v="4000000"/>
  </r>
  <r>
    <s v="2022JaneiroÁsia"/>
    <n v="2022"/>
    <x v="0"/>
    <s v="Ásia"/>
    <x v="38"/>
    <n v="3000000"/>
  </r>
  <r>
    <s v="2022JaneiroÁsia"/>
    <n v="2022"/>
    <x v="0"/>
    <s v="Ásia"/>
    <x v="38"/>
    <n v="2000000"/>
  </r>
  <r>
    <s v="2022JaneiroÁsia"/>
    <n v="2022"/>
    <x v="0"/>
    <s v="Ásia"/>
    <x v="38"/>
    <n v="1000000"/>
  </r>
  <r>
    <s v="2022JaneiroÁsia"/>
    <n v="2022"/>
    <x v="0"/>
    <s v="Ásia"/>
    <x v="38"/>
    <n v="1000000"/>
  </r>
  <r>
    <s v="2022JaneiroOceania"/>
    <n v="2022"/>
    <x v="0"/>
    <s v="Oceania"/>
    <x v="41"/>
    <n v="20000000"/>
  </r>
  <r>
    <s v="2022JaneiroOceania"/>
    <n v="2022"/>
    <x v="0"/>
    <s v="Oceania"/>
    <x v="42"/>
    <n v="5000000"/>
  </r>
  <r>
    <s v="2022FevereiroAmérica do Norte"/>
    <n v="2022"/>
    <x v="1"/>
    <s v="América do Norte"/>
    <x v="0"/>
    <n v="111000000"/>
  </r>
  <r>
    <s v="2022FevereiroAmérica do Norte"/>
    <n v="2022"/>
    <x v="1"/>
    <s v="América do Norte"/>
    <x v="1"/>
    <n v="32000000"/>
  </r>
  <r>
    <s v="2022FevereiroAmérica do Norte"/>
    <n v="2022"/>
    <x v="1"/>
    <s v="América do Norte"/>
    <x v="2"/>
    <n v="12000000"/>
  </r>
  <r>
    <s v="2022FevereiroAmérica Central"/>
    <n v="2022"/>
    <x v="1"/>
    <s v="América Central"/>
    <x v="3"/>
    <n v="1700000"/>
  </r>
  <r>
    <s v="2022FevereiroAmérica Central"/>
    <n v="2022"/>
    <x v="1"/>
    <s v="América Central"/>
    <x v="4"/>
    <n v="1300000"/>
  </r>
  <r>
    <s v="2022FevereiroAmérica Central"/>
    <n v="2022"/>
    <x v="1"/>
    <s v="América Central"/>
    <x v="5"/>
    <n v="2500000"/>
  </r>
  <r>
    <s v="2022FevereiroAmérica Central"/>
    <n v="2022"/>
    <x v="1"/>
    <s v="América Central"/>
    <x v="6"/>
    <n v="1100000"/>
  </r>
  <r>
    <s v="2022FevereiroAmérica Central"/>
    <n v="2022"/>
    <x v="1"/>
    <s v="América Central"/>
    <x v="7"/>
    <n v="1200000"/>
  </r>
  <r>
    <s v="2022FevereiroAmérica Central"/>
    <n v="2022"/>
    <x v="1"/>
    <s v="América Central"/>
    <x v="8"/>
    <n v="1900000"/>
  </r>
  <r>
    <s v="2022FevereiroAmérica do Sul"/>
    <n v="2022"/>
    <x v="1"/>
    <s v="América do Sul"/>
    <x v="9"/>
    <n v="135000000"/>
  </r>
  <r>
    <s v="2022FevereiroAmérica do Sul"/>
    <n v="2022"/>
    <x v="1"/>
    <s v="América do Sul"/>
    <x v="10"/>
    <n v="15000000"/>
  </r>
  <r>
    <s v="2022FevereiroAmérica do Sul"/>
    <n v="2022"/>
    <x v="1"/>
    <s v="América do Sul"/>
    <x v="11"/>
    <n v="18000000"/>
  </r>
  <r>
    <s v="2022FevereiroAmérica do Sul"/>
    <n v="2022"/>
    <x v="1"/>
    <s v="América do Sul"/>
    <x v="12"/>
    <n v="6200000"/>
  </r>
  <r>
    <s v="2022FevereiroAmérica do Sul"/>
    <n v="2022"/>
    <x v="1"/>
    <s v="América do Sul"/>
    <x v="13"/>
    <n v="10000000"/>
  </r>
  <r>
    <s v="2022FevereiroAmérica do Sul"/>
    <n v="2022"/>
    <x v="1"/>
    <s v="América do Sul"/>
    <x v="14"/>
    <n v="3500000"/>
  </r>
  <r>
    <s v="2022FevereiroAmérica do Sul"/>
    <n v="2022"/>
    <x v="1"/>
    <s v="América do Sul"/>
    <x v="15"/>
    <n v="3000000"/>
  </r>
  <r>
    <s v="2022FevereiroAmérica do Sul"/>
    <n v="2022"/>
    <x v="1"/>
    <s v="América do Sul"/>
    <x v="16"/>
    <n v="2300000"/>
  </r>
  <r>
    <s v="2022FevereiroAmérica do Sul"/>
    <n v="2022"/>
    <x v="1"/>
    <s v="América do Sul"/>
    <x v="17"/>
    <n v="4500000"/>
  </r>
  <r>
    <s v="2022FevereiroAmérica do Sul"/>
    <n v="2022"/>
    <x v="1"/>
    <s v="América do Sul"/>
    <x v="18"/>
    <n v="2200000"/>
  </r>
  <r>
    <s v="2022FevereiroEuropa"/>
    <n v="2022"/>
    <x v="1"/>
    <s v="Europa"/>
    <x v="19"/>
    <n v="47000000"/>
  </r>
  <r>
    <s v="2022FevereiroEuropa"/>
    <n v="2022"/>
    <x v="1"/>
    <s v="Europa"/>
    <x v="20"/>
    <n v="40000000"/>
  </r>
  <r>
    <s v="2022FevereiroEuropa"/>
    <n v="2022"/>
    <x v="1"/>
    <s v="Europa"/>
    <x v="21"/>
    <n v="45000000"/>
  </r>
  <r>
    <s v="2022FevereiroEuropa"/>
    <n v="2022"/>
    <x v="1"/>
    <s v="Europa"/>
    <x v="22"/>
    <n v="37000000"/>
  </r>
  <r>
    <s v="2022FevereiroEuropa"/>
    <n v="2022"/>
    <x v="1"/>
    <s v="Europa"/>
    <x v="23"/>
    <n v="38000000"/>
  </r>
  <r>
    <s v="2022FevereiroEuropa"/>
    <n v="2022"/>
    <x v="1"/>
    <s v="Europa"/>
    <x v="24"/>
    <n v="30000000"/>
  </r>
  <r>
    <s v="2022FevereiroEuropa"/>
    <n v="2022"/>
    <x v="1"/>
    <s v="Europa"/>
    <x v="25"/>
    <n v="96000000"/>
  </r>
  <r>
    <s v="2022FevereiroEuropa"/>
    <n v="2022"/>
    <x v="1"/>
    <s v="Europa"/>
    <x v="26"/>
    <n v="12000000"/>
  </r>
  <r>
    <s v="2022FevereiroEuropa"/>
    <n v="2022"/>
    <x v="1"/>
    <s v="Europa"/>
    <x v="27"/>
    <n v="8500000"/>
  </r>
  <r>
    <s v="2022FevereiroEuropa"/>
    <n v="2022"/>
    <x v="1"/>
    <s v="Europa"/>
    <x v="28"/>
    <n v="14000000"/>
  </r>
  <r>
    <s v="2022FevereiroÁfrica"/>
    <n v="2022"/>
    <x v="1"/>
    <s v="África"/>
    <x v="29"/>
    <n v="12000000"/>
  </r>
  <r>
    <s v="2022FevereiroÁfrica"/>
    <n v="2022"/>
    <x v="1"/>
    <s v="África"/>
    <x v="30"/>
    <n v="19000000"/>
  </r>
  <r>
    <s v="2022FevereiroÁfrica"/>
    <n v="2022"/>
    <x v="1"/>
    <s v="África"/>
    <x v="31"/>
    <n v="10000000"/>
  </r>
  <r>
    <s v="2022FevereiroÁfrica"/>
    <n v="2022"/>
    <x v="1"/>
    <s v="África"/>
    <x v="32"/>
    <n v="5000000"/>
  </r>
  <r>
    <s v="2022FevereiroÁfrica"/>
    <n v="2022"/>
    <x v="1"/>
    <s v="África"/>
    <x v="32"/>
    <n v="3000000"/>
  </r>
  <r>
    <s v="2022FevereiroÁfrica"/>
    <n v="2022"/>
    <x v="1"/>
    <s v="África"/>
    <x v="32"/>
    <n v="2000000"/>
  </r>
  <r>
    <s v="2022FevereiroÁfrica"/>
    <n v="2022"/>
    <x v="1"/>
    <s v="África"/>
    <x v="32"/>
    <n v="1500000"/>
  </r>
  <r>
    <s v="2022FevereiroÁfrica"/>
    <n v="2022"/>
    <x v="1"/>
    <s v="África"/>
    <x v="32"/>
    <n v="4000000"/>
  </r>
  <r>
    <s v="2022FevereiroÁfrica"/>
    <n v="2022"/>
    <x v="1"/>
    <s v="África"/>
    <x v="32"/>
    <n v="2500000"/>
  </r>
  <r>
    <s v="2022FevereiroÁfrica"/>
    <n v="2022"/>
    <x v="1"/>
    <s v="África"/>
    <x v="32"/>
    <n v="1500000"/>
  </r>
  <r>
    <s v="2022FevereiroÁfrica"/>
    <n v="2022"/>
    <x v="1"/>
    <s v="África"/>
    <x v="32"/>
    <n v="1000000"/>
  </r>
  <r>
    <s v="2022FevereiroÁfrica"/>
    <n v="2022"/>
    <x v="1"/>
    <s v="África"/>
    <x v="32"/>
    <n v="2000000"/>
  </r>
  <r>
    <s v="2022FevereiroÁfrica"/>
    <n v="2022"/>
    <x v="1"/>
    <s v="África"/>
    <x v="32"/>
    <n v="1000000"/>
  </r>
  <r>
    <s v="2022FevereiroÁfrica"/>
    <n v="2022"/>
    <x v="1"/>
    <s v="África"/>
    <x v="32"/>
    <n v="1200000"/>
  </r>
  <r>
    <s v="2022FevereiroÁfrica"/>
    <n v="2022"/>
    <x v="1"/>
    <s v="África"/>
    <x v="32"/>
    <n v="1000000"/>
  </r>
  <r>
    <s v="2022FevereiroÁfrica"/>
    <n v="2022"/>
    <x v="1"/>
    <s v="África"/>
    <x v="32"/>
    <n v="1000000"/>
  </r>
  <r>
    <s v="2022FevereiroÁfrica"/>
    <n v="2022"/>
    <x v="1"/>
    <s v="África"/>
    <x v="32"/>
    <n v="1000000"/>
  </r>
  <r>
    <s v="2022FevereiroÁfrica"/>
    <n v="2022"/>
    <x v="1"/>
    <s v="África"/>
    <x v="32"/>
    <n v="500000"/>
  </r>
  <r>
    <s v="2022FevereiroÁfrica"/>
    <n v="2022"/>
    <x v="1"/>
    <s v="África"/>
    <x v="32"/>
    <n v="500000"/>
  </r>
  <r>
    <s v="2022FevereiroÁfrica"/>
    <n v="2022"/>
    <x v="1"/>
    <s v="África"/>
    <x v="32"/>
    <n v="500000"/>
  </r>
  <r>
    <s v="2022FevereiroÁfrica"/>
    <n v="2022"/>
    <x v="1"/>
    <s v="África"/>
    <x v="32"/>
    <n v="500000"/>
  </r>
  <r>
    <s v="2022FevereiroÁfrica"/>
    <n v="2022"/>
    <x v="1"/>
    <s v="África"/>
    <x v="32"/>
    <n v="500000"/>
  </r>
  <r>
    <s v="2022FevereiroÁsia"/>
    <n v="2022"/>
    <x v="1"/>
    <s v="Ásia"/>
    <x v="33"/>
    <n v="450000000"/>
  </r>
  <r>
    <s v="2022FevereiroÁsia"/>
    <n v="2022"/>
    <x v="1"/>
    <s v="Ásia"/>
    <x v="34"/>
    <n v="550000000"/>
  </r>
  <r>
    <s v="2022FevereiroÁsia"/>
    <n v="2022"/>
    <x v="1"/>
    <s v="Ásia"/>
    <x v="35"/>
    <n v="100000000"/>
  </r>
  <r>
    <s v="2022FevereiroÁsia"/>
    <n v="2022"/>
    <x v="1"/>
    <s v="Ásia"/>
    <x v="36"/>
    <n v="100000000"/>
  </r>
  <r>
    <s v="2022FevereiroÁsia"/>
    <n v="2022"/>
    <x v="1"/>
    <s v="Ásia"/>
    <x v="37"/>
    <n v="30000000"/>
  </r>
  <r>
    <s v="2022FevereiroÁsia"/>
    <n v="2022"/>
    <x v="1"/>
    <s v="Ásia"/>
    <x v="38"/>
    <n v="50000000"/>
  </r>
  <r>
    <s v="2022FevereiroÁsia"/>
    <n v="2022"/>
    <x v="1"/>
    <s v="Ásia"/>
    <x v="39"/>
    <n v="40000000"/>
  </r>
  <r>
    <s v="2022FevereiroÁsia"/>
    <n v="2022"/>
    <x v="1"/>
    <s v="Ásia"/>
    <x v="40"/>
    <n v="60000000"/>
  </r>
  <r>
    <s v="2022FevereiroÁsia"/>
    <n v="2022"/>
    <x v="1"/>
    <s v="Ásia"/>
    <x v="38"/>
    <n v="30000000"/>
  </r>
  <r>
    <s v="2022FevereiroÁsia"/>
    <n v="2022"/>
    <x v="1"/>
    <s v="Ásia"/>
    <x v="38"/>
    <n v="30000000"/>
  </r>
  <r>
    <s v="2022FevereiroÁsia"/>
    <n v="2022"/>
    <x v="1"/>
    <s v="Ásia"/>
    <x v="38"/>
    <n v="20000000"/>
  </r>
  <r>
    <s v="2022FevereiroÁsia"/>
    <n v="2022"/>
    <x v="1"/>
    <s v="Ásia"/>
    <x v="38"/>
    <n v="15000000"/>
  </r>
  <r>
    <s v="2022FevereiroÁsia"/>
    <n v="2022"/>
    <x v="1"/>
    <s v="Ásia"/>
    <x v="38"/>
    <n v="5000000"/>
  </r>
  <r>
    <s v="2022FevereiroÁsia"/>
    <n v="2022"/>
    <x v="1"/>
    <s v="Ásia"/>
    <x v="38"/>
    <n v="2000000"/>
  </r>
  <r>
    <s v="2022FevereiroÁsia"/>
    <n v="2022"/>
    <x v="1"/>
    <s v="Ásia"/>
    <x v="38"/>
    <n v="1000000"/>
  </r>
  <r>
    <s v="2022FevereiroÁsia"/>
    <n v="2022"/>
    <x v="1"/>
    <s v="Ásia"/>
    <x v="38"/>
    <n v="1000000"/>
  </r>
  <r>
    <s v="2022FevereiroÁsia"/>
    <n v="2022"/>
    <x v="1"/>
    <s v="Ásia"/>
    <x v="38"/>
    <n v="500000"/>
  </r>
  <r>
    <s v="2022FevereiroOceania"/>
    <n v="2022"/>
    <x v="1"/>
    <s v="Oceania"/>
    <x v="41"/>
    <n v="17000000"/>
  </r>
  <r>
    <s v="2022FevereiroOceania"/>
    <n v="2022"/>
    <x v="1"/>
    <s v="Oceania"/>
    <x v="42"/>
    <n v="1500000"/>
  </r>
  <r>
    <s v="2022MarçoAmérica do Norte"/>
    <n v="2022"/>
    <x v="2"/>
    <s v="América do Norte"/>
    <x v="0"/>
    <n v="114200000"/>
  </r>
  <r>
    <s v="2022MarçoAmérica do Norte"/>
    <n v="2022"/>
    <x v="2"/>
    <s v="América do Norte"/>
    <x v="1"/>
    <n v="32400000"/>
  </r>
  <r>
    <s v="2022MarçoAmérica do Norte"/>
    <n v="2022"/>
    <x v="2"/>
    <s v="América do Norte"/>
    <x v="2"/>
    <n v="9500000"/>
  </r>
  <r>
    <s v="2022MarçoAmérica Central"/>
    <n v="2022"/>
    <x v="2"/>
    <s v="América Central"/>
    <x v="3"/>
    <n v="1600000"/>
  </r>
  <r>
    <s v="2022MarçoAmérica Central"/>
    <n v="2022"/>
    <x v="2"/>
    <s v="América Central"/>
    <x v="4"/>
    <n v="2900000"/>
  </r>
  <r>
    <s v="2022MarçoAmérica Central"/>
    <n v="2022"/>
    <x v="2"/>
    <s v="América Central"/>
    <x v="5"/>
    <n v="4500000"/>
  </r>
  <r>
    <s v="2022MarçoAmérica Central"/>
    <n v="2022"/>
    <x v="2"/>
    <s v="América Central"/>
    <x v="6"/>
    <n v="2600000"/>
  </r>
  <r>
    <s v="2022MarçoAmérica Central"/>
    <n v="2022"/>
    <x v="2"/>
    <s v="América Central"/>
    <x v="7"/>
    <n v="1900000"/>
  </r>
  <r>
    <s v="2022MarçoAmérica Central"/>
    <n v="2022"/>
    <x v="2"/>
    <s v="América Central"/>
    <x v="8"/>
    <n v="1300000"/>
  </r>
  <r>
    <s v="2022MarçoAmérica do Sul"/>
    <n v="2022"/>
    <x v="2"/>
    <s v="América do Sul"/>
    <x v="9"/>
    <n v="107800000"/>
  </r>
  <r>
    <s v="2022MarçoAmérica do Sul"/>
    <n v="2022"/>
    <x v="2"/>
    <s v="América do Sul"/>
    <x v="10"/>
    <n v="22200000"/>
  </r>
  <r>
    <s v="2022MarçoAmérica do Sul"/>
    <n v="2022"/>
    <x v="2"/>
    <s v="América do Sul"/>
    <x v="11"/>
    <n v="19100000"/>
  </r>
  <r>
    <s v="2022MarçoAmérica do Sul"/>
    <n v="2022"/>
    <x v="2"/>
    <s v="América do Sul"/>
    <x v="12"/>
    <n v="13200000"/>
  </r>
  <r>
    <s v="2022MarçoAmérica do Sul"/>
    <n v="2022"/>
    <x v="2"/>
    <s v="América do Sul"/>
    <x v="13"/>
    <n v="14700000"/>
  </r>
  <r>
    <s v="2022MarçoAmérica do Sul"/>
    <n v="2022"/>
    <x v="2"/>
    <s v="América do Sul"/>
    <x v="14"/>
    <n v="4900000"/>
  </r>
  <r>
    <s v="2022MarçoAmérica do Sul"/>
    <n v="2022"/>
    <x v="2"/>
    <s v="América do Sul"/>
    <x v="15"/>
    <n v="12200000"/>
  </r>
  <r>
    <s v="2022MarçoAmérica do Sul"/>
    <n v="2022"/>
    <x v="2"/>
    <s v="América do Sul"/>
    <x v="16"/>
    <n v="3600000"/>
  </r>
  <r>
    <s v="2022MarçoAmérica do Sul"/>
    <n v="2022"/>
    <x v="2"/>
    <s v="América do Sul"/>
    <x v="17"/>
    <n v="11700000"/>
  </r>
  <r>
    <s v="2022MarçoAmérica do Sul"/>
    <n v="2022"/>
    <x v="2"/>
    <s v="América do Sul"/>
    <x v="18"/>
    <n v="2900000"/>
  </r>
  <r>
    <s v="2022MarçoEuropa"/>
    <n v="2022"/>
    <x v="2"/>
    <s v="Europa"/>
    <x v="19"/>
    <n v="64599999.999999993"/>
  </r>
  <r>
    <s v="2022MarçoEuropa"/>
    <n v="2022"/>
    <x v="2"/>
    <s v="Europa"/>
    <x v="20"/>
    <n v="58200000"/>
  </r>
  <r>
    <s v="2022MarçoEuropa"/>
    <n v="2022"/>
    <x v="2"/>
    <s v="Europa"/>
    <x v="21"/>
    <n v="62900000"/>
  </r>
  <r>
    <s v="2022MarçoEuropa"/>
    <n v="2022"/>
    <x v="2"/>
    <s v="Europa"/>
    <x v="22"/>
    <n v="49600000"/>
  </r>
  <r>
    <s v="2022MarçoEuropa"/>
    <n v="2022"/>
    <x v="2"/>
    <s v="Europa"/>
    <x v="23"/>
    <n v="48900000"/>
  </r>
  <r>
    <s v="2022MarçoEuropa"/>
    <n v="2022"/>
    <x v="2"/>
    <s v="Europa"/>
    <x v="24"/>
    <n v="31900000"/>
  </r>
  <r>
    <s v="2022MarçoEuropa"/>
    <n v="2022"/>
    <x v="2"/>
    <s v="Europa"/>
    <x v="25"/>
    <n v="29800000"/>
  </r>
  <r>
    <s v="2022MarçoEuropa"/>
    <n v="2022"/>
    <x v="2"/>
    <s v="Europa"/>
    <x v="26"/>
    <n v="22600000"/>
  </r>
  <r>
    <s v="2022MarçoEuropa"/>
    <n v="2022"/>
    <x v="2"/>
    <s v="Europa"/>
    <x v="27"/>
    <n v="3300000"/>
  </r>
  <r>
    <s v="2022MarçoEuropa"/>
    <n v="2022"/>
    <x v="2"/>
    <s v="Europa"/>
    <x v="28"/>
    <n v="10400000"/>
  </r>
  <r>
    <s v="2022MarçoÁfrica"/>
    <n v="2022"/>
    <x v="2"/>
    <s v="África"/>
    <x v="29"/>
    <n v="10900000"/>
  </r>
  <r>
    <s v="2022MarçoÁfrica"/>
    <n v="2022"/>
    <x v="2"/>
    <s v="África"/>
    <x v="30"/>
    <n v="12300000"/>
  </r>
  <r>
    <s v="2022MarçoÁfrica"/>
    <n v="2022"/>
    <x v="2"/>
    <s v="África"/>
    <x v="31"/>
    <n v="9200000"/>
  </r>
  <r>
    <s v="2022MarçoÁfrica"/>
    <n v="2022"/>
    <x v="2"/>
    <s v="África"/>
    <x v="32"/>
    <n v="3500000"/>
  </r>
  <r>
    <s v="2022MarçoÁfrica"/>
    <n v="2022"/>
    <x v="2"/>
    <s v="África"/>
    <x v="32"/>
    <n v="2900000"/>
  </r>
  <r>
    <s v="2022MarçoÁfrica"/>
    <n v="2022"/>
    <x v="2"/>
    <s v="África"/>
    <x v="32"/>
    <n v="3500000"/>
  </r>
  <r>
    <s v="2022MarçoÁfrica"/>
    <n v="2022"/>
    <x v="2"/>
    <s v="África"/>
    <x v="32"/>
    <n v="3800000"/>
  </r>
  <r>
    <s v="2022MarçoÁfrica"/>
    <n v="2022"/>
    <x v="2"/>
    <s v="África"/>
    <x v="32"/>
    <n v="6100000"/>
  </r>
  <r>
    <s v="2022MarçoÁfrica"/>
    <n v="2022"/>
    <x v="2"/>
    <s v="África"/>
    <x v="32"/>
    <n v="2800000"/>
  </r>
  <r>
    <s v="2022MarçoÁfrica"/>
    <n v="2022"/>
    <x v="2"/>
    <s v="África"/>
    <x v="32"/>
    <n v="4099999.9999999995"/>
  </r>
  <r>
    <s v="2022MarçoÁfrica"/>
    <n v="2022"/>
    <x v="2"/>
    <s v="África"/>
    <x v="32"/>
    <n v="2600000"/>
  </r>
  <r>
    <s v="2022MarçoÁfrica"/>
    <n v="2022"/>
    <x v="2"/>
    <s v="África"/>
    <x v="32"/>
    <n v="2300000"/>
  </r>
  <r>
    <s v="2022MarçoÁfrica"/>
    <n v="2022"/>
    <x v="2"/>
    <s v="África"/>
    <x v="32"/>
    <n v="2200000"/>
  </r>
  <r>
    <s v="2022MarçoÁfrica"/>
    <n v="2022"/>
    <x v="2"/>
    <s v="África"/>
    <x v="32"/>
    <n v="3200000"/>
  </r>
  <r>
    <s v="2022MarçoÁfrica"/>
    <n v="2022"/>
    <x v="2"/>
    <s v="África"/>
    <x v="32"/>
    <n v="2000000"/>
  </r>
  <r>
    <s v="2022MarçoÁfrica"/>
    <n v="2022"/>
    <x v="2"/>
    <s v="África"/>
    <x v="32"/>
    <n v="1900000"/>
  </r>
  <r>
    <s v="2022MarçoÁfrica"/>
    <n v="2022"/>
    <x v="2"/>
    <s v="África"/>
    <x v="32"/>
    <n v="1800000"/>
  </r>
  <r>
    <s v="2022MarçoÁfrica"/>
    <n v="2022"/>
    <x v="2"/>
    <s v="África"/>
    <x v="32"/>
    <n v="1700000"/>
  </r>
  <r>
    <s v="2022MarçoÁfrica"/>
    <n v="2022"/>
    <x v="2"/>
    <s v="África"/>
    <x v="32"/>
    <n v="1600000"/>
  </r>
  <r>
    <s v="2022MarçoÁfrica"/>
    <n v="2022"/>
    <x v="2"/>
    <s v="África"/>
    <x v="32"/>
    <n v="1400000"/>
  </r>
  <r>
    <s v="2022MarçoÁfrica"/>
    <n v="2022"/>
    <x v="2"/>
    <s v="África"/>
    <x v="32"/>
    <n v="1300000"/>
  </r>
  <r>
    <s v="2022MarçoÁfrica"/>
    <n v="2022"/>
    <x v="2"/>
    <s v="África"/>
    <x v="32"/>
    <n v="1200000"/>
  </r>
  <r>
    <s v="2022FevereiroÁsia"/>
    <n v="2022"/>
    <x v="1"/>
    <s v="Ásia"/>
    <x v="33"/>
    <n v="1200000000"/>
  </r>
  <r>
    <s v="2022FevereiroÁsia"/>
    <n v="2022"/>
    <x v="1"/>
    <s v="Ásia"/>
    <x v="34"/>
    <n v="108000000"/>
  </r>
  <r>
    <s v="2022FevereiroÁsia"/>
    <n v="2022"/>
    <x v="1"/>
    <s v="Ásia"/>
    <x v="35"/>
    <n v="117000000"/>
  </r>
  <r>
    <s v="2022FevereiroÁsia"/>
    <n v="2022"/>
    <x v="1"/>
    <s v="Ásia"/>
    <x v="36"/>
    <n v="43300000"/>
  </r>
  <r>
    <s v="2022FevereiroÁsia"/>
    <n v="2022"/>
    <x v="1"/>
    <s v="Ásia"/>
    <x v="37"/>
    <n v="32000000"/>
  </r>
  <r>
    <s v="2022FevereiroÁsia"/>
    <n v="2022"/>
    <x v="1"/>
    <s v="Ásia"/>
    <x v="38"/>
    <n v="24000000"/>
  </r>
  <r>
    <s v="2022FevereiroÁsia"/>
    <n v="2022"/>
    <x v="1"/>
    <s v="Ásia"/>
    <x v="39"/>
    <n v="26000000"/>
  </r>
  <r>
    <s v="2022FevereiroÁsia"/>
    <n v="2022"/>
    <x v="1"/>
    <s v="Ásia"/>
    <x v="40"/>
    <n v="46400000"/>
  </r>
  <r>
    <s v="2022FevereiroÁsia"/>
    <n v="2022"/>
    <x v="1"/>
    <s v="Ásia"/>
    <x v="38"/>
    <n v="23000000"/>
  </r>
  <r>
    <s v="2022FevereiroÁsia"/>
    <n v="2022"/>
    <x v="1"/>
    <s v="Ásia"/>
    <x v="38"/>
    <n v="12300000"/>
  </r>
  <r>
    <s v="2022FevereiroÁsia"/>
    <n v="2022"/>
    <x v="1"/>
    <s v="Ásia"/>
    <x v="38"/>
    <n v="25200000"/>
  </r>
  <r>
    <s v="2022FevereiroÁsia"/>
    <n v="2022"/>
    <x v="1"/>
    <s v="Ásia"/>
    <x v="38"/>
    <n v="20300000"/>
  </r>
  <r>
    <s v="2022FevereiroÁsia"/>
    <n v="2022"/>
    <x v="1"/>
    <s v="Ásia"/>
    <x v="38"/>
    <n v="15400000"/>
  </r>
  <r>
    <s v="2022FevereiroÁsia"/>
    <n v="2022"/>
    <x v="1"/>
    <s v="Ásia"/>
    <x v="38"/>
    <n v="10500000"/>
  </r>
  <r>
    <s v="2022FevereiroÁsia"/>
    <n v="2022"/>
    <x v="1"/>
    <s v="Ásia"/>
    <x v="38"/>
    <n v="8700000"/>
  </r>
  <r>
    <s v="2022FevereiroÁsia"/>
    <n v="2022"/>
    <x v="1"/>
    <s v="Ásia"/>
    <x v="38"/>
    <n v="7800000"/>
  </r>
  <r>
    <s v="2022FevereiroÁsia"/>
    <n v="2022"/>
    <x v="1"/>
    <s v="Ásia"/>
    <x v="38"/>
    <n v="5000000"/>
  </r>
  <r>
    <s v="2022MarçoOceania"/>
    <n v="2022"/>
    <x v="2"/>
    <s v="Oceania"/>
    <x v="41"/>
    <n v="20600000"/>
  </r>
  <r>
    <s v="2022MarçoOceania"/>
    <n v="2022"/>
    <x v="2"/>
    <s v="Oceania"/>
    <x v="42"/>
    <n v="4300000"/>
  </r>
  <r>
    <s v="2022AbrilAmérica do Norte"/>
    <n v="2022"/>
    <x v="3"/>
    <s v="América do Norte"/>
    <x v="0"/>
    <n v="200000000"/>
  </r>
  <r>
    <s v="2022AbrilAmérica do Norte"/>
    <n v="2022"/>
    <x v="3"/>
    <s v="América do Norte"/>
    <x v="1"/>
    <n v="30000000"/>
  </r>
  <r>
    <s v="2022AbrilAmérica do Norte"/>
    <n v="2022"/>
    <x v="3"/>
    <s v="América do Norte"/>
    <x v="2"/>
    <n v="10000000"/>
  </r>
  <r>
    <s v="2022AbrilAmérica Central"/>
    <n v="2022"/>
    <x v="3"/>
    <s v="América Central"/>
    <x v="3"/>
    <n v="2500000"/>
  </r>
  <r>
    <s v="2022AbrilAmérica Central"/>
    <n v="2022"/>
    <x v="3"/>
    <s v="América Central"/>
    <x v="4"/>
    <n v="2000000"/>
  </r>
  <r>
    <s v="2022AbrilAmérica Central"/>
    <n v="2022"/>
    <x v="3"/>
    <s v="América Central"/>
    <x v="5"/>
    <n v="3000000"/>
  </r>
  <r>
    <s v="2022AbrilAmérica Central"/>
    <n v="2022"/>
    <x v="3"/>
    <s v="América Central"/>
    <x v="6"/>
    <n v="2500000"/>
  </r>
  <r>
    <s v="2022AbrilAmérica Central"/>
    <n v="2022"/>
    <x v="3"/>
    <s v="América Central"/>
    <x v="7"/>
    <n v="1500000"/>
  </r>
  <r>
    <s v="2022AbrilAmérica Central"/>
    <n v="2022"/>
    <x v="3"/>
    <s v="América Central"/>
    <x v="8"/>
    <n v="3000000"/>
  </r>
  <r>
    <s v="2022AbrilAmérica do Sul"/>
    <n v="2022"/>
    <x v="3"/>
    <s v="América do Sul"/>
    <x v="9"/>
    <n v="10000000"/>
  </r>
  <r>
    <s v="2022AbrilAmérica do Sul"/>
    <n v="2022"/>
    <x v="3"/>
    <s v="América do Sul"/>
    <x v="10"/>
    <n v="20000000"/>
  </r>
  <r>
    <s v="2022AbrilAmérica do Sul"/>
    <n v="2022"/>
    <x v="3"/>
    <s v="América do Sul"/>
    <x v="11"/>
    <n v="25000000"/>
  </r>
  <r>
    <s v="2022AbrilAmérica do Sul"/>
    <n v="2022"/>
    <x v="3"/>
    <s v="América do Sul"/>
    <x v="12"/>
    <n v="10000000"/>
  </r>
  <r>
    <s v="2022AbrilAmérica do Sul"/>
    <n v="2022"/>
    <x v="3"/>
    <s v="América do Sul"/>
    <x v="13"/>
    <n v="10000000"/>
  </r>
  <r>
    <s v="2022AbrilAmérica do Sul"/>
    <n v="2022"/>
    <x v="3"/>
    <s v="América do Sul"/>
    <x v="14"/>
    <n v="1500000"/>
  </r>
  <r>
    <s v="2022AbrilAmérica do Sul"/>
    <n v="2022"/>
    <x v="3"/>
    <s v="América do Sul"/>
    <x v="15"/>
    <n v="5000000"/>
  </r>
  <r>
    <s v="2022AbrilAmérica do Sul"/>
    <n v="2022"/>
    <x v="3"/>
    <s v="América do Sul"/>
    <x v="16"/>
    <n v="1000000"/>
  </r>
  <r>
    <s v="2022AbrilAmérica do Sul"/>
    <n v="2022"/>
    <x v="3"/>
    <s v="América do Sul"/>
    <x v="17"/>
    <n v="5000000"/>
  </r>
  <r>
    <s v="2022AbrilAmérica do Sul"/>
    <n v="2022"/>
    <x v="3"/>
    <s v="América do Sul"/>
    <x v="18"/>
    <n v="3000000"/>
  </r>
  <r>
    <s v="2022AbrilEuropa"/>
    <n v="2022"/>
    <x v="3"/>
    <s v="Europa"/>
    <x v="19"/>
    <n v="110000000"/>
  </r>
  <r>
    <s v="2022AbrilEuropa"/>
    <n v="2022"/>
    <x v="3"/>
    <s v="Europa"/>
    <x v="20"/>
    <n v="75000000"/>
  </r>
  <r>
    <s v="2022AbrilEuropa"/>
    <n v="2022"/>
    <x v="3"/>
    <s v="Europa"/>
    <x v="21"/>
    <n v="80000000"/>
  </r>
  <r>
    <s v="2022AbrilEuropa"/>
    <n v="2022"/>
    <x v="3"/>
    <s v="Europa"/>
    <x v="22"/>
    <n v="65000000"/>
  </r>
  <r>
    <s v="2022AbrilEuropa"/>
    <n v="2022"/>
    <x v="3"/>
    <s v="Europa"/>
    <x v="23"/>
    <n v="45000000"/>
  </r>
  <r>
    <s v="2022AbrilEuropa"/>
    <n v="2022"/>
    <x v="3"/>
    <s v="Europa"/>
    <x v="24"/>
    <n v="35000000"/>
  </r>
  <r>
    <s v="2022AbrilEuropa"/>
    <n v="2022"/>
    <x v="3"/>
    <s v="Europa"/>
    <x v="25"/>
    <n v="55000000"/>
  </r>
  <r>
    <s v="2022AbrilEuropa"/>
    <n v="2022"/>
    <x v="3"/>
    <s v="Europa"/>
    <x v="26"/>
    <n v="30000000"/>
  </r>
  <r>
    <s v="2022AbrilEuropa"/>
    <n v="2022"/>
    <x v="3"/>
    <s v="Europa"/>
    <x v="27"/>
    <n v="1000000"/>
  </r>
  <r>
    <s v="2022AbrilEuropa"/>
    <n v="2022"/>
    <x v="3"/>
    <s v="Europa"/>
    <x v="28"/>
    <n v="25000000"/>
  </r>
  <r>
    <s v="2022AbrilÁfrica"/>
    <n v="2022"/>
    <x v="3"/>
    <s v="África"/>
    <x v="29"/>
    <n v="20300000"/>
  </r>
  <r>
    <s v="2022AbrilÁfrica"/>
    <n v="2022"/>
    <x v="3"/>
    <s v="África"/>
    <x v="30"/>
    <n v="54500000"/>
  </r>
  <r>
    <s v="2022AbrilÁfrica"/>
    <n v="2022"/>
    <x v="3"/>
    <s v="África"/>
    <x v="31"/>
    <n v="18300000"/>
  </r>
  <r>
    <s v="2022AbrilÁfrica"/>
    <n v="2022"/>
    <x v="3"/>
    <s v="África"/>
    <x v="32"/>
    <n v="3500000"/>
  </r>
  <r>
    <s v="2022AbrilÁfrica"/>
    <n v="2022"/>
    <x v="3"/>
    <s v="África"/>
    <x v="32"/>
    <n v="3000000"/>
  </r>
  <r>
    <s v="2022AbrilÁfrica"/>
    <n v="2022"/>
    <x v="3"/>
    <s v="África"/>
    <x v="32"/>
    <n v="9700000"/>
  </r>
  <r>
    <s v="2022AbrilÁfrica"/>
    <n v="2022"/>
    <x v="3"/>
    <s v="África"/>
    <x v="32"/>
    <n v="8800000"/>
  </r>
  <r>
    <s v="2022AbrilÁfrica"/>
    <n v="2022"/>
    <x v="3"/>
    <s v="África"/>
    <x v="32"/>
    <n v="25200000"/>
  </r>
  <r>
    <s v="2022AbrilÁfrica"/>
    <n v="2022"/>
    <x v="3"/>
    <s v="África"/>
    <x v="32"/>
    <n v="14400000"/>
  </r>
  <r>
    <s v="2022AbrilÁfrica"/>
    <n v="2022"/>
    <x v="3"/>
    <s v="África"/>
    <x v="32"/>
    <n v="10500000"/>
  </r>
  <r>
    <s v="2022AbrilÁfrica"/>
    <n v="2022"/>
    <x v="3"/>
    <s v="África"/>
    <x v="32"/>
    <n v="11500000"/>
  </r>
  <r>
    <s v="2022AbrilÁfrica"/>
    <n v="2022"/>
    <x v="3"/>
    <s v="África"/>
    <x v="32"/>
    <n v="8700000"/>
  </r>
  <r>
    <s v="2022AbrilÁfrica"/>
    <n v="2022"/>
    <x v="3"/>
    <s v="África"/>
    <x v="32"/>
    <n v="5900000"/>
  </r>
  <r>
    <s v="2022AbrilÁfrica"/>
    <n v="2022"/>
    <x v="3"/>
    <s v="África"/>
    <x v="32"/>
    <n v="4200000"/>
  </r>
  <r>
    <s v="2022AbrilÁfrica"/>
    <n v="2022"/>
    <x v="3"/>
    <s v="África"/>
    <x v="32"/>
    <n v="3500000"/>
  </r>
  <r>
    <s v="2022AbrilÁfrica"/>
    <n v="2022"/>
    <x v="3"/>
    <s v="África"/>
    <x v="32"/>
    <n v="2800000"/>
  </r>
  <r>
    <s v="2022AbrilÁfrica"/>
    <n v="2022"/>
    <x v="3"/>
    <s v="África"/>
    <x v="32"/>
    <n v="2100000"/>
  </r>
  <r>
    <s v="2022AbrilÁfrica"/>
    <n v="2022"/>
    <x v="3"/>
    <s v="África"/>
    <x v="32"/>
    <n v="1400000"/>
  </r>
  <r>
    <s v="2022AbrilÁfrica"/>
    <n v="2022"/>
    <x v="3"/>
    <s v="África"/>
    <x v="32"/>
    <n v="1200000"/>
  </r>
  <r>
    <s v="2022AbrilÁfrica"/>
    <n v="2022"/>
    <x v="3"/>
    <s v="África"/>
    <x v="32"/>
    <n v="1000000"/>
  </r>
  <r>
    <s v="2022AbrilÁfrica"/>
    <n v="2022"/>
    <x v="3"/>
    <s v="África"/>
    <x v="32"/>
    <n v="800000"/>
  </r>
  <r>
    <s v="2022AbrilÁfrica"/>
    <n v="2022"/>
    <x v="3"/>
    <s v="África"/>
    <x v="32"/>
    <n v="600000"/>
  </r>
  <r>
    <s v="2022AbrilÁsia"/>
    <n v="2022"/>
    <x v="3"/>
    <s v="Ásia"/>
    <x v="33"/>
    <n v="1196000000"/>
  </r>
  <r>
    <s v="2022AbrilÁsia"/>
    <n v="2022"/>
    <x v="3"/>
    <s v="Ásia"/>
    <x v="34"/>
    <n v="108200000"/>
  </r>
  <r>
    <s v="2022AbrilÁsia"/>
    <n v="2022"/>
    <x v="3"/>
    <s v="Ásia"/>
    <x v="35"/>
    <n v="116900000"/>
  </r>
  <r>
    <s v="2022AbrilÁsia"/>
    <n v="2022"/>
    <x v="3"/>
    <s v="Ásia"/>
    <x v="36"/>
    <n v="43300000"/>
  </r>
  <r>
    <s v="2022AbrilÁsia"/>
    <n v="2022"/>
    <x v="3"/>
    <s v="Ásia"/>
    <x v="37"/>
    <n v="32000000"/>
  </r>
  <r>
    <s v="2022AbrilÁsia"/>
    <n v="2022"/>
    <x v="3"/>
    <s v="Ásia"/>
    <x v="38"/>
    <n v="24000000"/>
  </r>
  <r>
    <s v="2022AbrilÁsia"/>
    <n v="2022"/>
    <x v="3"/>
    <s v="Ásia"/>
    <x v="39"/>
    <n v="26000000"/>
  </r>
  <r>
    <s v="2022AbrilÁsia"/>
    <n v="2022"/>
    <x v="3"/>
    <s v="Ásia"/>
    <x v="40"/>
    <n v="46400000"/>
  </r>
  <r>
    <s v="2022AbrilÁsia"/>
    <n v="2022"/>
    <x v="3"/>
    <s v="Ásia"/>
    <x v="38"/>
    <n v="23000000"/>
  </r>
  <r>
    <s v="2022AbrilÁsia"/>
    <n v="2022"/>
    <x v="3"/>
    <s v="Ásia"/>
    <x v="38"/>
    <n v="12300000"/>
  </r>
  <r>
    <s v="2022AbrilÁsia"/>
    <n v="2022"/>
    <x v="3"/>
    <s v="Ásia"/>
    <x v="38"/>
    <n v="25200000"/>
  </r>
  <r>
    <s v="2022AbrilÁsia"/>
    <n v="2022"/>
    <x v="3"/>
    <s v="Ásia"/>
    <x v="38"/>
    <n v="20300000"/>
  </r>
  <r>
    <s v="2022AbrilÁsia"/>
    <n v="2022"/>
    <x v="3"/>
    <s v="Ásia"/>
    <x v="38"/>
    <n v="15400000"/>
  </r>
  <r>
    <s v="2022AbrilÁsia"/>
    <n v="2022"/>
    <x v="3"/>
    <s v="Ásia"/>
    <x v="38"/>
    <n v="10500000"/>
  </r>
  <r>
    <s v="2022AbrilÁsia"/>
    <n v="2022"/>
    <x v="3"/>
    <s v="Ásia"/>
    <x v="38"/>
    <n v="8700000"/>
  </r>
  <r>
    <s v="2022AbrilÁsia"/>
    <n v="2022"/>
    <x v="3"/>
    <s v="Ásia"/>
    <x v="38"/>
    <n v="7800000"/>
  </r>
  <r>
    <s v="2022AbrilÁsia"/>
    <n v="2022"/>
    <x v="3"/>
    <s v="Ásia"/>
    <x v="38"/>
    <n v="5000000"/>
  </r>
  <r>
    <s v="2022AbrilOceania"/>
    <n v="2022"/>
    <x v="3"/>
    <s v="Oceania"/>
    <x v="41"/>
    <n v="26900000"/>
  </r>
  <r>
    <s v="2022AbrilOceania"/>
    <n v="2022"/>
    <x v="3"/>
    <s v="Oceania"/>
    <x v="42"/>
    <n v="4400000"/>
  </r>
  <r>
    <s v="2022MaioAmérica do Norte"/>
    <n v="2022"/>
    <x v="4"/>
    <s v="América do Norte"/>
    <x v="0"/>
    <n v="248600000"/>
  </r>
  <r>
    <s v="2022MaioAmérica do Norte"/>
    <n v="2022"/>
    <x v="4"/>
    <s v="América do Norte"/>
    <x v="1"/>
    <n v="30100000"/>
  </r>
  <r>
    <s v="2022MaioAmérica do Norte"/>
    <n v="2022"/>
    <x v="4"/>
    <s v="América do Norte"/>
    <x v="2"/>
    <n v="86800000"/>
  </r>
  <r>
    <s v="2022JunhoAmérica do Norte"/>
    <n v="2022"/>
    <x v="5"/>
    <s v="América do Norte"/>
    <x v="0"/>
    <n v="252200000"/>
  </r>
  <r>
    <s v="2022JunhoAmérica do Norte"/>
    <n v="2022"/>
    <x v="5"/>
    <s v="América do Norte"/>
    <x v="1"/>
    <n v="30700000"/>
  </r>
  <r>
    <s v="2022JunhoAmérica do Norte"/>
    <n v="2022"/>
    <x v="5"/>
    <s v="América do Norte"/>
    <x v="2"/>
    <n v="88200000"/>
  </r>
  <r>
    <s v="2022JulhoAmérica do Norte"/>
    <n v="2022"/>
    <x v="6"/>
    <s v="América do Norte"/>
    <x v="0"/>
    <n v="254000000"/>
  </r>
  <r>
    <s v="2022JulhoAmérica do Norte"/>
    <n v="2022"/>
    <x v="6"/>
    <s v="América do Norte"/>
    <x v="1"/>
    <n v="31200000"/>
  </r>
  <r>
    <s v="2022JulhoAmérica do Norte"/>
    <n v="2022"/>
    <x v="6"/>
    <s v="América do Norte"/>
    <x v="2"/>
    <n v="89400000"/>
  </r>
  <r>
    <s v="2022MaioAmérica Central"/>
    <n v="2022"/>
    <x v="4"/>
    <s v="América Central"/>
    <x v="3"/>
    <n v="3500000"/>
  </r>
  <r>
    <s v="2022MaioAmérica Central"/>
    <n v="2022"/>
    <x v="4"/>
    <s v="América Central"/>
    <x v="4"/>
    <n v="2900000"/>
  </r>
  <r>
    <s v="2022MaioAmérica Central"/>
    <n v="2022"/>
    <x v="4"/>
    <s v="América Central"/>
    <x v="5"/>
    <n v="10400000"/>
  </r>
  <r>
    <s v="2022MaioAmérica Central"/>
    <n v="2022"/>
    <x v="4"/>
    <s v="América Central"/>
    <x v="6"/>
    <n v="4400000"/>
  </r>
  <r>
    <s v="2022MaioAmérica Central"/>
    <n v="2022"/>
    <x v="4"/>
    <s v="América Central"/>
    <x v="7"/>
    <n v="2200000"/>
  </r>
  <r>
    <s v="2022MaioAmérica Central"/>
    <n v="2022"/>
    <x v="4"/>
    <s v="América Central"/>
    <x v="8"/>
    <n v="4000000"/>
  </r>
  <r>
    <s v="2022JunhoAmérica Central"/>
    <n v="2022"/>
    <x v="5"/>
    <s v="América Central"/>
    <x v="3"/>
    <n v="3600000"/>
  </r>
  <r>
    <s v="2022JunhoAmérica Central"/>
    <n v="2022"/>
    <x v="5"/>
    <s v="América Central"/>
    <x v="4"/>
    <n v="3000000"/>
  </r>
  <r>
    <s v="2022JunhoAmérica Central"/>
    <n v="2022"/>
    <x v="5"/>
    <s v="América Central"/>
    <x v="5"/>
    <n v="10600000"/>
  </r>
  <r>
    <s v="2022JunhoAmérica Central"/>
    <n v="2022"/>
    <x v="5"/>
    <s v="América Central"/>
    <x v="6"/>
    <n v="4500000"/>
  </r>
  <r>
    <s v="2022JunhoAmérica Central"/>
    <n v="2022"/>
    <x v="5"/>
    <s v="América Central"/>
    <x v="7"/>
    <n v="2300000"/>
  </r>
  <r>
    <s v="2022JunhoAmérica Central"/>
    <n v="2022"/>
    <x v="5"/>
    <s v="América Central"/>
    <x v="8"/>
    <n v="4099999.9999999995"/>
  </r>
  <r>
    <s v="2022JulhoAmérica Central"/>
    <n v="2022"/>
    <x v="6"/>
    <s v="América Central"/>
    <x v="3"/>
    <n v="3700000"/>
  </r>
  <r>
    <s v="2022JulhoAmérica Central"/>
    <n v="2022"/>
    <x v="6"/>
    <s v="América Central"/>
    <x v="4"/>
    <n v="3100000"/>
  </r>
  <r>
    <s v="2022JulhoAmérica Central"/>
    <n v="2022"/>
    <x v="6"/>
    <s v="América Central"/>
    <x v="5"/>
    <n v="10800000"/>
  </r>
  <r>
    <s v="2022JulhoAmérica Central"/>
    <n v="2022"/>
    <x v="6"/>
    <s v="América Central"/>
    <x v="6"/>
    <n v="4600000"/>
  </r>
  <r>
    <s v="2022JulhoAmérica Central"/>
    <n v="2022"/>
    <x v="6"/>
    <s v="América Central"/>
    <x v="7"/>
    <n v="2400000"/>
  </r>
  <r>
    <s v="2022JulhoAmérica Central"/>
    <n v="2022"/>
    <x v="6"/>
    <s v="América Central"/>
    <x v="8"/>
    <n v="4200000"/>
  </r>
  <r>
    <s v="2022MaioAmérica do Sul"/>
    <n v="2022"/>
    <x v="4"/>
    <s v="América do Sul"/>
    <x v="9"/>
    <n v="111900000"/>
  </r>
  <r>
    <s v="2022MaioAmérica do Sul"/>
    <n v="2022"/>
    <x v="4"/>
    <s v="América do Sul"/>
    <x v="10"/>
    <n v="14200000"/>
  </r>
  <r>
    <s v="2022MaioAmérica do Sul"/>
    <n v="2022"/>
    <x v="4"/>
    <s v="América do Sul"/>
    <x v="11"/>
    <n v="13300000"/>
  </r>
  <r>
    <s v="2022MaioAmérica do Sul"/>
    <n v="2022"/>
    <x v="4"/>
    <s v="América do Sul"/>
    <x v="12"/>
    <n v="5100000"/>
  </r>
  <r>
    <s v="2022MaioAmérica do Sul"/>
    <n v="2022"/>
    <x v="4"/>
    <s v="América do Sul"/>
    <x v="13"/>
    <n v="6100000"/>
  </r>
  <r>
    <s v="2022MaioAmérica do Sul"/>
    <n v="2022"/>
    <x v="4"/>
    <s v="América do Sul"/>
    <x v="14"/>
    <n v="2600000"/>
  </r>
  <r>
    <s v="2022MaioAmérica do Sul"/>
    <n v="2022"/>
    <x v="4"/>
    <s v="América do Sul"/>
    <x v="15"/>
    <n v="3100000"/>
  </r>
  <r>
    <s v="2022MaioAmérica do Sul"/>
    <n v="2022"/>
    <x v="4"/>
    <s v="América do Sul"/>
    <x v="16"/>
    <n v="1700000"/>
  </r>
  <r>
    <s v="2022MaioAmérica do Sul"/>
    <n v="2022"/>
    <x v="4"/>
    <s v="América do Sul"/>
    <x v="17"/>
    <n v="7000000"/>
  </r>
  <r>
    <s v="2022MaioAmérica do Sul"/>
    <n v="2022"/>
    <x v="4"/>
    <s v="América do Sul"/>
    <x v="18"/>
    <n v="2300000"/>
  </r>
  <r>
    <s v="2022JunhoAmérica do Sul"/>
    <n v="2022"/>
    <x v="5"/>
    <s v="América do Sul"/>
    <x v="9"/>
    <n v="113500000"/>
  </r>
  <r>
    <s v="2022JunhoAmérica do Sul"/>
    <n v="2022"/>
    <x v="5"/>
    <s v="América do Sul"/>
    <x v="10"/>
    <n v="14500000"/>
  </r>
  <r>
    <s v="2022JunhoAmérica do Sul"/>
    <n v="2022"/>
    <x v="5"/>
    <s v="América do Sul"/>
    <x v="11"/>
    <n v="13600000"/>
  </r>
  <r>
    <s v="2022JunhoAmérica do Sul"/>
    <n v="2022"/>
    <x v="5"/>
    <s v="América do Sul"/>
    <x v="12"/>
    <n v="5200000"/>
  </r>
  <r>
    <s v="2022JunhoAmérica do Sul"/>
    <n v="2022"/>
    <x v="5"/>
    <s v="América do Sul"/>
    <x v="13"/>
    <n v="6300000"/>
  </r>
  <r>
    <s v="2022JunhoAmérica do Sul"/>
    <n v="2022"/>
    <x v="5"/>
    <s v="América do Sul"/>
    <x v="14"/>
    <n v="2700000"/>
  </r>
  <r>
    <s v="2022JunhoAmérica do Sul"/>
    <n v="2022"/>
    <x v="5"/>
    <s v="América do Sul"/>
    <x v="15"/>
    <n v="3200000"/>
  </r>
  <r>
    <s v="2022JunhoAmérica do Sul"/>
    <n v="2022"/>
    <x v="5"/>
    <s v="América do Sul"/>
    <x v="16"/>
    <n v="1800000"/>
  </r>
  <r>
    <s v="2022JunhoAmérica do Sul"/>
    <n v="2022"/>
    <x v="5"/>
    <s v="América do Sul"/>
    <x v="17"/>
    <n v="7200000"/>
  </r>
  <r>
    <s v="2022JunhoAmérica do Sul"/>
    <n v="2022"/>
    <x v="5"/>
    <s v="América do Sul"/>
    <x v="18"/>
    <n v="2400000"/>
  </r>
  <r>
    <s v="2022JulhoAmérica do Sul"/>
    <n v="2022"/>
    <x v="6"/>
    <s v="América do Sul"/>
    <x v="9"/>
    <n v="114800000"/>
  </r>
  <r>
    <s v="2022JulhoAmérica do Sul"/>
    <n v="2022"/>
    <x v="6"/>
    <s v="América do Sul"/>
    <x v="10"/>
    <n v="14700000"/>
  </r>
  <r>
    <s v="2022JulhoAmérica do Sul"/>
    <n v="2022"/>
    <x v="6"/>
    <s v="América do Sul"/>
    <x v="11"/>
    <n v="13800000"/>
  </r>
  <r>
    <s v="2022JulhoAmérica do Sul"/>
    <n v="2022"/>
    <x v="6"/>
    <s v="América do Sul"/>
    <x v="12"/>
    <n v="5300000"/>
  </r>
  <r>
    <s v="2022JulhoAmérica do Sul"/>
    <n v="2022"/>
    <x v="6"/>
    <s v="América do Sul"/>
    <x v="13"/>
    <n v="6400000"/>
  </r>
  <r>
    <s v="2022JulhoAmérica do Sul"/>
    <n v="2022"/>
    <x v="6"/>
    <s v="América do Sul"/>
    <x v="14"/>
    <n v="2800000"/>
  </r>
  <r>
    <s v="2022JulhoAmérica do Sul"/>
    <n v="2022"/>
    <x v="6"/>
    <s v="América do Sul"/>
    <x v="15"/>
    <n v="3300000"/>
  </r>
  <r>
    <s v="2022JulhoAmérica do Sul"/>
    <n v="2022"/>
    <x v="6"/>
    <s v="América do Sul"/>
    <x v="16"/>
    <n v="1900000"/>
  </r>
  <r>
    <s v="2022JulhoAmérica do Sul"/>
    <n v="2022"/>
    <x v="6"/>
    <s v="América do Sul"/>
    <x v="17"/>
    <n v="7400000"/>
  </r>
  <r>
    <s v="2022JulhoAmérica do Sul"/>
    <n v="2022"/>
    <x v="6"/>
    <s v="América do Sul"/>
    <x v="18"/>
    <n v="2500000"/>
  </r>
  <r>
    <s v="2022MaioEuropa"/>
    <n v="2022"/>
    <x v="4"/>
    <s v="Europa"/>
    <x v="19"/>
    <n v="84100000"/>
  </r>
  <r>
    <s v="2022MaioEuropa"/>
    <n v="2022"/>
    <x v="4"/>
    <s v="Europa"/>
    <x v="20"/>
    <n v="67099999.999999993"/>
  </r>
  <r>
    <s v="2022MaioEuropa"/>
    <n v="2022"/>
    <x v="4"/>
    <s v="Europa"/>
    <x v="21"/>
    <n v="52800000"/>
  </r>
  <r>
    <s v="2022MaioEuropa"/>
    <n v="2022"/>
    <x v="4"/>
    <s v="Europa"/>
    <x v="22"/>
    <n v="46400000"/>
  </r>
  <r>
    <s v="2022MaioEuropa"/>
    <n v="2022"/>
    <x v="4"/>
    <s v="Europa"/>
    <x v="23"/>
    <n v="38800000"/>
  </r>
  <r>
    <s v="2022MaioEuropa"/>
    <n v="2022"/>
    <x v="4"/>
    <s v="Europa"/>
    <x v="24"/>
    <n v="26500000"/>
  </r>
  <r>
    <s v="2022MaioEuropa"/>
    <n v="2022"/>
    <x v="4"/>
    <s v="Europa"/>
    <x v="25"/>
    <n v="33100000"/>
  </r>
  <r>
    <s v="2022MaioEuropa"/>
    <n v="2022"/>
    <x v="4"/>
    <s v="Europa"/>
    <x v="26"/>
    <n v="16399999.999999998"/>
  </r>
  <r>
    <s v="2022MaioEuropa"/>
    <n v="2022"/>
    <x v="4"/>
    <s v="Europa"/>
    <x v="27"/>
    <n v="2300000"/>
  </r>
  <r>
    <s v="2022MaioEuropa"/>
    <n v="2022"/>
    <x v="4"/>
    <s v="Europa"/>
    <x v="28"/>
    <n v="14100000"/>
  </r>
  <r>
    <s v="2022JunhoEuropa"/>
    <n v="2022"/>
    <x v="5"/>
    <s v="Europa"/>
    <x v="19"/>
    <n v="84100000"/>
  </r>
  <r>
    <s v="2022JunhoEuropa"/>
    <n v="2022"/>
    <x v="5"/>
    <s v="Europa"/>
    <x v="20"/>
    <n v="67099999.999999993"/>
  </r>
  <r>
    <s v="2022JunhoEuropa"/>
    <n v="2022"/>
    <x v="5"/>
    <s v="Europa"/>
    <x v="21"/>
    <n v="52800000"/>
  </r>
  <r>
    <s v="2022JunhoEuropa"/>
    <n v="2022"/>
    <x v="5"/>
    <s v="Europa"/>
    <x v="22"/>
    <n v="46400000"/>
  </r>
  <r>
    <s v="2022JunhoEuropa"/>
    <n v="2022"/>
    <x v="5"/>
    <s v="Europa"/>
    <x v="23"/>
    <n v="38800000"/>
  </r>
  <r>
    <s v="2022JunhoEuropa"/>
    <n v="2022"/>
    <x v="5"/>
    <s v="Europa"/>
    <x v="24"/>
    <n v="26500000"/>
  </r>
  <r>
    <s v="2022JunhoEuropa"/>
    <n v="2022"/>
    <x v="5"/>
    <s v="Europa"/>
    <x v="25"/>
    <n v="33100000"/>
  </r>
  <r>
    <s v="2022JunhoEuropa"/>
    <n v="2022"/>
    <x v="5"/>
    <s v="Europa"/>
    <x v="26"/>
    <n v="16399999.999999998"/>
  </r>
  <r>
    <s v="2022JunhoEuropa"/>
    <n v="2022"/>
    <x v="5"/>
    <s v="Europa"/>
    <x v="27"/>
    <n v="2300000"/>
  </r>
  <r>
    <s v="2022JunhoEuropa"/>
    <n v="2022"/>
    <x v="5"/>
    <s v="Europa"/>
    <x v="28"/>
    <n v="14100000"/>
  </r>
  <r>
    <s v="2022JulhoEuropa"/>
    <n v="2022"/>
    <x v="6"/>
    <s v="Europa"/>
    <x v="19"/>
    <n v="87300000"/>
  </r>
  <r>
    <s v="2022JulhoEuropa"/>
    <n v="2022"/>
    <x v="6"/>
    <s v="Europa"/>
    <x v="20"/>
    <n v="69900000"/>
  </r>
  <r>
    <s v="2022JulhoEuropa"/>
    <n v="2022"/>
    <x v="6"/>
    <s v="Europa"/>
    <x v="21"/>
    <n v="55500000"/>
  </r>
  <r>
    <s v="2022JulhoEuropa"/>
    <n v="2022"/>
    <x v="6"/>
    <s v="Europa"/>
    <x v="22"/>
    <n v="49100000"/>
  </r>
  <r>
    <s v="2022JulhoEuropa"/>
    <n v="2022"/>
    <x v="6"/>
    <s v="Europa"/>
    <x v="23"/>
    <n v="41500000"/>
  </r>
  <r>
    <s v="2022JulhoEuropa"/>
    <n v="2022"/>
    <x v="6"/>
    <s v="Europa"/>
    <x v="24"/>
    <n v="29000000"/>
  </r>
  <r>
    <s v="2022JulhoEuropa"/>
    <n v="2022"/>
    <x v="6"/>
    <s v="Europa"/>
    <x v="25"/>
    <n v="35600000"/>
  </r>
  <r>
    <s v="2022JulhoEuropa"/>
    <n v="2022"/>
    <x v="6"/>
    <s v="Europa"/>
    <x v="26"/>
    <n v="17500000"/>
  </r>
  <r>
    <s v="2022JulhoEuropa"/>
    <n v="2022"/>
    <x v="6"/>
    <s v="Europa"/>
    <x v="27"/>
    <n v="2500000"/>
  </r>
  <r>
    <s v="2022JulhoEuropa"/>
    <n v="2022"/>
    <x v="6"/>
    <s v="Europa"/>
    <x v="28"/>
    <n v="15000000"/>
  </r>
  <r>
    <s v="2022MaioÁfrica"/>
    <n v="2022"/>
    <x v="4"/>
    <s v="África"/>
    <x v="29"/>
    <n v="22100000"/>
  </r>
  <r>
    <s v="2022MaioÁfrica"/>
    <n v="2022"/>
    <x v="4"/>
    <s v="África"/>
    <x v="30"/>
    <n v="12900000"/>
  </r>
  <r>
    <s v="2022MaioÁfrica"/>
    <n v="2022"/>
    <x v="4"/>
    <s v="África"/>
    <x v="31"/>
    <n v="10300000"/>
  </r>
  <r>
    <s v="2022MaioÁfrica"/>
    <n v="2022"/>
    <x v="4"/>
    <s v="África"/>
    <x v="32"/>
    <n v="1100000"/>
  </r>
  <r>
    <s v="2022MaioÁfrica"/>
    <n v="2022"/>
    <x v="4"/>
    <s v="África"/>
    <x v="32"/>
    <n v="700000"/>
  </r>
  <r>
    <s v="2022MaioÁfrica"/>
    <n v="2022"/>
    <x v="4"/>
    <s v="África"/>
    <x v="32"/>
    <n v="3000000"/>
  </r>
  <r>
    <s v="2022MaioÁfrica"/>
    <n v="2022"/>
    <x v="4"/>
    <s v="África"/>
    <x v="32"/>
    <n v="1600000"/>
  </r>
  <r>
    <s v="2022MaioÁfrica"/>
    <n v="2022"/>
    <x v="4"/>
    <s v="África"/>
    <x v="32"/>
    <n v="5200000"/>
  </r>
  <r>
    <s v="2022MaioÁfrica"/>
    <n v="2022"/>
    <x v="4"/>
    <s v="África"/>
    <x v="32"/>
    <n v="3300000"/>
  </r>
  <r>
    <s v="2022MaioÁfrica"/>
    <n v="2022"/>
    <x v="4"/>
    <s v="África"/>
    <x v="32"/>
    <n v="1100000"/>
  </r>
  <r>
    <s v="2022MaioÁfrica"/>
    <n v="2022"/>
    <x v="4"/>
    <s v="África"/>
    <x v="32"/>
    <n v="500000"/>
  </r>
  <r>
    <s v="2022MaioÁfrica"/>
    <n v="2022"/>
    <x v="4"/>
    <s v="África"/>
    <x v="32"/>
    <n v="600000"/>
  </r>
  <r>
    <s v="2022MaioÁfrica"/>
    <n v="2022"/>
    <x v="4"/>
    <s v="África"/>
    <x v="32"/>
    <n v="300000"/>
  </r>
  <r>
    <s v="2022MaioÁfrica"/>
    <n v="2022"/>
    <x v="4"/>
    <s v="África"/>
    <x v="32"/>
    <n v="1200000"/>
  </r>
  <r>
    <s v="2022MaioÁfrica"/>
    <n v="2022"/>
    <x v="4"/>
    <s v="África"/>
    <x v="32"/>
    <n v="1000000"/>
  </r>
  <r>
    <s v="2022MaioÁfrica"/>
    <n v="2022"/>
    <x v="4"/>
    <s v="África"/>
    <x v="32"/>
    <n v="1600000"/>
  </r>
  <r>
    <s v="2022MaioÁfrica"/>
    <n v="2022"/>
    <x v="4"/>
    <s v="África"/>
    <x v="32"/>
    <n v="400000"/>
  </r>
  <r>
    <s v="2022MaioÁfrica"/>
    <n v="2022"/>
    <x v="4"/>
    <s v="África"/>
    <x v="32"/>
    <n v="200000"/>
  </r>
  <r>
    <s v="2022MaioÁfrica"/>
    <n v="2022"/>
    <x v="4"/>
    <s v="África"/>
    <x v="32"/>
    <n v="300000"/>
  </r>
  <r>
    <s v="2022MaioÁfrica"/>
    <n v="2022"/>
    <x v="4"/>
    <s v="África"/>
    <x v="32"/>
    <n v="200000"/>
  </r>
  <r>
    <s v="2022MaioÁfrica"/>
    <n v="2022"/>
    <x v="4"/>
    <s v="África"/>
    <x v="32"/>
    <n v="200000"/>
  </r>
  <r>
    <s v="2022MaioÁfrica"/>
    <n v="2022"/>
    <x v="4"/>
    <s v="África"/>
    <x v="32"/>
    <n v="400000"/>
  </r>
  <r>
    <s v="2022JunhoÁfrica"/>
    <n v="2022"/>
    <x v="5"/>
    <s v="África"/>
    <x v="29"/>
    <n v="22500000"/>
  </r>
  <r>
    <s v="2022JunhoÁfrica"/>
    <n v="2022"/>
    <x v="5"/>
    <s v="África"/>
    <x v="30"/>
    <n v="13200000"/>
  </r>
  <r>
    <s v="2022JunhoÁfrica"/>
    <n v="2022"/>
    <x v="5"/>
    <s v="África"/>
    <x v="31"/>
    <n v="10600000"/>
  </r>
  <r>
    <s v="2022JunhoÁfrica"/>
    <n v="2022"/>
    <x v="5"/>
    <s v="África"/>
    <x v="32"/>
    <n v="1200000"/>
  </r>
  <r>
    <s v="2022JunhoÁfrica"/>
    <n v="2022"/>
    <x v="5"/>
    <s v="África"/>
    <x v="32"/>
    <n v="800000"/>
  </r>
  <r>
    <s v="2022JunhoÁfrica"/>
    <n v="2022"/>
    <x v="5"/>
    <s v="África"/>
    <x v="32"/>
    <n v="3100000"/>
  </r>
  <r>
    <s v="2022JunhoÁfrica"/>
    <n v="2022"/>
    <x v="5"/>
    <s v="África"/>
    <x v="32"/>
    <n v="1700000"/>
  </r>
  <r>
    <s v="2022JunhoÁfrica"/>
    <n v="2022"/>
    <x v="5"/>
    <s v="África"/>
    <x v="32"/>
    <n v="5400000"/>
  </r>
  <r>
    <s v="2022JunhoÁfrica"/>
    <n v="2022"/>
    <x v="5"/>
    <s v="África"/>
    <x v="32"/>
    <n v="3400000"/>
  </r>
  <r>
    <s v="2022JunhoÁfrica"/>
    <n v="2022"/>
    <x v="5"/>
    <s v="África"/>
    <x v="32"/>
    <n v="1200000"/>
  </r>
  <r>
    <s v="2022JunhoÁfrica"/>
    <n v="2022"/>
    <x v="5"/>
    <s v="África"/>
    <x v="32"/>
    <n v="600000"/>
  </r>
  <r>
    <s v="2022JunhoÁfrica"/>
    <n v="2022"/>
    <x v="5"/>
    <s v="África"/>
    <x v="32"/>
    <n v="700000"/>
  </r>
  <r>
    <s v="2022JunhoÁfrica"/>
    <n v="2022"/>
    <x v="5"/>
    <s v="África"/>
    <x v="32"/>
    <n v="300000"/>
  </r>
  <r>
    <s v="2022JunhoÁfrica"/>
    <n v="2022"/>
    <x v="5"/>
    <s v="África"/>
    <x v="32"/>
    <n v="1300000"/>
  </r>
  <r>
    <s v="2022JunhoÁfrica"/>
    <n v="2022"/>
    <x v="5"/>
    <s v="África"/>
    <x v="32"/>
    <n v="1100000"/>
  </r>
  <r>
    <s v="2022JunhoÁfrica"/>
    <n v="2022"/>
    <x v="5"/>
    <s v="África"/>
    <x v="32"/>
    <n v="1700000"/>
  </r>
  <r>
    <s v="2022JunhoÁfrica"/>
    <n v="2022"/>
    <x v="5"/>
    <s v="África"/>
    <x v="32"/>
    <n v="400000"/>
  </r>
  <r>
    <s v="2022JunhoÁfrica"/>
    <n v="2022"/>
    <x v="5"/>
    <s v="África"/>
    <x v="32"/>
    <n v="200000"/>
  </r>
  <r>
    <s v="2022JunhoÁfrica"/>
    <n v="2022"/>
    <x v="5"/>
    <s v="África"/>
    <x v="32"/>
    <n v="300000"/>
  </r>
  <r>
    <s v="2022JunhoÁfrica"/>
    <n v="2022"/>
    <x v="5"/>
    <s v="África"/>
    <x v="32"/>
    <n v="200000"/>
  </r>
  <r>
    <s v="2022JunhoÁfrica"/>
    <n v="2022"/>
    <x v="5"/>
    <s v="África"/>
    <x v="32"/>
    <n v="200000"/>
  </r>
  <r>
    <s v="2022JunhoÁfrica"/>
    <n v="2022"/>
    <x v="5"/>
    <s v="África"/>
    <x v="32"/>
    <n v="500000"/>
  </r>
  <r>
    <s v="2022JulhoÁfrica"/>
    <n v="2022"/>
    <x v="6"/>
    <s v="África"/>
    <x v="29"/>
    <n v="22800000"/>
  </r>
  <r>
    <s v="2022JulhoÁfrica"/>
    <n v="2022"/>
    <x v="6"/>
    <s v="África"/>
    <x v="30"/>
    <n v="13400000"/>
  </r>
  <r>
    <s v="2022JulhoÁfrica"/>
    <n v="2022"/>
    <x v="6"/>
    <s v="África"/>
    <x v="31"/>
    <n v="10900000"/>
  </r>
  <r>
    <s v="2022JulhoÁfrica"/>
    <n v="2022"/>
    <x v="6"/>
    <s v="África"/>
    <x v="32"/>
    <n v="1300000"/>
  </r>
  <r>
    <s v="2022JulhoÁfrica"/>
    <n v="2022"/>
    <x v="6"/>
    <s v="África"/>
    <x v="32"/>
    <n v="900000"/>
  </r>
  <r>
    <s v="2022JulhoÁfrica"/>
    <n v="2022"/>
    <x v="6"/>
    <s v="África"/>
    <x v="32"/>
    <n v="3200000"/>
  </r>
  <r>
    <s v="2022JulhoÁfrica"/>
    <n v="2022"/>
    <x v="6"/>
    <s v="África"/>
    <x v="32"/>
    <n v="1800000"/>
  </r>
  <r>
    <s v="2022JulhoÁfrica"/>
    <n v="2022"/>
    <x v="6"/>
    <s v="África"/>
    <x v="32"/>
    <n v="5500000"/>
  </r>
  <r>
    <s v="2022JulhoÁfrica"/>
    <n v="2022"/>
    <x v="6"/>
    <s v="África"/>
    <x v="32"/>
    <n v="3500000"/>
  </r>
  <r>
    <s v="2022JulhoÁfrica"/>
    <n v="2022"/>
    <x v="6"/>
    <s v="África"/>
    <x v="32"/>
    <n v="1300000"/>
  </r>
  <r>
    <s v="2022JulhoÁfrica"/>
    <n v="2022"/>
    <x v="6"/>
    <s v="África"/>
    <x v="32"/>
    <n v="700000"/>
  </r>
  <r>
    <s v="2022JulhoÁfrica"/>
    <n v="2022"/>
    <x v="6"/>
    <s v="África"/>
    <x v="32"/>
    <n v="800000"/>
  </r>
  <r>
    <s v="2022JulhoÁfrica"/>
    <n v="2022"/>
    <x v="6"/>
    <s v="África"/>
    <x v="32"/>
    <n v="400000"/>
  </r>
  <r>
    <s v="2022JulhoÁfrica"/>
    <n v="2022"/>
    <x v="6"/>
    <s v="África"/>
    <x v="32"/>
    <n v="1400000"/>
  </r>
  <r>
    <s v="2022JulhoÁfrica"/>
    <n v="2022"/>
    <x v="6"/>
    <s v="África"/>
    <x v="32"/>
    <n v="1200000"/>
  </r>
  <r>
    <s v="2022JulhoÁfrica"/>
    <n v="2022"/>
    <x v="6"/>
    <s v="África"/>
    <x v="32"/>
    <n v="1800000"/>
  </r>
  <r>
    <s v="2022JulhoÁfrica"/>
    <n v="2022"/>
    <x v="6"/>
    <s v="África"/>
    <x v="32"/>
    <n v="500000"/>
  </r>
  <r>
    <s v="2022JulhoÁfrica"/>
    <n v="2022"/>
    <x v="6"/>
    <s v="África"/>
    <x v="32"/>
    <n v="300000"/>
  </r>
  <r>
    <s v="2022JulhoÁfrica"/>
    <n v="2022"/>
    <x v="6"/>
    <s v="África"/>
    <x v="32"/>
    <n v="400000"/>
  </r>
  <r>
    <s v="2022JulhoÁfrica"/>
    <n v="2022"/>
    <x v="6"/>
    <s v="África"/>
    <x v="32"/>
    <n v="300000"/>
  </r>
  <r>
    <s v="2022JulhoÁfrica"/>
    <n v="2022"/>
    <x v="6"/>
    <s v="África"/>
    <x v="32"/>
    <n v="300000"/>
  </r>
  <r>
    <s v="2022JulhoÁfrica"/>
    <n v="2022"/>
    <x v="6"/>
    <s v="África"/>
    <x v="32"/>
    <n v="600000"/>
  </r>
  <r>
    <s v="2022MaioÁsia"/>
    <n v="2022"/>
    <x v="4"/>
    <s v="Ásia"/>
    <x v="33"/>
    <n v="1210000000"/>
  </r>
  <r>
    <s v="2022MaioÁsia"/>
    <n v="2022"/>
    <x v="4"/>
    <s v="Ásia"/>
    <x v="34"/>
    <n v="108200000"/>
  </r>
  <r>
    <s v="2022MaioÁsia"/>
    <n v="2022"/>
    <x v="4"/>
    <s v="Ásia"/>
    <x v="35"/>
    <n v="117000000"/>
  </r>
  <r>
    <s v="2022MaioÁsia"/>
    <n v="2022"/>
    <x v="4"/>
    <s v="Ásia"/>
    <x v="36"/>
    <n v="43300000"/>
  </r>
  <r>
    <s v="2022MaioÁsia"/>
    <n v="2022"/>
    <x v="4"/>
    <s v="Ásia"/>
    <x v="37"/>
    <n v="32000000"/>
  </r>
  <r>
    <s v="2022MaioÁsia"/>
    <n v="2022"/>
    <x v="4"/>
    <s v="Ásia"/>
    <x v="38"/>
    <n v="24000000"/>
  </r>
  <r>
    <s v="2022MaioÁsia"/>
    <n v="2022"/>
    <x v="4"/>
    <s v="Ásia"/>
    <x v="39"/>
    <n v="26000000"/>
  </r>
  <r>
    <s v="2022MaioÁsia"/>
    <n v="2022"/>
    <x v="4"/>
    <s v="Ásia"/>
    <x v="40"/>
    <n v="46400000"/>
  </r>
  <r>
    <s v="2022MaioÁsia"/>
    <n v="2022"/>
    <x v="4"/>
    <s v="Ásia"/>
    <x v="38"/>
    <n v="23000000"/>
  </r>
  <r>
    <s v="2022MaioÁsia"/>
    <n v="2022"/>
    <x v="4"/>
    <s v="Ásia"/>
    <x v="38"/>
    <n v="10000000"/>
  </r>
  <r>
    <s v="2022MaioÁsia"/>
    <n v="2022"/>
    <x v="4"/>
    <s v="Ásia"/>
    <x v="38"/>
    <n v="3000000"/>
  </r>
  <r>
    <s v="2022MaioÁsia"/>
    <n v="2022"/>
    <x v="4"/>
    <s v="Ásia"/>
    <x v="38"/>
    <n v="2000000"/>
  </r>
  <r>
    <s v="2022MaioÁsia"/>
    <n v="2022"/>
    <x v="4"/>
    <s v="Ásia"/>
    <x v="38"/>
    <n v="100000"/>
  </r>
  <r>
    <s v="2022MaioÁsia"/>
    <n v="2022"/>
    <x v="4"/>
    <s v="Ásia"/>
    <x v="38"/>
    <n v="50000"/>
  </r>
  <r>
    <s v="2022MaioÁsia"/>
    <n v="2022"/>
    <x v="4"/>
    <s v="Ásia"/>
    <x v="38"/>
    <n v="30000"/>
  </r>
  <r>
    <s v="2022MaioÁsia"/>
    <n v="2022"/>
    <x v="4"/>
    <s v="Ásia"/>
    <x v="38"/>
    <n v="40000"/>
  </r>
  <r>
    <s v="2022MaioÁsia"/>
    <n v="2022"/>
    <x v="4"/>
    <s v="Ásia"/>
    <x v="38"/>
    <n v="10000"/>
  </r>
  <r>
    <s v="2022JunhoÁsia"/>
    <n v="2022"/>
    <x v="5"/>
    <s v="Ásia"/>
    <x v="33"/>
    <n v="1230000000"/>
  </r>
  <r>
    <s v="2022JunhoÁsia"/>
    <n v="2022"/>
    <x v="5"/>
    <s v="Ásia"/>
    <x v="34"/>
    <n v="110200000"/>
  </r>
  <r>
    <s v="2022JunhoÁsia"/>
    <n v="2022"/>
    <x v="5"/>
    <s v="Ásia"/>
    <x v="35"/>
    <n v="119000000"/>
  </r>
  <r>
    <s v="2022JunhoÁsia"/>
    <n v="2022"/>
    <x v="5"/>
    <s v="Ásia"/>
    <x v="36"/>
    <n v="44300000"/>
  </r>
  <r>
    <s v="2022JunhoÁsia"/>
    <n v="2022"/>
    <x v="5"/>
    <s v="Ásia"/>
    <x v="37"/>
    <n v="33000000"/>
  </r>
  <r>
    <s v="2022JunhoÁsia"/>
    <n v="2022"/>
    <x v="5"/>
    <s v="Ásia"/>
    <x v="38"/>
    <n v="25000000"/>
  </r>
  <r>
    <s v="2022JunhoÁsia"/>
    <n v="2022"/>
    <x v="5"/>
    <s v="Ásia"/>
    <x v="39"/>
    <n v="27000000"/>
  </r>
  <r>
    <s v="2022JunhoÁsia"/>
    <n v="2022"/>
    <x v="5"/>
    <s v="Ásia"/>
    <x v="40"/>
    <n v="47400000"/>
  </r>
  <r>
    <s v="2022JunhoÁsia"/>
    <n v="2022"/>
    <x v="5"/>
    <s v="Ásia"/>
    <x v="38"/>
    <n v="24000000"/>
  </r>
  <r>
    <s v="2022JunhoÁsia"/>
    <n v="2022"/>
    <x v="5"/>
    <s v="Ásia"/>
    <x v="38"/>
    <n v="11000000"/>
  </r>
  <r>
    <s v="2022JunhoÁsia"/>
    <n v="2022"/>
    <x v="5"/>
    <s v="Ásia"/>
    <x v="38"/>
    <n v="3100000"/>
  </r>
  <r>
    <s v="2022JunhoÁsia"/>
    <n v="2022"/>
    <x v="5"/>
    <s v="Ásia"/>
    <x v="38"/>
    <n v="2100000"/>
  </r>
  <r>
    <s v="2022JunhoÁsia"/>
    <n v="2022"/>
    <x v="5"/>
    <s v="Ásia"/>
    <x v="38"/>
    <n v="200000"/>
  </r>
  <r>
    <s v="2022JunhoÁsia"/>
    <n v="2022"/>
    <x v="5"/>
    <s v="Ásia"/>
    <x v="38"/>
    <n v="60000"/>
  </r>
  <r>
    <s v="2022JunhoÁsia"/>
    <n v="2022"/>
    <x v="5"/>
    <s v="Ásia"/>
    <x v="38"/>
    <n v="40000"/>
  </r>
  <r>
    <s v="2022JunhoÁsia"/>
    <n v="2022"/>
    <x v="5"/>
    <s v="Ásia"/>
    <x v="38"/>
    <n v="50000"/>
  </r>
  <r>
    <s v="2022JunhoÁsia"/>
    <n v="2022"/>
    <x v="5"/>
    <s v="Ásia"/>
    <x v="38"/>
    <n v="20000"/>
  </r>
  <r>
    <s v="2022JulhoÁsia"/>
    <n v="2022"/>
    <x v="6"/>
    <s v="Ásia"/>
    <x v="33"/>
    <n v="1250000000"/>
  </r>
  <r>
    <s v="2022JulhoÁsia"/>
    <n v="2022"/>
    <x v="6"/>
    <s v="Ásia"/>
    <x v="34"/>
    <n v="112200000"/>
  </r>
  <r>
    <s v="2022JulhoÁsia"/>
    <n v="2022"/>
    <x v="6"/>
    <s v="Ásia"/>
    <x v="35"/>
    <n v="121000000"/>
  </r>
  <r>
    <s v="2022JulhoÁsia"/>
    <n v="2022"/>
    <x v="6"/>
    <s v="Ásia"/>
    <x v="36"/>
    <n v="45300000"/>
  </r>
  <r>
    <s v="2022JulhoÁsia"/>
    <n v="2022"/>
    <x v="6"/>
    <s v="Ásia"/>
    <x v="37"/>
    <n v="34000000"/>
  </r>
  <r>
    <s v="2022JulhoÁsia"/>
    <n v="2022"/>
    <x v="6"/>
    <s v="Ásia"/>
    <x v="38"/>
    <n v="26000000"/>
  </r>
  <r>
    <s v="2022JulhoÁsia"/>
    <n v="2022"/>
    <x v="6"/>
    <s v="Ásia"/>
    <x v="39"/>
    <n v="28000000"/>
  </r>
  <r>
    <s v="2022JulhoÁsia"/>
    <n v="2022"/>
    <x v="6"/>
    <s v="Ásia"/>
    <x v="40"/>
    <n v="48400000"/>
  </r>
  <r>
    <s v="2022JulhoÁsia"/>
    <n v="2022"/>
    <x v="6"/>
    <s v="Ásia"/>
    <x v="38"/>
    <n v="25000000"/>
  </r>
  <r>
    <s v="2022JulhoÁsia"/>
    <n v="2022"/>
    <x v="6"/>
    <s v="Ásia"/>
    <x v="38"/>
    <n v="12000000"/>
  </r>
  <r>
    <s v="2022JulhoÁsia"/>
    <n v="2022"/>
    <x v="6"/>
    <s v="Ásia"/>
    <x v="38"/>
    <n v="3200000"/>
  </r>
  <r>
    <s v="2022JulhoÁsia"/>
    <n v="2022"/>
    <x v="6"/>
    <s v="Ásia"/>
    <x v="38"/>
    <n v="2200000"/>
  </r>
  <r>
    <s v="2022JulhoÁsia"/>
    <n v="2022"/>
    <x v="6"/>
    <s v="Ásia"/>
    <x v="38"/>
    <n v="300000"/>
  </r>
  <r>
    <s v="2022JulhoÁsia"/>
    <n v="2022"/>
    <x v="6"/>
    <s v="Ásia"/>
    <x v="38"/>
    <n v="70000"/>
  </r>
  <r>
    <s v="2022JulhoÁsia"/>
    <n v="2022"/>
    <x v="6"/>
    <s v="Ásia"/>
    <x v="38"/>
    <n v="50000"/>
  </r>
  <r>
    <s v="2022JulhoÁsia"/>
    <n v="2022"/>
    <x v="6"/>
    <s v="Ásia"/>
    <x v="38"/>
    <n v="60000"/>
  </r>
  <r>
    <s v="2022JulhoÁsia"/>
    <n v="2022"/>
    <x v="6"/>
    <s v="Ásia"/>
    <x v="38"/>
    <n v="30000"/>
  </r>
  <r>
    <s v="2022MaioOceania"/>
    <n v="2022"/>
    <x v="4"/>
    <s v="Oceania"/>
    <x v="41"/>
    <n v="26900000"/>
  </r>
  <r>
    <s v="2022MaioOceania"/>
    <n v="2022"/>
    <x v="4"/>
    <s v="Oceania"/>
    <x v="42"/>
    <n v="4400000"/>
  </r>
  <r>
    <s v="2022JunhoOceania"/>
    <n v="2022"/>
    <x v="5"/>
    <s v="Oceania"/>
    <x v="41"/>
    <n v="27800000"/>
  </r>
  <r>
    <s v="2022JunhoOceania"/>
    <n v="2022"/>
    <x v="5"/>
    <s v="Oceania"/>
    <x v="42"/>
    <n v="4600000"/>
  </r>
  <r>
    <s v="2022JulhoOceania"/>
    <n v="2022"/>
    <x v="6"/>
    <s v="Oceania"/>
    <x v="41"/>
    <n v="28700000"/>
  </r>
  <r>
    <s v="2022JulhoOceania"/>
    <n v="2022"/>
    <x v="6"/>
    <s v="Oceania"/>
    <x v="42"/>
    <n v="4800000"/>
  </r>
  <r>
    <s v="2022AgostoAmérica do Norte"/>
    <n v="2022"/>
    <x v="7"/>
    <s v="América do Norte"/>
    <x v="0"/>
    <n v="254000000"/>
  </r>
  <r>
    <s v="2022AgostoAmérica do Norte"/>
    <n v="2022"/>
    <x v="7"/>
    <s v="América do Norte"/>
    <x v="1"/>
    <n v="32000000"/>
  </r>
  <r>
    <s v="2022AgostoAmérica do Norte"/>
    <n v="2022"/>
    <x v="7"/>
    <s v="América do Norte"/>
    <x v="2"/>
    <n v="12000000"/>
  </r>
  <r>
    <s v="2022SetembroAmérica do Norte"/>
    <n v="2022"/>
    <x v="8"/>
    <s v="América do Norte"/>
    <x v="0"/>
    <n v="257000000"/>
  </r>
  <r>
    <s v="2022SetembroAmérica do Norte"/>
    <n v="2022"/>
    <x v="8"/>
    <s v="América do Norte"/>
    <x v="1"/>
    <n v="33000000"/>
  </r>
  <r>
    <s v="2022SetembroAmérica do Norte"/>
    <n v="2022"/>
    <x v="8"/>
    <s v="América do Norte"/>
    <x v="2"/>
    <n v="12000000"/>
  </r>
  <r>
    <s v="2022OutubroAmérica do Norte"/>
    <n v="2022"/>
    <x v="9"/>
    <s v="América do Norte"/>
    <x v="0"/>
    <n v="260000000"/>
  </r>
  <r>
    <s v="2022OutubroAmérica do Norte"/>
    <n v="2022"/>
    <x v="9"/>
    <s v="América do Norte"/>
    <x v="1"/>
    <n v="34000000"/>
  </r>
  <r>
    <s v="2022OutubroAmérica do Norte"/>
    <n v="2022"/>
    <x v="9"/>
    <s v="América do Norte"/>
    <x v="2"/>
    <n v="12000000"/>
  </r>
  <r>
    <s v="2022NovembroAmérica do Norte"/>
    <n v="2022"/>
    <x v="10"/>
    <s v="América do Norte"/>
    <x v="0"/>
    <n v="263000000"/>
  </r>
  <r>
    <s v="2022NovembroAmérica do Norte"/>
    <n v="2022"/>
    <x v="10"/>
    <s v="América do Norte"/>
    <x v="1"/>
    <n v="35000000"/>
  </r>
  <r>
    <s v="2022NovembroAmérica do Norte"/>
    <n v="2022"/>
    <x v="10"/>
    <s v="América do Norte"/>
    <x v="2"/>
    <n v="12000000"/>
  </r>
  <r>
    <s v="2022DezembroAmérica do Norte"/>
    <n v="2022"/>
    <x v="11"/>
    <s v="América do Norte"/>
    <x v="0"/>
    <n v="266000000"/>
  </r>
  <r>
    <s v="2022DezembroAmérica do Norte"/>
    <n v="2022"/>
    <x v="11"/>
    <s v="América do Norte"/>
    <x v="1"/>
    <n v="36000000"/>
  </r>
  <r>
    <s v="2022DezembroAmérica do Norte"/>
    <n v="2022"/>
    <x v="11"/>
    <s v="América do Norte"/>
    <x v="2"/>
    <n v="12000000"/>
  </r>
  <r>
    <s v="2022AgostoAmérica Central"/>
    <n v="2022"/>
    <x v="7"/>
    <s v="América Central"/>
    <x v="3"/>
    <n v="400000"/>
  </r>
  <r>
    <s v="2022AgostoAmérica Central"/>
    <n v="2022"/>
    <x v="7"/>
    <s v="América Central"/>
    <x v="4"/>
    <n v="300000"/>
  </r>
  <r>
    <s v="2022AgostoAmérica Central"/>
    <n v="2022"/>
    <x v="7"/>
    <s v="América Central"/>
    <x v="5"/>
    <n v="600000"/>
  </r>
  <r>
    <s v="2022AgostoAmérica Central"/>
    <n v="2022"/>
    <x v="7"/>
    <s v="América Central"/>
    <x v="6"/>
    <n v="300000"/>
  </r>
  <r>
    <s v="2022AgostoAmérica Central"/>
    <n v="2022"/>
    <x v="7"/>
    <s v="América Central"/>
    <x v="7"/>
    <n v="200000"/>
  </r>
  <r>
    <s v="2022AgostoAmérica Central"/>
    <n v="2022"/>
    <x v="7"/>
    <s v="América Central"/>
    <x v="8"/>
    <n v="400000"/>
  </r>
  <r>
    <s v="2022SetembroAmérica Central"/>
    <n v="2022"/>
    <x v="8"/>
    <s v="América Central"/>
    <x v="3"/>
    <n v="400000"/>
  </r>
  <r>
    <s v="2022SetembroAmérica Central"/>
    <n v="2022"/>
    <x v="8"/>
    <s v="América Central"/>
    <x v="4"/>
    <n v="300000"/>
  </r>
  <r>
    <s v="2022SetembroAmérica Central"/>
    <n v="2022"/>
    <x v="8"/>
    <s v="América Central"/>
    <x v="5"/>
    <n v="600000"/>
  </r>
  <r>
    <s v="2022SetembroAmérica Central"/>
    <n v="2022"/>
    <x v="8"/>
    <s v="América Central"/>
    <x v="6"/>
    <n v="300000"/>
  </r>
  <r>
    <s v="2022SetembroAmérica Central"/>
    <n v="2022"/>
    <x v="8"/>
    <s v="América Central"/>
    <x v="7"/>
    <n v="200000"/>
  </r>
  <r>
    <s v="2022SetembroAmérica Central"/>
    <n v="2022"/>
    <x v="8"/>
    <s v="América Central"/>
    <x v="8"/>
    <n v="400000"/>
  </r>
  <r>
    <s v="2022OutubroAmérica Central"/>
    <n v="2022"/>
    <x v="9"/>
    <s v="América Central"/>
    <x v="3"/>
    <n v="400000"/>
  </r>
  <r>
    <s v="2022OutubroAmérica Central"/>
    <n v="2022"/>
    <x v="9"/>
    <s v="América Central"/>
    <x v="4"/>
    <n v="300000"/>
  </r>
  <r>
    <s v="2022OutubroAmérica Central"/>
    <n v="2022"/>
    <x v="9"/>
    <s v="América Central"/>
    <x v="5"/>
    <n v="600000"/>
  </r>
  <r>
    <s v="2022OutubroAmérica Central"/>
    <n v="2022"/>
    <x v="9"/>
    <s v="América Central"/>
    <x v="6"/>
    <n v="300000"/>
  </r>
  <r>
    <s v="2022OutubroAmérica Central"/>
    <n v="2022"/>
    <x v="9"/>
    <s v="América Central"/>
    <x v="7"/>
    <n v="200000"/>
  </r>
  <r>
    <s v="2022OutubroAmérica Central"/>
    <n v="2022"/>
    <x v="9"/>
    <s v="América Central"/>
    <x v="8"/>
    <n v="400000"/>
  </r>
  <r>
    <s v="2022NovembroAmérica Central"/>
    <n v="2022"/>
    <x v="10"/>
    <s v="América Central"/>
    <x v="3"/>
    <n v="400000"/>
  </r>
  <r>
    <s v="2022NovembroAmérica Central"/>
    <n v="2022"/>
    <x v="10"/>
    <s v="América Central"/>
    <x v="4"/>
    <n v="300000"/>
  </r>
  <r>
    <s v="2022NovembroAmérica Central"/>
    <n v="2022"/>
    <x v="10"/>
    <s v="América Central"/>
    <x v="5"/>
    <n v="600000"/>
  </r>
  <r>
    <s v="2022NovembroAmérica Central"/>
    <n v="2022"/>
    <x v="10"/>
    <s v="América Central"/>
    <x v="6"/>
    <n v="300000"/>
  </r>
  <r>
    <s v="2022NovembroAmérica Central"/>
    <n v="2022"/>
    <x v="10"/>
    <s v="América Central"/>
    <x v="7"/>
    <n v="200000"/>
  </r>
  <r>
    <s v="2022NovembroAmérica Central"/>
    <n v="2022"/>
    <x v="10"/>
    <s v="América Central"/>
    <x v="8"/>
    <n v="400000"/>
  </r>
  <r>
    <s v="2022DezembroAmérica Central"/>
    <n v="2022"/>
    <x v="11"/>
    <s v="América Central"/>
    <x v="3"/>
    <n v="400000"/>
  </r>
  <r>
    <s v="2022DezembroAmérica Central"/>
    <n v="2022"/>
    <x v="11"/>
    <s v="América Central"/>
    <x v="4"/>
    <n v="300000"/>
  </r>
  <r>
    <s v="2022DezembroAmérica Central"/>
    <n v="2022"/>
    <x v="11"/>
    <s v="América Central"/>
    <x v="5"/>
    <n v="600000"/>
  </r>
  <r>
    <s v="2022DezembroAmérica Central"/>
    <n v="2022"/>
    <x v="11"/>
    <s v="América Central"/>
    <x v="6"/>
    <n v="300000"/>
  </r>
  <r>
    <s v="2022DezembroAmérica Central"/>
    <n v="2022"/>
    <x v="11"/>
    <s v="América Central"/>
    <x v="7"/>
    <n v="200000"/>
  </r>
  <r>
    <s v="2022DezembroAmérica Central"/>
    <n v="2022"/>
    <x v="11"/>
    <s v="América Central"/>
    <x v="8"/>
    <n v="400000"/>
  </r>
  <r>
    <s v="2022AgostoAmérica do Sul"/>
    <n v="2022"/>
    <x v="7"/>
    <s v="América do Sul"/>
    <x v="9"/>
    <n v="102200000"/>
  </r>
  <r>
    <s v="2022AgostoAmérica do Sul"/>
    <n v="2022"/>
    <x v="7"/>
    <s v="América do Sul"/>
    <x v="10"/>
    <n v="20800000"/>
  </r>
  <r>
    <s v="2022AgostoAmérica do Sul"/>
    <n v="2022"/>
    <x v="7"/>
    <s v="América do Sul"/>
    <x v="11"/>
    <n v="17100000"/>
  </r>
  <r>
    <s v="2022AgostoAmérica do Sul"/>
    <n v="2022"/>
    <x v="7"/>
    <s v="América do Sul"/>
    <x v="12"/>
    <n v="6900000"/>
  </r>
  <r>
    <s v="2022AgostoAmérica do Sul"/>
    <n v="2022"/>
    <x v="7"/>
    <s v="América do Sul"/>
    <x v="13"/>
    <n v="12200000"/>
  </r>
  <r>
    <s v="2022AgostoAmérica do Sul"/>
    <n v="2022"/>
    <x v="7"/>
    <s v="América do Sul"/>
    <x v="14"/>
    <n v="2400000"/>
  </r>
  <r>
    <s v="2022AgostoAmérica do Sul"/>
    <n v="2022"/>
    <x v="7"/>
    <s v="América do Sul"/>
    <x v="15"/>
    <n v="10600000"/>
  </r>
  <r>
    <s v="2022AgostoAmérica do Sul"/>
    <n v="2022"/>
    <x v="7"/>
    <s v="América do Sul"/>
    <x v="16"/>
    <n v="1300000"/>
  </r>
  <r>
    <s v="2022AgostoAmérica do Sul"/>
    <n v="2022"/>
    <x v="7"/>
    <s v="América do Sul"/>
    <x v="17"/>
    <n v="4200000"/>
  </r>
  <r>
    <s v="2022AgostoAmérica do Sul"/>
    <n v="2022"/>
    <x v="7"/>
    <s v="América do Sul"/>
    <x v="18"/>
    <n v="1800000"/>
  </r>
  <r>
    <s v="2022SetembroAmérica do Sul"/>
    <n v="2022"/>
    <x v="8"/>
    <s v="América do Sul"/>
    <x v="9"/>
    <n v="103600000"/>
  </r>
  <r>
    <s v="2022SetembroAmérica do Sul"/>
    <n v="2022"/>
    <x v="8"/>
    <s v="América do Sul"/>
    <x v="10"/>
    <n v="21200000"/>
  </r>
  <r>
    <s v="2022SetembroAmérica do Sul"/>
    <n v="2022"/>
    <x v="8"/>
    <s v="América do Sul"/>
    <x v="11"/>
    <n v="17500000"/>
  </r>
  <r>
    <s v="2022SetembroAmérica do Sul"/>
    <n v="2022"/>
    <x v="8"/>
    <s v="América do Sul"/>
    <x v="12"/>
    <n v="7100000"/>
  </r>
  <r>
    <s v="2022SetembroAmérica do Sul"/>
    <n v="2022"/>
    <x v="8"/>
    <s v="América do Sul"/>
    <x v="13"/>
    <n v="12500000"/>
  </r>
  <r>
    <s v="2022SetembroAmérica do Sul"/>
    <n v="2022"/>
    <x v="8"/>
    <s v="América do Sul"/>
    <x v="14"/>
    <n v="2500000"/>
  </r>
  <r>
    <s v="2022SetembroAmérica do Sul"/>
    <n v="2022"/>
    <x v="8"/>
    <s v="América do Sul"/>
    <x v="15"/>
    <n v="10900000"/>
  </r>
  <r>
    <s v="2022SetembroAmérica do Sul"/>
    <n v="2022"/>
    <x v="8"/>
    <s v="América do Sul"/>
    <x v="16"/>
    <n v="1400000"/>
  </r>
  <r>
    <s v="2022SetembroAmérica do Sul"/>
    <n v="2022"/>
    <x v="8"/>
    <s v="América do Sul"/>
    <x v="17"/>
    <n v="4300000"/>
  </r>
  <r>
    <s v="2022SetembroAmérica do Sul"/>
    <n v="2022"/>
    <x v="8"/>
    <s v="América do Sul"/>
    <x v="18"/>
    <n v="1900000"/>
  </r>
  <r>
    <s v="2022OutubroAmérica do Sul"/>
    <n v="2022"/>
    <x v="9"/>
    <s v="América do Sul"/>
    <x v="9"/>
    <n v="105000000"/>
  </r>
  <r>
    <s v="2022OutubroAmérica do Sul"/>
    <n v="2022"/>
    <x v="9"/>
    <s v="América do Sul"/>
    <x v="10"/>
    <n v="21600000"/>
  </r>
  <r>
    <s v="2022OutubroAmérica do Sul"/>
    <n v="2022"/>
    <x v="9"/>
    <s v="América do Sul"/>
    <x v="11"/>
    <n v="17900000"/>
  </r>
  <r>
    <s v="2022OutubroAmérica do Sul"/>
    <n v="2022"/>
    <x v="9"/>
    <s v="América do Sul"/>
    <x v="12"/>
    <n v="7300000"/>
  </r>
  <r>
    <s v="2022OutubroAmérica do Sul"/>
    <n v="2022"/>
    <x v="9"/>
    <s v="América do Sul"/>
    <x v="13"/>
    <n v="12800000"/>
  </r>
  <r>
    <s v="2022OutubroAmérica do Sul"/>
    <n v="2022"/>
    <x v="9"/>
    <s v="América do Sul"/>
    <x v="14"/>
    <n v="2600000"/>
  </r>
  <r>
    <s v="2022OutubroAmérica do Sul"/>
    <n v="2022"/>
    <x v="9"/>
    <s v="América do Sul"/>
    <x v="15"/>
    <n v="11200000"/>
  </r>
  <r>
    <s v="2022OutubroAmérica do Sul"/>
    <n v="2022"/>
    <x v="9"/>
    <s v="América do Sul"/>
    <x v="16"/>
    <n v="1500000"/>
  </r>
  <r>
    <s v="2022OutubroAmérica do Sul"/>
    <n v="2022"/>
    <x v="9"/>
    <s v="América do Sul"/>
    <x v="17"/>
    <n v="4400000"/>
  </r>
  <r>
    <s v="2022OutubroAmérica do Sul"/>
    <n v="2022"/>
    <x v="9"/>
    <s v="América do Sul"/>
    <x v="18"/>
    <n v="2000000"/>
  </r>
  <r>
    <s v="2022NovembroAmérica do Sul"/>
    <n v="2022"/>
    <x v="10"/>
    <s v="América do Sul"/>
    <x v="9"/>
    <n v="106400000"/>
  </r>
  <r>
    <s v="2022NovembroAmérica do Sul"/>
    <n v="2022"/>
    <x v="10"/>
    <s v="América do Sul"/>
    <x v="10"/>
    <n v="22000000"/>
  </r>
  <r>
    <s v="2022NovembroAmérica do Sul"/>
    <n v="2022"/>
    <x v="10"/>
    <s v="América do Sul"/>
    <x v="11"/>
    <n v="18300000"/>
  </r>
  <r>
    <s v="2022NovembroAmérica do Sul"/>
    <n v="2022"/>
    <x v="10"/>
    <s v="América do Sul"/>
    <x v="12"/>
    <n v="7500000"/>
  </r>
  <r>
    <s v="2022NovembroAmérica do Sul"/>
    <n v="2022"/>
    <x v="10"/>
    <s v="América do Sul"/>
    <x v="13"/>
    <n v="13100000"/>
  </r>
  <r>
    <s v="2022NovembroAmérica do Sul"/>
    <n v="2022"/>
    <x v="10"/>
    <s v="América do Sul"/>
    <x v="14"/>
    <n v="2700000"/>
  </r>
  <r>
    <s v="2022NovembroAmérica do Sul"/>
    <n v="2022"/>
    <x v="10"/>
    <s v="América do Sul"/>
    <x v="15"/>
    <n v="11500000"/>
  </r>
  <r>
    <s v="2022NovembroAmérica do Sul"/>
    <n v="2022"/>
    <x v="10"/>
    <s v="América do Sul"/>
    <x v="16"/>
    <n v="1600000"/>
  </r>
  <r>
    <s v="2022NovembroAmérica do Sul"/>
    <n v="2022"/>
    <x v="10"/>
    <s v="América do Sul"/>
    <x v="17"/>
    <n v="4500000"/>
  </r>
  <r>
    <s v="2022NovembroAmérica do Sul"/>
    <n v="2022"/>
    <x v="10"/>
    <s v="América do Sul"/>
    <x v="18"/>
    <n v="2100000"/>
  </r>
  <r>
    <s v="2022DezembroAmérica do Sul"/>
    <n v="2022"/>
    <x v="11"/>
    <s v="América do Sul"/>
    <x v="9"/>
    <n v="107800000"/>
  </r>
  <r>
    <s v="2022DezembroAmérica do Sul"/>
    <n v="2022"/>
    <x v="11"/>
    <s v="América do Sul"/>
    <x v="10"/>
    <n v="22400000"/>
  </r>
  <r>
    <s v="2022DezembroAmérica do Sul"/>
    <n v="2022"/>
    <x v="11"/>
    <s v="América do Sul"/>
    <x v="11"/>
    <n v="18700000"/>
  </r>
  <r>
    <s v="2022DezembroAmérica do Sul"/>
    <n v="2022"/>
    <x v="11"/>
    <s v="América do Sul"/>
    <x v="12"/>
    <n v="7700000"/>
  </r>
  <r>
    <s v="2022DezembroAmérica do Sul"/>
    <n v="2022"/>
    <x v="11"/>
    <s v="América do Sul"/>
    <x v="13"/>
    <n v="13400000"/>
  </r>
  <r>
    <s v="2022DezembroAmérica do Sul"/>
    <n v="2022"/>
    <x v="11"/>
    <s v="América do Sul"/>
    <x v="14"/>
    <n v="2800000"/>
  </r>
  <r>
    <s v="2022DezembroAmérica do Sul"/>
    <n v="2022"/>
    <x v="11"/>
    <s v="América do Sul"/>
    <x v="15"/>
    <n v="11800000"/>
  </r>
  <r>
    <s v="2022DezembroAmérica do Sul"/>
    <n v="2022"/>
    <x v="11"/>
    <s v="América do Sul"/>
    <x v="16"/>
    <n v="1700000"/>
  </r>
  <r>
    <s v="2022DezembroAmérica do Sul"/>
    <n v="2022"/>
    <x v="11"/>
    <s v="América do Sul"/>
    <x v="17"/>
    <n v="4600000"/>
  </r>
  <r>
    <s v="2022DezembroAmérica do Sul"/>
    <n v="2022"/>
    <x v="11"/>
    <s v="América do Sul"/>
    <x v="18"/>
    <n v="2200000"/>
  </r>
  <r>
    <s v="2022AgostoEuropa"/>
    <n v="2022"/>
    <x v="7"/>
    <s v="Europa"/>
    <x v="19"/>
    <n v="73000000"/>
  </r>
  <r>
    <s v="2022AgostoEuropa"/>
    <n v="2022"/>
    <x v="7"/>
    <s v="Europa"/>
    <x v="20"/>
    <n v="55000000"/>
  </r>
  <r>
    <s v="2022AgostoEuropa"/>
    <n v="2022"/>
    <x v="7"/>
    <s v="Europa"/>
    <x v="21"/>
    <n v="52000000"/>
  </r>
  <r>
    <s v="2022AgostoEuropa"/>
    <n v="2022"/>
    <x v="7"/>
    <s v="Europa"/>
    <x v="22"/>
    <n v="43000000"/>
  </r>
  <r>
    <s v="2022AgostoEuropa"/>
    <n v="2022"/>
    <x v="7"/>
    <s v="Europa"/>
    <x v="23"/>
    <n v="42000000"/>
  </r>
  <r>
    <s v="2022AgostoEuropa"/>
    <n v="2022"/>
    <x v="7"/>
    <s v="Europa"/>
    <x v="24"/>
    <n v="31000000"/>
  </r>
  <r>
    <s v="2022AgostoEuropa"/>
    <n v="2022"/>
    <x v="7"/>
    <s v="Europa"/>
    <x v="25"/>
    <n v="30000000"/>
  </r>
  <r>
    <s v="2022AgostoEuropa"/>
    <n v="2022"/>
    <x v="7"/>
    <s v="Europa"/>
    <x v="26"/>
    <n v="25000000"/>
  </r>
  <r>
    <s v="2022AgostoEuropa"/>
    <n v="2022"/>
    <x v="7"/>
    <s v="Europa"/>
    <x v="27"/>
    <n v="14000000"/>
  </r>
  <r>
    <s v="2022AgostoEuropa"/>
    <n v="2022"/>
    <x v="7"/>
    <s v="Europa"/>
    <x v="28"/>
    <n v="23000000"/>
  </r>
  <r>
    <s v="2022SetembroEuropa"/>
    <n v="2022"/>
    <x v="8"/>
    <s v="Europa"/>
    <x v="19"/>
    <n v="74000000"/>
  </r>
  <r>
    <s v="2022SetembroEuropa"/>
    <n v="2022"/>
    <x v="8"/>
    <s v="Europa"/>
    <x v="20"/>
    <n v="56000000"/>
  </r>
  <r>
    <s v="2022SetembroEuropa"/>
    <n v="2022"/>
    <x v="8"/>
    <s v="Europa"/>
    <x v="21"/>
    <n v="53000000"/>
  </r>
  <r>
    <s v="2022SetembroEuropa"/>
    <n v="2022"/>
    <x v="8"/>
    <s v="Europa"/>
    <x v="22"/>
    <n v="44000000"/>
  </r>
  <r>
    <s v="2022SetembroEuropa"/>
    <n v="2022"/>
    <x v="8"/>
    <s v="Europa"/>
    <x v="23"/>
    <n v="43000000"/>
  </r>
  <r>
    <s v="2022SetembroEuropa"/>
    <n v="2022"/>
    <x v="8"/>
    <s v="Europa"/>
    <x v="24"/>
    <n v="32000000"/>
  </r>
  <r>
    <s v="2022SetembroEuropa"/>
    <n v="2022"/>
    <x v="8"/>
    <s v="Europa"/>
    <x v="25"/>
    <n v="31000000"/>
  </r>
  <r>
    <s v="2022SetembroEuropa"/>
    <n v="2022"/>
    <x v="8"/>
    <s v="Europa"/>
    <x v="26"/>
    <n v="26000000"/>
  </r>
  <r>
    <s v="2022SetembroEuropa"/>
    <n v="2022"/>
    <x v="8"/>
    <s v="Europa"/>
    <x v="27"/>
    <n v="14000000"/>
  </r>
  <r>
    <s v="2022SetembroEuropa"/>
    <n v="2022"/>
    <x v="8"/>
    <s v="Europa"/>
    <x v="28"/>
    <n v="24000000"/>
  </r>
  <r>
    <s v="2022OutubroEuropa"/>
    <n v="2022"/>
    <x v="9"/>
    <s v="Europa"/>
    <x v="19"/>
    <n v="75000000"/>
  </r>
  <r>
    <s v="2022OutubroEuropa"/>
    <n v="2022"/>
    <x v="9"/>
    <s v="Europa"/>
    <x v="20"/>
    <n v="57000000"/>
  </r>
  <r>
    <s v="2022OutubroEuropa"/>
    <n v="2022"/>
    <x v="9"/>
    <s v="Europa"/>
    <x v="21"/>
    <n v="54000000"/>
  </r>
  <r>
    <s v="2022OutubroEuropa"/>
    <n v="2022"/>
    <x v="9"/>
    <s v="Europa"/>
    <x v="22"/>
    <n v="45000000"/>
  </r>
  <r>
    <s v="2022OutubroEuropa"/>
    <n v="2022"/>
    <x v="9"/>
    <s v="Europa"/>
    <x v="23"/>
    <n v="44000000"/>
  </r>
  <r>
    <s v="2022OutubroEuropa"/>
    <n v="2022"/>
    <x v="9"/>
    <s v="Europa"/>
    <x v="24"/>
    <n v="33000000"/>
  </r>
  <r>
    <s v="2022OutubroEuropa"/>
    <n v="2022"/>
    <x v="9"/>
    <s v="Europa"/>
    <x v="25"/>
    <n v="32000000"/>
  </r>
  <r>
    <s v="2022OutubroEuropa"/>
    <n v="2022"/>
    <x v="9"/>
    <s v="Europa"/>
    <x v="26"/>
    <n v="27000000"/>
  </r>
  <r>
    <s v="2022OutubroEuropa"/>
    <n v="2022"/>
    <x v="9"/>
    <s v="Europa"/>
    <x v="27"/>
    <n v="15000000"/>
  </r>
  <r>
    <s v="2022OutubroEuropa"/>
    <n v="2022"/>
    <x v="9"/>
    <s v="Europa"/>
    <x v="28"/>
    <n v="25000000"/>
  </r>
  <r>
    <s v="2022NovembroEuropa"/>
    <n v="2022"/>
    <x v="10"/>
    <s v="Europa"/>
    <x v="19"/>
    <n v="76000000"/>
  </r>
  <r>
    <s v="2022NovembroEuropa"/>
    <n v="2022"/>
    <x v="10"/>
    <s v="Europa"/>
    <x v="20"/>
    <n v="58000000"/>
  </r>
  <r>
    <s v="2022NovembroEuropa"/>
    <n v="2022"/>
    <x v="10"/>
    <s v="Europa"/>
    <x v="21"/>
    <n v="55000000"/>
  </r>
  <r>
    <s v="2022NovembroEuropa"/>
    <n v="2022"/>
    <x v="10"/>
    <s v="Europa"/>
    <x v="22"/>
    <n v="46000000"/>
  </r>
  <r>
    <s v="2022NovembroEuropa"/>
    <n v="2022"/>
    <x v="10"/>
    <s v="Europa"/>
    <x v="23"/>
    <n v="45000000"/>
  </r>
  <r>
    <s v="2022NovembroEuropa"/>
    <n v="2022"/>
    <x v="10"/>
    <s v="Europa"/>
    <x v="24"/>
    <n v="34000000"/>
  </r>
  <r>
    <s v="2022NovembroEuropa"/>
    <n v="2022"/>
    <x v="10"/>
    <s v="Europa"/>
    <x v="25"/>
    <n v="33000000"/>
  </r>
  <r>
    <s v="2022NovembroEuropa"/>
    <n v="2022"/>
    <x v="10"/>
    <s v="Europa"/>
    <x v="26"/>
    <n v="28000000"/>
  </r>
  <r>
    <s v="2022NovembroEuropa"/>
    <n v="2022"/>
    <x v="10"/>
    <s v="Europa"/>
    <x v="27"/>
    <n v="15000000"/>
  </r>
  <r>
    <s v="2022NovembroEuropa"/>
    <n v="2022"/>
    <x v="10"/>
    <s v="Europa"/>
    <x v="28"/>
    <n v="26000000"/>
  </r>
  <r>
    <s v="2022DezembroEuropa"/>
    <n v="2022"/>
    <x v="11"/>
    <s v="Europa"/>
    <x v="19"/>
    <n v="77000000"/>
  </r>
  <r>
    <s v="2022DezembroEuropa"/>
    <n v="2022"/>
    <x v="11"/>
    <s v="Europa"/>
    <x v="20"/>
    <n v="58000000"/>
  </r>
  <r>
    <s v="2022DezembroEuropa"/>
    <n v="2022"/>
    <x v="11"/>
    <s v="Europa"/>
    <x v="21"/>
    <n v="56000000"/>
  </r>
  <r>
    <s v="2022DezembroEuropa"/>
    <n v="2022"/>
    <x v="11"/>
    <s v="Europa"/>
    <x v="22"/>
    <n v="47000000"/>
  </r>
  <r>
    <s v="2022DezembroEuropa"/>
    <n v="2022"/>
    <x v="11"/>
    <s v="Europa"/>
    <x v="23"/>
    <n v="46000000"/>
  </r>
  <r>
    <s v="2022DezembroEuropa"/>
    <n v="2022"/>
    <x v="11"/>
    <s v="Europa"/>
    <x v="24"/>
    <n v="35000000"/>
  </r>
  <r>
    <s v="2022DezembroEuropa"/>
    <n v="2022"/>
    <x v="11"/>
    <s v="Europa"/>
    <x v="25"/>
    <n v="34000000"/>
  </r>
  <r>
    <s v="2022DezembroEuropa"/>
    <n v="2022"/>
    <x v="11"/>
    <s v="Europa"/>
    <x v="26"/>
    <n v="29000000"/>
  </r>
  <r>
    <s v="2022DezembroEuropa"/>
    <n v="2022"/>
    <x v="11"/>
    <s v="Europa"/>
    <x v="27"/>
    <n v="16000000"/>
  </r>
  <r>
    <s v="2022DezembroEuropa"/>
    <n v="2022"/>
    <x v="11"/>
    <s v="Europa"/>
    <x v="28"/>
    <n v="27000000"/>
  </r>
  <r>
    <s v="2022AgostoÁfrica"/>
    <n v="2022"/>
    <x v="7"/>
    <s v="África"/>
    <x v="29"/>
    <n v="30000000"/>
  </r>
  <r>
    <s v="2022AgostoÁfrica"/>
    <n v="2022"/>
    <x v="7"/>
    <s v="África"/>
    <x v="30"/>
    <n v="10000000"/>
  </r>
  <r>
    <s v="2022AgostoÁfrica"/>
    <n v="2022"/>
    <x v="7"/>
    <s v="África"/>
    <x v="31"/>
    <n v="12000000"/>
  </r>
  <r>
    <s v="2022AgostoÁfrica"/>
    <n v="2022"/>
    <x v="7"/>
    <s v="África"/>
    <x v="32"/>
    <n v="1000000"/>
  </r>
  <r>
    <s v="2022AgostoÁfrica"/>
    <n v="2022"/>
    <x v="7"/>
    <s v="África"/>
    <x v="32"/>
    <n v="1000000"/>
  </r>
  <r>
    <s v="2022AgostoÁfrica"/>
    <n v="2022"/>
    <x v="7"/>
    <s v="África"/>
    <x v="32"/>
    <n v="2000000"/>
  </r>
  <r>
    <s v="2022AgostoÁfrica"/>
    <n v="2022"/>
    <x v="7"/>
    <s v="África"/>
    <x v="32"/>
    <n v="1000000"/>
  </r>
  <r>
    <s v="2022AgostoÁfrica"/>
    <n v="2022"/>
    <x v="7"/>
    <s v="África"/>
    <x v="32"/>
    <n v="3000000"/>
  </r>
  <r>
    <s v="2022AgostoÁfrica"/>
    <n v="2022"/>
    <x v="7"/>
    <s v="África"/>
    <x v="32"/>
    <n v="2000000"/>
  </r>
  <r>
    <s v="2022AgostoÁfrica"/>
    <n v="2022"/>
    <x v="7"/>
    <s v="África"/>
    <x v="32"/>
    <n v="3000000"/>
  </r>
  <r>
    <s v="2022AgostoÁfrica"/>
    <n v="2022"/>
    <x v="7"/>
    <s v="África"/>
    <x v="32"/>
    <n v="1000000"/>
  </r>
  <r>
    <s v="2022AgostoÁfrica"/>
    <n v="2022"/>
    <x v="7"/>
    <s v="África"/>
    <x v="32"/>
    <n v="1000000"/>
  </r>
  <r>
    <s v="2022AgostoÁfrica"/>
    <n v="2022"/>
    <x v="7"/>
    <s v="África"/>
    <x v="32"/>
    <n v="100000"/>
  </r>
  <r>
    <s v="2022AgostoÁfrica"/>
    <n v="2022"/>
    <x v="7"/>
    <s v="África"/>
    <x v="32"/>
    <n v="1000000"/>
  </r>
  <r>
    <s v="2022AgostoÁfrica"/>
    <n v="2022"/>
    <x v="7"/>
    <s v="África"/>
    <x v="32"/>
    <n v="1000000"/>
  </r>
  <r>
    <s v="2022AgostoÁfrica"/>
    <n v="2022"/>
    <x v="7"/>
    <s v="África"/>
    <x v="32"/>
    <n v="2000000"/>
  </r>
  <r>
    <s v="2022AgostoÁfrica"/>
    <n v="2022"/>
    <x v="7"/>
    <s v="África"/>
    <x v="32"/>
    <n v="500000"/>
  </r>
  <r>
    <s v="2022AgostoÁfrica"/>
    <n v="2022"/>
    <x v="7"/>
    <s v="África"/>
    <x v="32"/>
    <n v="300000"/>
  </r>
  <r>
    <s v="2022AgostoÁfrica"/>
    <n v="2022"/>
    <x v="7"/>
    <s v="África"/>
    <x v="32"/>
    <n v="500000"/>
  </r>
  <r>
    <s v="2022AgostoÁfrica"/>
    <n v="2022"/>
    <x v="7"/>
    <s v="África"/>
    <x v="32"/>
    <n v="500000"/>
  </r>
  <r>
    <s v="2022AgostoÁfrica"/>
    <n v="2022"/>
    <x v="7"/>
    <s v="África"/>
    <x v="32"/>
    <n v="400000"/>
  </r>
  <r>
    <s v="2022AgostoÁfrica"/>
    <n v="2022"/>
    <x v="7"/>
    <s v="África"/>
    <x v="32"/>
    <n v="1000000"/>
  </r>
  <r>
    <s v="2022SetembroÁfrica"/>
    <n v="2022"/>
    <x v="8"/>
    <s v="África"/>
    <x v="29"/>
    <n v="31000000"/>
  </r>
  <r>
    <s v="2022SetembroÁfrica"/>
    <n v="2022"/>
    <x v="8"/>
    <s v="África"/>
    <x v="30"/>
    <n v="10000000"/>
  </r>
  <r>
    <s v="2022SetembroÁfrica"/>
    <n v="2022"/>
    <x v="8"/>
    <s v="África"/>
    <x v="31"/>
    <n v="12000000"/>
  </r>
  <r>
    <s v="2022SetembroÁfrica"/>
    <n v="2022"/>
    <x v="8"/>
    <s v="África"/>
    <x v="32"/>
    <n v="1000000"/>
  </r>
  <r>
    <s v="2022SetembroÁfrica"/>
    <n v="2022"/>
    <x v="8"/>
    <s v="África"/>
    <x v="32"/>
    <n v="1000000"/>
  </r>
  <r>
    <s v="2022SetembroÁfrica"/>
    <n v="2022"/>
    <x v="8"/>
    <s v="África"/>
    <x v="32"/>
    <n v="2000000"/>
  </r>
  <r>
    <s v="2022SetembroÁfrica"/>
    <n v="2022"/>
    <x v="8"/>
    <s v="África"/>
    <x v="32"/>
    <n v="1000000"/>
  </r>
  <r>
    <s v="2022SetembroÁfrica"/>
    <n v="2022"/>
    <x v="8"/>
    <s v="África"/>
    <x v="32"/>
    <n v="3000000"/>
  </r>
  <r>
    <s v="2022SetembroÁfrica"/>
    <n v="2022"/>
    <x v="8"/>
    <s v="África"/>
    <x v="32"/>
    <n v="2000000"/>
  </r>
  <r>
    <s v="2022SetembroÁfrica"/>
    <n v="2022"/>
    <x v="8"/>
    <s v="África"/>
    <x v="32"/>
    <n v="3000000"/>
  </r>
  <r>
    <s v="2022SetembroÁfrica"/>
    <n v="2022"/>
    <x v="8"/>
    <s v="África"/>
    <x v="32"/>
    <n v="1000000"/>
  </r>
  <r>
    <s v="2022SetembroÁfrica"/>
    <n v="2022"/>
    <x v="8"/>
    <s v="África"/>
    <x v="32"/>
    <n v="1000000"/>
  </r>
  <r>
    <s v="2022SetembroÁfrica"/>
    <n v="2022"/>
    <x v="8"/>
    <s v="África"/>
    <x v="32"/>
    <n v="100000"/>
  </r>
  <r>
    <s v="2022SetembroÁfrica"/>
    <n v="2022"/>
    <x v="8"/>
    <s v="África"/>
    <x v="32"/>
    <n v="1000000"/>
  </r>
  <r>
    <s v="2022SetembroÁfrica"/>
    <n v="2022"/>
    <x v="8"/>
    <s v="África"/>
    <x v="32"/>
    <n v="1000000"/>
  </r>
  <r>
    <s v="2022SetembroÁfrica"/>
    <n v="2022"/>
    <x v="8"/>
    <s v="África"/>
    <x v="32"/>
    <n v="2000000"/>
  </r>
  <r>
    <s v="2022SetembroÁfrica"/>
    <n v="2022"/>
    <x v="8"/>
    <s v="África"/>
    <x v="32"/>
    <n v="500000"/>
  </r>
  <r>
    <s v="2022SetembroÁfrica"/>
    <n v="2022"/>
    <x v="8"/>
    <s v="África"/>
    <x v="32"/>
    <n v="300000"/>
  </r>
  <r>
    <s v="2022SetembroÁfrica"/>
    <n v="2022"/>
    <x v="8"/>
    <s v="África"/>
    <x v="32"/>
    <n v="500000"/>
  </r>
  <r>
    <s v="2022SetembroÁfrica"/>
    <n v="2022"/>
    <x v="8"/>
    <s v="África"/>
    <x v="32"/>
    <n v="500000"/>
  </r>
  <r>
    <s v="2022SetembroÁfrica"/>
    <n v="2022"/>
    <x v="8"/>
    <s v="África"/>
    <x v="32"/>
    <n v="400000"/>
  </r>
  <r>
    <s v="2022SetembroÁfrica"/>
    <n v="2022"/>
    <x v="8"/>
    <s v="África"/>
    <x v="32"/>
    <n v="1000000"/>
  </r>
  <r>
    <s v="2022OutubroÁfrica"/>
    <n v="2022"/>
    <x v="9"/>
    <s v="África"/>
    <x v="29"/>
    <n v="32000000"/>
  </r>
  <r>
    <s v="2022OutubroÁfrica"/>
    <n v="2022"/>
    <x v="9"/>
    <s v="África"/>
    <x v="30"/>
    <n v="11000000"/>
  </r>
  <r>
    <s v="2022OutubroÁfrica"/>
    <n v="2022"/>
    <x v="9"/>
    <s v="África"/>
    <x v="31"/>
    <n v="12000000"/>
  </r>
  <r>
    <s v="2022OutubroÁfrica"/>
    <n v="2022"/>
    <x v="9"/>
    <s v="África"/>
    <x v="32"/>
    <n v="1000000"/>
  </r>
  <r>
    <s v="2022OutubroÁfrica"/>
    <n v="2022"/>
    <x v="9"/>
    <s v="África"/>
    <x v="32"/>
    <n v="1000000"/>
  </r>
  <r>
    <s v="2022OutubroÁfrica"/>
    <n v="2022"/>
    <x v="9"/>
    <s v="África"/>
    <x v="32"/>
    <n v="2000000"/>
  </r>
  <r>
    <s v="2022OutubroÁfrica"/>
    <n v="2022"/>
    <x v="9"/>
    <s v="África"/>
    <x v="32"/>
    <n v="1000000"/>
  </r>
  <r>
    <s v="2022OutubroÁfrica"/>
    <n v="2022"/>
    <x v="9"/>
    <s v="África"/>
    <x v="32"/>
    <n v="3000000"/>
  </r>
  <r>
    <s v="2022OutubroÁfrica"/>
    <n v="2022"/>
    <x v="9"/>
    <s v="África"/>
    <x v="32"/>
    <n v="2000000"/>
  </r>
  <r>
    <s v="2022OutubroÁfrica"/>
    <n v="2022"/>
    <x v="9"/>
    <s v="África"/>
    <x v="32"/>
    <n v="3000000"/>
  </r>
  <r>
    <s v="2022OutubroÁfrica"/>
    <n v="2022"/>
    <x v="9"/>
    <s v="África"/>
    <x v="32"/>
    <n v="1000000"/>
  </r>
  <r>
    <s v="2022OutubroÁfrica"/>
    <n v="2022"/>
    <x v="9"/>
    <s v="África"/>
    <x v="32"/>
    <n v="1000000"/>
  </r>
  <r>
    <s v="2022OutubroÁfrica"/>
    <n v="2022"/>
    <x v="9"/>
    <s v="África"/>
    <x v="32"/>
    <n v="100000"/>
  </r>
  <r>
    <s v="2022OutubroÁfrica"/>
    <n v="2022"/>
    <x v="9"/>
    <s v="África"/>
    <x v="32"/>
    <n v="1000000"/>
  </r>
  <r>
    <s v="2022OutubroÁfrica"/>
    <n v="2022"/>
    <x v="9"/>
    <s v="África"/>
    <x v="32"/>
    <n v="1000000"/>
  </r>
  <r>
    <s v="2022OutubroÁfrica"/>
    <n v="2022"/>
    <x v="9"/>
    <s v="África"/>
    <x v="32"/>
    <n v="2000000"/>
  </r>
  <r>
    <s v="2022OutubroÁfrica"/>
    <n v="2022"/>
    <x v="9"/>
    <s v="África"/>
    <x v="32"/>
    <n v="500000"/>
  </r>
  <r>
    <s v="2022OutubroÁfrica"/>
    <n v="2022"/>
    <x v="9"/>
    <s v="África"/>
    <x v="32"/>
    <n v="300000"/>
  </r>
  <r>
    <s v="2022OutubroÁfrica"/>
    <n v="2022"/>
    <x v="9"/>
    <s v="África"/>
    <x v="32"/>
    <n v="500000"/>
  </r>
  <r>
    <s v="2022OutubroÁfrica"/>
    <n v="2022"/>
    <x v="9"/>
    <s v="África"/>
    <x v="32"/>
    <n v="500000"/>
  </r>
  <r>
    <s v="2022OutubroÁfrica"/>
    <n v="2022"/>
    <x v="9"/>
    <s v="África"/>
    <x v="32"/>
    <n v="400000"/>
  </r>
  <r>
    <s v="2022OutubroÁfrica"/>
    <n v="2022"/>
    <x v="9"/>
    <s v="África"/>
    <x v="32"/>
    <n v="1000000"/>
  </r>
  <r>
    <s v="2022NovembroÁfrica"/>
    <n v="2022"/>
    <x v="10"/>
    <s v="África"/>
    <x v="29"/>
    <n v="33000000"/>
  </r>
  <r>
    <s v="2022NovembroÁfrica"/>
    <n v="2022"/>
    <x v="10"/>
    <s v="África"/>
    <x v="30"/>
    <n v="11000000"/>
  </r>
  <r>
    <s v="2022NovembroÁfrica"/>
    <n v="2022"/>
    <x v="10"/>
    <s v="África"/>
    <x v="31"/>
    <n v="12000000"/>
  </r>
  <r>
    <s v="2022NovembroÁfrica"/>
    <n v="2022"/>
    <x v="10"/>
    <s v="África"/>
    <x v="32"/>
    <n v="1000000"/>
  </r>
  <r>
    <s v="2022NovembroÁfrica"/>
    <n v="2022"/>
    <x v="10"/>
    <s v="África"/>
    <x v="32"/>
    <n v="1000000"/>
  </r>
  <r>
    <s v="2022NovembroÁfrica"/>
    <n v="2022"/>
    <x v="10"/>
    <s v="África"/>
    <x v="32"/>
    <n v="2000000"/>
  </r>
  <r>
    <s v="2022NovembroÁfrica"/>
    <n v="2022"/>
    <x v="10"/>
    <s v="África"/>
    <x v="32"/>
    <n v="1000000"/>
  </r>
  <r>
    <s v="2022NovembroÁfrica"/>
    <n v="2022"/>
    <x v="10"/>
    <s v="África"/>
    <x v="32"/>
    <n v="3000000"/>
  </r>
  <r>
    <s v="2022NovembroÁfrica"/>
    <n v="2022"/>
    <x v="10"/>
    <s v="África"/>
    <x v="32"/>
    <n v="2000000"/>
  </r>
  <r>
    <s v="2022NovembroÁfrica"/>
    <n v="2022"/>
    <x v="10"/>
    <s v="África"/>
    <x v="32"/>
    <n v="3000000"/>
  </r>
  <r>
    <s v="2022NovembroÁfrica"/>
    <n v="2022"/>
    <x v="10"/>
    <s v="África"/>
    <x v="32"/>
    <n v="1000000"/>
  </r>
  <r>
    <s v="2022NovembroÁfrica"/>
    <n v="2022"/>
    <x v="10"/>
    <s v="África"/>
    <x v="32"/>
    <n v="1000000"/>
  </r>
  <r>
    <s v="2022NovembroÁfrica"/>
    <n v="2022"/>
    <x v="10"/>
    <s v="África"/>
    <x v="32"/>
    <n v="100000"/>
  </r>
  <r>
    <s v="2022NovembroÁfrica"/>
    <n v="2022"/>
    <x v="10"/>
    <s v="África"/>
    <x v="32"/>
    <n v="1000000"/>
  </r>
  <r>
    <s v="2022NovembroÁfrica"/>
    <n v="2022"/>
    <x v="10"/>
    <s v="África"/>
    <x v="32"/>
    <n v="1000000"/>
  </r>
  <r>
    <s v="2022NovembroÁfrica"/>
    <n v="2022"/>
    <x v="10"/>
    <s v="África"/>
    <x v="32"/>
    <n v="2000000"/>
  </r>
  <r>
    <s v="2022NovembroÁfrica"/>
    <n v="2022"/>
    <x v="10"/>
    <s v="África"/>
    <x v="32"/>
    <n v="500000"/>
  </r>
  <r>
    <s v="2022NovembroÁfrica"/>
    <n v="2022"/>
    <x v="10"/>
    <s v="África"/>
    <x v="32"/>
    <n v="300000"/>
  </r>
  <r>
    <s v="2022NovembroÁfrica"/>
    <n v="2022"/>
    <x v="10"/>
    <s v="África"/>
    <x v="32"/>
    <n v="500000"/>
  </r>
  <r>
    <s v="2022NovembroÁfrica"/>
    <n v="2022"/>
    <x v="10"/>
    <s v="África"/>
    <x v="32"/>
    <n v="500000"/>
  </r>
  <r>
    <s v="2022NovembroÁfrica"/>
    <n v="2022"/>
    <x v="10"/>
    <s v="África"/>
    <x v="32"/>
    <n v="400000"/>
  </r>
  <r>
    <s v="2022NovembroÁfrica"/>
    <n v="2022"/>
    <x v="10"/>
    <s v="África"/>
    <x v="32"/>
    <n v="1000000"/>
  </r>
  <r>
    <s v="2022DezembroÁfrica"/>
    <n v="2022"/>
    <x v="11"/>
    <s v="África"/>
    <x v="29"/>
    <n v="34000000"/>
  </r>
  <r>
    <s v="2022DezembroÁfrica"/>
    <n v="2022"/>
    <x v="11"/>
    <s v="África"/>
    <x v="30"/>
    <n v="12000000"/>
  </r>
  <r>
    <s v="2022DezembroÁfrica"/>
    <n v="2022"/>
    <x v="11"/>
    <s v="África"/>
    <x v="31"/>
    <n v="12000000"/>
  </r>
  <r>
    <s v="2022DezembroÁfrica"/>
    <n v="2022"/>
    <x v="11"/>
    <s v="África"/>
    <x v="32"/>
    <n v="1000000"/>
  </r>
  <r>
    <s v="2022DezembroÁfrica"/>
    <n v="2022"/>
    <x v="11"/>
    <s v="África"/>
    <x v="32"/>
    <n v="1000000"/>
  </r>
  <r>
    <s v="2022DezembroÁfrica"/>
    <n v="2022"/>
    <x v="11"/>
    <s v="África"/>
    <x v="32"/>
    <n v="2000000"/>
  </r>
  <r>
    <s v="2022DezembroÁfrica"/>
    <n v="2022"/>
    <x v="11"/>
    <s v="África"/>
    <x v="32"/>
    <n v="1000000"/>
  </r>
  <r>
    <s v="2022DezembroÁfrica"/>
    <n v="2022"/>
    <x v="11"/>
    <s v="África"/>
    <x v="32"/>
    <n v="3000000"/>
  </r>
  <r>
    <s v="2022DezembroÁfrica"/>
    <n v="2022"/>
    <x v="11"/>
    <s v="África"/>
    <x v="32"/>
    <n v="2000000"/>
  </r>
  <r>
    <s v="2022DezembroÁfrica"/>
    <n v="2022"/>
    <x v="11"/>
    <s v="África"/>
    <x v="32"/>
    <n v="3000000"/>
  </r>
  <r>
    <s v="2022DezembroÁfrica"/>
    <n v="2022"/>
    <x v="11"/>
    <s v="África"/>
    <x v="32"/>
    <n v="1000000"/>
  </r>
  <r>
    <s v="2022DezembroÁfrica"/>
    <n v="2022"/>
    <x v="11"/>
    <s v="África"/>
    <x v="32"/>
    <n v="1000000"/>
  </r>
  <r>
    <s v="2022DezembroÁfrica"/>
    <n v="2022"/>
    <x v="11"/>
    <s v="África"/>
    <x v="32"/>
    <n v="100000"/>
  </r>
  <r>
    <s v="2022DezembroÁfrica"/>
    <n v="2022"/>
    <x v="11"/>
    <s v="África"/>
    <x v="32"/>
    <n v="1000000"/>
  </r>
  <r>
    <s v="2022DezembroÁfrica"/>
    <n v="2022"/>
    <x v="11"/>
    <s v="África"/>
    <x v="32"/>
    <n v="1000000"/>
  </r>
  <r>
    <s v="2022DezembroÁfrica"/>
    <n v="2022"/>
    <x v="11"/>
    <s v="África"/>
    <x v="32"/>
    <n v="2000000"/>
  </r>
  <r>
    <s v="2022DezembroÁfrica"/>
    <n v="2022"/>
    <x v="11"/>
    <s v="África"/>
    <x v="32"/>
    <n v="500000"/>
  </r>
  <r>
    <s v="2022DezembroÁfrica"/>
    <n v="2022"/>
    <x v="11"/>
    <s v="África"/>
    <x v="32"/>
    <n v="300000"/>
  </r>
  <r>
    <s v="2022DezembroÁfrica"/>
    <n v="2022"/>
    <x v="11"/>
    <s v="África"/>
    <x v="32"/>
    <n v="500000"/>
  </r>
  <r>
    <s v="2022DezembroÁfrica"/>
    <n v="2022"/>
    <x v="11"/>
    <s v="África"/>
    <x v="32"/>
    <n v="500000"/>
  </r>
  <r>
    <s v="2022DezembroÁfrica"/>
    <n v="2022"/>
    <x v="11"/>
    <s v="África"/>
    <x v="32"/>
    <n v="400000"/>
  </r>
  <r>
    <s v="2022DezembroÁfrica"/>
    <n v="2022"/>
    <x v="11"/>
    <s v="África"/>
    <x v="32"/>
    <n v="1000000"/>
  </r>
  <r>
    <s v="2022AgostoÁsia"/>
    <n v="2022"/>
    <x v="7"/>
    <s v="Ásia"/>
    <x v="33"/>
    <n v="1000000000"/>
  </r>
  <r>
    <s v="2022AgostoÁsia"/>
    <n v="2022"/>
    <x v="7"/>
    <s v="Ásia"/>
    <x v="34"/>
    <n v="100000000"/>
  </r>
  <r>
    <s v="2022AgostoÁsia"/>
    <n v="2022"/>
    <x v="7"/>
    <s v="Ásia"/>
    <x v="35"/>
    <n v="50000000"/>
  </r>
  <r>
    <s v="2022AgostoÁsia"/>
    <n v="2022"/>
    <x v="7"/>
    <s v="Ásia"/>
    <x v="36"/>
    <n v="20000000"/>
  </r>
  <r>
    <s v="2022AgostoÁsia"/>
    <n v="2022"/>
    <x v="7"/>
    <s v="Ásia"/>
    <x v="37"/>
    <n v="15000000"/>
  </r>
  <r>
    <s v="2022AgostoÁsia"/>
    <n v="2022"/>
    <x v="7"/>
    <s v="Ásia"/>
    <x v="38"/>
    <n v="5000000"/>
  </r>
  <r>
    <s v="2022AgostoÁsia"/>
    <n v="2022"/>
    <x v="7"/>
    <s v="Ásia"/>
    <x v="39"/>
    <n v="10000000"/>
  </r>
  <r>
    <s v="2022AgostoÁsia"/>
    <n v="2022"/>
    <x v="7"/>
    <s v="Ásia"/>
    <x v="40"/>
    <n v="30000000"/>
  </r>
  <r>
    <s v="2022AgostoÁsia"/>
    <n v="2022"/>
    <x v="7"/>
    <s v="Ásia"/>
    <x v="38"/>
    <n v="4000000"/>
  </r>
  <r>
    <s v="2022AgostoÁsia"/>
    <n v="2022"/>
    <x v="7"/>
    <s v="Ásia"/>
    <x v="38"/>
    <n v="2000000"/>
  </r>
  <r>
    <s v="2022AgostoÁsia"/>
    <n v="2022"/>
    <x v="7"/>
    <s v="Ásia"/>
    <x v="38"/>
    <n v="3000000"/>
  </r>
  <r>
    <s v="2022AgostoÁsia"/>
    <n v="2022"/>
    <x v="7"/>
    <s v="Ásia"/>
    <x v="38"/>
    <n v="2000000"/>
  </r>
  <r>
    <s v="2022AgostoÁsia"/>
    <n v="2022"/>
    <x v="7"/>
    <s v="Ásia"/>
    <x v="38"/>
    <n v="500000"/>
  </r>
  <r>
    <s v="2022AgostoÁsia"/>
    <n v="2022"/>
    <x v="7"/>
    <s v="Ásia"/>
    <x v="38"/>
    <n v="200000"/>
  </r>
  <r>
    <s v="2022AgostoÁsia"/>
    <n v="2022"/>
    <x v="7"/>
    <s v="Ásia"/>
    <x v="38"/>
    <n v="100000"/>
  </r>
  <r>
    <s v="2022AgostoÁsia"/>
    <n v="2022"/>
    <x v="7"/>
    <s v="Ásia"/>
    <x v="38"/>
    <n v="100000"/>
  </r>
  <r>
    <s v="2022AgostoÁsia"/>
    <n v="2022"/>
    <x v="7"/>
    <s v="Ásia"/>
    <x v="38"/>
    <n v="50000"/>
  </r>
  <r>
    <s v="2022SetembroÁsia"/>
    <n v="2022"/>
    <x v="8"/>
    <s v="Ásia"/>
    <x v="33"/>
    <n v="1010000000"/>
  </r>
  <r>
    <s v="2022SetembroÁsia"/>
    <n v="2022"/>
    <x v="8"/>
    <s v="Ásia"/>
    <x v="34"/>
    <n v="101000000"/>
  </r>
  <r>
    <s v="2022SetembroÁsia"/>
    <n v="2022"/>
    <x v="8"/>
    <s v="Ásia"/>
    <x v="35"/>
    <n v="51000000"/>
  </r>
  <r>
    <s v="2022SetembroÁsia"/>
    <n v="2022"/>
    <x v="8"/>
    <s v="Ásia"/>
    <x v="36"/>
    <n v="21000000"/>
  </r>
  <r>
    <s v="2022SetembroÁsia"/>
    <n v="2022"/>
    <x v="8"/>
    <s v="Ásia"/>
    <x v="37"/>
    <n v="16000000"/>
  </r>
  <r>
    <s v="2022SetembroÁsia"/>
    <n v="2022"/>
    <x v="8"/>
    <s v="Ásia"/>
    <x v="38"/>
    <n v="6000000"/>
  </r>
  <r>
    <s v="2022SetembroÁsia"/>
    <n v="2022"/>
    <x v="8"/>
    <s v="Ásia"/>
    <x v="39"/>
    <n v="11000000"/>
  </r>
  <r>
    <s v="2022SetembroÁsia"/>
    <n v="2022"/>
    <x v="8"/>
    <s v="Ásia"/>
    <x v="40"/>
    <n v="31000000"/>
  </r>
  <r>
    <s v="2022SetembroÁsia"/>
    <n v="2022"/>
    <x v="8"/>
    <s v="Ásia"/>
    <x v="38"/>
    <n v="5000000"/>
  </r>
  <r>
    <s v="2022SetembroÁsia"/>
    <n v="2022"/>
    <x v="8"/>
    <s v="Ásia"/>
    <x v="38"/>
    <n v="2000000"/>
  </r>
  <r>
    <s v="2022SetembroÁsia"/>
    <n v="2022"/>
    <x v="8"/>
    <s v="Ásia"/>
    <x v="38"/>
    <n v="3000000"/>
  </r>
  <r>
    <s v="2022SetembroÁsia"/>
    <n v="2022"/>
    <x v="8"/>
    <s v="Ásia"/>
    <x v="38"/>
    <n v="2000000"/>
  </r>
  <r>
    <s v="2022SetembroÁsia"/>
    <n v="2022"/>
    <x v="8"/>
    <s v="Ásia"/>
    <x v="38"/>
    <n v="500000"/>
  </r>
  <r>
    <s v="2022SetembroÁsia"/>
    <n v="2022"/>
    <x v="8"/>
    <s v="Ásia"/>
    <x v="38"/>
    <n v="200000"/>
  </r>
  <r>
    <s v="2022SetembroÁsia"/>
    <n v="2022"/>
    <x v="8"/>
    <s v="Ásia"/>
    <x v="38"/>
    <n v="100000"/>
  </r>
  <r>
    <s v="2022SetembroÁsia"/>
    <n v="2022"/>
    <x v="8"/>
    <s v="Ásia"/>
    <x v="38"/>
    <n v="100000"/>
  </r>
  <r>
    <s v="2022SetembroÁsia"/>
    <n v="2022"/>
    <x v="8"/>
    <s v="Ásia"/>
    <x v="38"/>
    <n v="50000"/>
  </r>
  <r>
    <s v="2022OutubroÁsia"/>
    <n v="2022"/>
    <x v="9"/>
    <s v="Ásia"/>
    <x v="33"/>
    <n v="1020000000"/>
  </r>
  <r>
    <s v="2022OutubroÁsia"/>
    <n v="2022"/>
    <x v="9"/>
    <s v="Ásia"/>
    <x v="34"/>
    <n v="102000000"/>
  </r>
  <r>
    <s v="2022OutubroÁsia"/>
    <n v="2022"/>
    <x v="9"/>
    <s v="Ásia"/>
    <x v="35"/>
    <n v="52000000"/>
  </r>
  <r>
    <s v="2022OutubroÁsia"/>
    <n v="2022"/>
    <x v="9"/>
    <s v="Ásia"/>
    <x v="36"/>
    <n v="22000000"/>
  </r>
  <r>
    <s v="2022OutubroÁsia"/>
    <n v="2022"/>
    <x v="9"/>
    <s v="Ásia"/>
    <x v="37"/>
    <n v="17000000"/>
  </r>
  <r>
    <s v="2022OutubroÁsia"/>
    <n v="2022"/>
    <x v="9"/>
    <s v="Ásia"/>
    <x v="38"/>
    <n v="7000000"/>
  </r>
  <r>
    <s v="2022OutubroÁsia"/>
    <n v="2022"/>
    <x v="9"/>
    <s v="Ásia"/>
    <x v="39"/>
    <n v="12000000"/>
  </r>
  <r>
    <s v="2022OutubroÁsia"/>
    <n v="2022"/>
    <x v="9"/>
    <s v="Ásia"/>
    <x v="40"/>
    <n v="32000000"/>
  </r>
  <r>
    <s v="2022OutubroÁsia"/>
    <n v="2022"/>
    <x v="9"/>
    <s v="Ásia"/>
    <x v="38"/>
    <n v="6000000"/>
  </r>
  <r>
    <s v="2022OutubroÁsia"/>
    <n v="2022"/>
    <x v="9"/>
    <s v="Ásia"/>
    <x v="38"/>
    <n v="2000000"/>
  </r>
  <r>
    <s v="2022OutubroÁsia"/>
    <n v="2022"/>
    <x v="9"/>
    <s v="Ásia"/>
    <x v="38"/>
    <n v="3000000"/>
  </r>
  <r>
    <s v="2022OutubroÁsia"/>
    <n v="2022"/>
    <x v="9"/>
    <s v="Ásia"/>
    <x v="38"/>
    <n v="2000000"/>
  </r>
  <r>
    <s v="2022OutubroÁsia"/>
    <n v="2022"/>
    <x v="9"/>
    <s v="Ásia"/>
    <x v="38"/>
    <n v="500000"/>
  </r>
  <r>
    <s v="2022OutubroÁsia"/>
    <n v="2022"/>
    <x v="9"/>
    <s v="Ásia"/>
    <x v="38"/>
    <n v="200000"/>
  </r>
  <r>
    <s v="2022OutubroÁsia"/>
    <n v="2022"/>
    <x v="9"/>
    <s v="Ásia"/>
    <x v="38"/>
    <n v="100000"/>
  </r>
  <r>
    <s v="2022OutubroÁsia"/>
    <n v="2022"/>
    <x v="9"/>
    <s v="Ásia"/>
    <x v="38"/>
    <n v="100000"/>
  </r>
  <r>
    <s v="2022OutubroÁsia"/>
    <n v="2022"/>
    <x v="9"/>
    <s v="Ásia"/>
    <x v="38"/>
    <n v="50000"/>
  </r>
  <r>
    <s v="2022NovembroÁsia"/>
    <n v="2022"/>
    <x v="10"/>
    <s v="Ásia"/>
    <x v="33"/>
    <n v="1030000000"/>
  </r>
  <r>
    <s v="2022NovembroÁsia"/>
    <n v="2022"/>
    <x v="10"/>
    <s v="Ásia"/>
    <x v="34"/>
    <n v="103000000"/>
  </r>
  <r>
    <s v="2022NovembroÁsia"/>
    <n v="2022"/>
    <x v="10"/>
    <s v="Ásia"/>
    <x v="35"/>
    <n v="53000000"/>
  </r>
  <r>
    <s v="2022NovembroÁsia"/>
    <n v="2022"/>
    <x v="10"/>
    <s v="Ásia"/>
    <x v="36"/>
    <n v="23000000"/>
  </r>
  <r>
    <s v="2022NovembroÁsia"/>
    <n v="2022"/>
    <x v="10"/>
    <s v="Ásia"/>
    <x v="37"/>
    <n v="18000000"/>
  </r>
  <r>
    <s v="2022NovembroÁsia"/>
    <n v="2022"/>
    <x v="10"/>
    <s v="Ásia"/>
    <x v="38"/>
    <n v="8000000"/>
  </r>
  <r>
    <s v="2022NovembroÁsia"/>
    <n v="2022"/>
    <x v="10"/>
    <s v="Ásia"/>
    <x v="39"/>
    <n v="13000000"/>
  </r>
  <r>
    <s v="2022NovembroÁsia"/>
    <n v="2022"/>
    <x v="10"/>
    <s v="Ásia"/>
    <x v="40"/>
    <n v="33000000"/>
  </r>
  <r>
    <s v="2022NovembroÁsia"/>
    <n v="2022"/>
    <x v="10"/>
    <s v="Ásia"/>
    <x v="38"/>
    <n v="7000000"/>
  </r>
  <r>
    <s v="2022NovembroÁsia"/>
    <n v="2022"/>
    <x v="10"/>
    <s v="Ásia"/>
    <x v="38"/>
    <n v="2000000"/>
  </r>
  <r>
    <s v="2022NovembroÁsia"/>
    <n v="2022"/>
    <x v="10"/>
    <s v="Ásia"/>
    <x v="38"/>
    <n v="3000000"/>
  </r>
  <r>
    <s v="2022NovembroÁsia"/>
    <n v="2022"/>
    <x v="10"/>
    <s v="Ásia"/>
    <x v="38"/>
    <n v="2000000"/>
  </r>
  <r>
    <s v="2022NovembroÁsia"/>
    <n v="2022"/>
    <x v="10"/>
    <s v="Ásia"/>
    <x v="38"/>
    <n v="500000"/>
  </r>
  <r>
    <s v="2022NovembroÁsia"/>
    <n v="2022"/>
    <x v="10"/>
    <s v="Ásia"/>
    <x v="38"/>
    <n v="200000"/>
  </r>
  <r>
    <s v="2022NovembroÁsia"/>
    <n v="2022"/>
    <x v="10"/>
    <s v="Ásia"/>
    <x v="38"/>
    <n v="100000"/>
  </r>
  <r>
    <s v="2022NovembroÁsia"/>
    <n v="2022"/>
    <x v="10"/>
    <s v="Ásia"/>
    <x v="38"/>
    <n v="100000"/>
  </r>
  <r>
    <s v="2022NovembroÁsia"/>
    <n v="2022"/>
    <x v="10"/>
    <s v="Ásia"/>
    <x v="38"/>
    <n v="50000"/>
  </r>
  <r>
    <s v="2022DezembroÁsia"/>
    <n v="2022"/>
    <x v="11"/>
    <s v="Ásia"/>
    <x v="33"/>
    <n v="1040000000"/>
  </r>
  <r>
    <s v="2022DezembroÁsia"/>
    <n v="2022"/>
    <x v="11"/>
    <s v="Ásia"/>
    <x v="34"/>
    <n v="104000000"/>
  </r>
  <r>
    <s v="2022DezembroÁsia"/>
    <n v="2022"/>
    <x v="11"/>
    <s v="Ásia"/>
    <x v="35"/>
    <n v="54000000"/>
  </r>
  <r>
    <s v="2022DezembroÁsia"/>
    <n v="2022"/>
    <x v="11"/>
    <s v="Ásia"/>
    <x v="36"/>
    <n v="24000000"/>
  </r>
  <r>
    <s v="2022DezembroÁsia"/>
    <n v="2022"/>
    <x v="11"/>
    <s v="Ásia"/>
    <x v="37"/>
    <n v="19000000"/>
  </r>
  <r>
    <s v="2022DezembroÁsia"/>
    <n v="2022"/>
    <x v="11"/>
    <s v="Ásia"/>
    <x v="38"/>
    <n v="9000000"/>
  </r>
  <r>
    <s v="2022DezembroÁsia"/>
    <n v="2022"/>
    <x v="11"/>
    <s v="Ásia"/>
    <x v="39"/>
    <n v="14000000"/>
  </r>
  <r>
    <s v="2022DezembroÁsia"/>
    <n v="2022"/>
    <x v="11"/>
    <s v="Ásia"/>
    <x v="40"/>
    <n v="34000000"/>
  </r>
  <r>
    <s v="2022DezembroÁsia"/>
    <n v="2022"/>
    <x v="11"/>
    <s v="Ásia"/>
    <x v="38"/>
    <n v="8000000"/>
  </r>
  <r>
    <s v="2022DezembroÁsia"/>
    <n v="2022"/>
    <x v="11"/>
    <s v="Ásia"/>
    <x v="38"/>
    <n v="2000000"/>
  </r>
  <r>
    <s v="2022DezembroÁsia"/>
    <n v="2022"/>
    <x v="11"/>
    <s v="Ásia"/>
    <x v="38"/>
    <n v="3000000"/>
  </r>
  <r>
    <s v="2022DezembroÁsia"/>
    <n v="2022"/>
    <x v="11"/>
    <s v="Ásia"/>
    <x v="38"/>
    <n v="2000000"/>
  </r>
  <r>
    <s v="2022DezembroÁsia"/>
    <n v="2022"/>
    <x v="11"/>
    <s v="Ásia"/>
    <x v="38"/>
    <n v="500000"/>
  </r>
  <r>
    <s v="2022DezembroÁsia"/>
    <n v="2022"/>
    <x v="11"/>
    <s v="Ásia"/>
    <x v="38"/>
    <n v="200000"/>
  </r>
  <r>
    <s v="2022DezembroÁsia"/>
    <n v="2022"/>
    <x v="11"/>
    <s v="Ásia"/>
    <x v="38"/>
    <n v="100000"/>
  </r>
  <r>
    <s v="2022DezembroÁsia"/>
    <n v="2022"/>
    <x v="11"/>
    <s v="Ásia"/>
    <x v="38"/>
    <n v="100000"/>
  </r>
  <r>
    <s v="2022DezembroÁsia"/>
    <n v="2022"/>
    <x v="11"/>
    <s v="Ásia"/>
    <x v="38"/>
    <n v="50000"/>
  </r>
  <r>
    <s v="2022AgostoOceania"/>
    <n v="2022"/>
    <x v="7"/>
    <s v="Oceania"/>
    <x v="41"/>
    <n v="26900000"/>
  </r>
  <r>
    <s v="2022AgostoOceania"/>
    <n v="2022"/>
    <x v="7"/>
    <s v="Oceania"/>
    <x v="42"/>
    <n v="4400000"/>
  </r>
  <r>
    <s v="2022SetembroOceania"/>
    <n v="2022"/>
    <x v="8"/>
    <s v="Oceania"/>
    <x v="41"/>
    <n v="27800000"/>
  </r>
  <r>
    <s v="2022SetembroOceania"/>
    <n v="2022"/>
    <x v="8"/>
    <s v="Oceania"/>
    <x v="42"/>
    <n v="4600000"/>
  </r>
  <r>
    <s v="2022OutubroOceania"/>
    <n v="2022"/>
    <x v="9"/>
    <s v="Oceania"/>
    <x v="41"/>
    <n v="28700000"/>
  </r>
  <r>
    <s v="2022OutubroOceania"/>
    <n v="2022"/>
    <x v="9"/>
    <s v="Oceania"/>
    <x v="42"/>
    <n v="4800000"/>
  </r>
  <r>
    <s v="2022NovembroOceania"/>
    <n v="2022"/>
    <x v="10"/>
    <s v="Oceania"/>
    <x v="41"/>
    <n v="29600000"/>
  </r>
  <r>
    <s v="2022NovembroOceania"/>
    <n v="2022"/>
    <x v="10"/>
    <s v="Oceania"/>
    <x v="42"/>
    <n v="5000000"/>
  </r>
  <r>
    <s v="2022DezembroOceania"/>
    <n v="2022"/>
    <x v="11"/>
    <s v="Oceania"/>
    <x v="41"/>
    <n v="30500000"/>
  </r>
  <r>
    <s v="2022DezembroOceania"/>
    <n v="2022"/>
    <x v="11"/>
    <s v="Oceania"/>
    <x v="42"/>
    <n v="5200000"/>
  </r>
  <r>
    <s v="2022JaneiroAmérica do Sul"/>
    <n v="2022"/>
    <x v="0"/>
    <s v="América do Sul"/>
    <x v="43"/>
    <n v="3000000"/>
  </r>
  <r>
    <s v="2022FevereiroAmérica do Sul"/>
    <n v="2022"/>
    <x v="1"/>
    <s v="América do Sul"/>
    <x v="43"/>
    <n v="1100000"/>
  </r>
  <r>
    <s v="2022MarçoAmérica do Sul"/>
    <n v="2022"/>
    <x v="2"/>
    <s v="América do Sul"/>
    <x v="43"/>
    <n v="2600000"/>
  </r>
  <r>
    <s v="2022AbrilAmérica do Sul"/>
    <n v="2022"/>
    <x v="3"/>
    <s v="América do Sul"/>
    <x v="43"/>
    <n v="500000"/>
  </r>
  <r>
    <s v="2022MaioAmérica do Sul"/>
    <n v="2022"/>
    <x v="4"/>
    <s v="América do Sul"/>
    <x v="43"/>
    <n v="600000"/>
  </r>
  <r>
    <s v="2022JunhoAmérica do Sul"/>
    <n v="2022"/>
    <x v="5"/>
    <s v="América do Sul"/>
    <x v="43"/>
    <n v="600000"/>
  </r>
  <r>
    <s v="2022JulhoAmérica do Sul"/>
    <n v="2022"/>
    <x v="6"/>
    <s v="América do Sul"/>
    <x v="43"/>
    <n v="600000"/>
  </r>
  <r>
    <s v="2022AgostoAmérica do Sul"/>
    <n v="2022"/>
    <x v="7"/>
    <s v="América do Sul"/>
    <x v="43"/>
    <n v="300000"/>
  </r>
  <r>
    <s v="2022SetembroAmérica do Sul"/>
    <n v="2022"/>
    <x v="8"/>
    <s v="América do Sul"/>
    <x v="43"/>
    <n v="300000"/>
  </r>
  <r>
    <s v="2022OutubroAmérica do Sul"/>
    <n v="2022"/>
    <x v="9"/>
    <s v="América do Sul"/>
    <x v="43"/>
    <n v="300000"/>
  </r>
  <r>
    <s v="2022NovembroAmérica do Sul"/>
    <n v="2022"/>
    <x v="10"/>
    <s v="América do Sul"/>
    <x v="43"/>
    <n v="300000"/>
  </r>
  <r>
    <s v="2022DezembroAmérica do Sul"/>
    <n v="2022"/>
    <x v="11"/>
    <s v="América do Sul"/>
    <x v="43"/>
    <n v="300000"/>
  </r>
  <r>
    <s v="2022JaneiroEuropa"/>
    <n v="2022"/>
    <x v="0"/>
    <s v="Europa"/>
    <x v="44"/>
    <n v="26000000"/>
  </r>
  <r>
    <s v="2022FevereiroEuropa"/>
    <n v="2022"/>
    <x v="1"/>
    <s v="Europa"/>
    <x v="44"/>
    <n v="45000000"/>
  </r>
  <r>
    <s v="2022MarçoEuropa"/>
    <n v="2022"/>
    <x v="2"/>
    <s v="Europa"/>
    <x v="44"/>
    <n v="56300000"/>
  </r>
  <r>
    <s v="2022AbrilEuropa"/>
    <n v="2022"/>
    <x v="3"/>
    <s v="Europa"/>
    <x v="44"/>
    <n v="48000000"/>
  </r>
  <r>
    <s v="2022MaioEuropa"/>
    <n v="2022"/>
    <x v="4"/>
    <s v="Europa"/>
    <x v="44"/>
    <n v="32200000"/>
  </r>
  <r>
    <s v="2022JunhoEuropa"/>
    <n v="2022"/>
    <x v="5"/>
    <s v="Europa"/>
    <x v="44"/>
    <n v="32200000"/>
  </r>
  <r>
    <s v="2022JulhoEuropa"/>
    <n v="2022"/>
    <x v="6"/>
    <s v="Europa"/>
    <x v="44"/>
    <n v="35500000"/>
  </r>
  <r>
    <s v="2022AgostoEuropa"/>
    <n v="2022"/>
    <x v="7"/>
    <s v="Europa"/>
    <x v="44"/>
    <n v="73500000"/>
  </r>
  <r>
    <s v="2022SetembroEuropa"/>
    <n v="2022"/>
    <x v="8"/>
    <s v="Europa"/>
    <x v="44"/>
    <n v="74800000"/>
  </r>
  <r>
    <s v="2022OutubroEuropa"/>
    <n v="2022"/>
    <x v="9"/>
    <s v="Europa"/>
    <x v="44"/>
    <n v="77100000"/>
  </r>
  <r>
    <s v="2022NovembroEuropa"/>
    <n v="2022"/>
    <x v="10"/>
    <s v="Europa"/>
    <x v="44"/>
    <n v="78400000"/>
  </r>
  <r>
    <s v="2022DezembroEuropa"/>
    <n v="2022"/>
    <x v="11"/>
    <s v="Europa"/>
    <x v="44"/>
    <n v="80700000"/>
  </r>
  <r>
    <s v="2022JaneiroOceania"/>
    <n v="2022"/>
    <x v="0"/>
    <s v="Oceania"/>
    <x v="45"/>
    <n v="6000000"/>
  </r>
  <r>
    <s v="2022FevereiroOceania"/>
    <n v="2022"/>
    <x v="1"/>
    <s v="Oceania"/>
    <x v="45"/>
    <n v="2200000"/>
  </r>
  <r>
    <s v="2022MarçoOceania"/>
    <n v="2022"/>
    <x v="2"/>
    <s v="Oceania"/>
    <x v="45"/>
    <n v="3400000"/>
  </r>
  <r>
    <s v="2022AbrilOceania"/>
    <n v="2022"/>
    <x v="3"/>
    <s v="Oceania"/>
    <x v="45"/>
    <n v="2700000"/>
  </r>
  <r>
    <s v="2022MaioOceania"/>
    <n v="2022"/>
    <x v="4"/>
    <s v="Oceania"/>
    <x v="45"/>
    <n v="430000"/>
  </r>
  <r>
    <s v="2022JunhoOceania"/>
    <n v="2022"/>
    <x v="5"/>
    <s v="Oceania"/>
    <x v="45"/>
    <n v="430000"/>
  </r>
  <r>
    <s v="2022JulhoOceania"/>
    <n v="2022"/>
    <x v="6"/>
    <s v="Oceania"/>
    <x v="45"/>
    <n v="670000"/>
  </r>
  <r>
    <s v="2022AgostoOceania"/>
    <n v="2022"/>
    <x v="7"/>
    <s v="Oceania"/>
    <x v="45"/>
    <n v="410000"/>
  </r>
  <r>
    <s v="2022SetembroOceania"/>
    <n v="2022"/>
    <x v="8"/>
    <s v="Oceania"/>
    <x v="45"/>
    <n v="410000"/>
  </r>
  <r>
    <s v="2022OutubroOceania"/>
    <n v="2022"/>
    <x v="9"/>
    <s v="Oceania"/>
    <x v="45"/>
    <n v="410000"/>
  </r>
  <r>
    <s v="2022NovembroOceania"/>
    <n v="2022"/>
    <x v="10"/>
    <s v="Oceania"/>
    <x v="45"/>
    <n v="410000"/>
  </r>
  <r>
    <s v="2022DezembroOceania"/>
    <n v="2022"/>
    <x v="11"/>
    <s v="Oceania"/>
    <x v="45"/>
    <n v="410000"/>
  </r>
  <r>
    <s v="2022JaneiroÁfrica"/>
    <n v="2022"/>
    <x v="0"/>
    <s v="África"/>
    <x v="32"/>
    <n v="39000000"/>
  </r>
  <r>
    <s v="2022FevereiroÁfrica"/>
    <n v="2022"/>
    <x v="1"/>
    <s v="África"/>
    <x v="32"/>
    <n v="30200000"/>
  </r>
  <r>
    <s v="2022MarçoÁfrica"/>
    <n v="2022"/>
    <x v="2"/>
    <s v="África"/>
    <x v="32"/>
    <n v="49900000"/>
  </r>
  <r>
    <s v="2022AbrilÁfrica"/>
    <n v="2022"/>
    <x v="3"/>
    <s v="África"/>
    <x v="32"/>
    <n v="118800000"/>
  </r>
  <r>
    <s v="2022MaioÁfrica"/>
    <n v="2022"/>
    <x v="4"/>
    <s v="África"/>
    <x v="32"/>
    <n v="22900000"/>
  </r>
  <r>
    <s v="2022JunhoÁfrica"/>
    <n v="2022"/>
    <x v="5"/>
    <s v="África"/>
    <x v="32"/>
    <n v="24300000"/>
  </r>
  <r>
    <s v="2022JulhoÁfrica"/>
    <n v="2022"/>
    <x v="6"/>
    <s v="África"/>
    <x v="32"/>
    <n v="26200000"/>
  </r>
  <r>
    <s v="2022AgostoÁfrica"/>
    <n v="2022"/>
    <x v="7"/>
    <s v="África"/>
    <x v="32"/>
    <n v="22300000"/>
  </r>
  <r>
    <s v="2022SetembroÁfrica"/>
    <n v="2022"/>
    <x v="8"/>
    <s v="África"/>
    <x v="32"/>
    <n v="22300000"/>
  </r>
  <r>
    <s v="2022OutubroÁfrica"/>
    <n v="2022"/>
    <x v="9"/>
    <s v="África"/>
    <x v="32"/>
    <n v="22300000"/>
  </r>
  <r>
    <s v="2022NovembroÁfrica"/>
    <n v="2022"/>
    <x v="10"/>
    <s v="África"/>
    <x v="32"/>
    <n v="22300000"/>
  </r>
  <r>
    <s v="2022DezembroÁfrica"/>
    <n v="2022"/>
    <x v="11"/>
    <s v="África"/>
    <x v="32"/>
    <n v="22300000"/>
  </r>
  <r>
    <s v="2022JaneiroÁsia"/>
    <n v="2022"/>
    <x v="0"/>
    <s v="Ásia"/>
    <x v="38"/>
    <n v="101000000"/>
  </r>
  <r>
    <s v="2022FevereiroÁsia"/>
    <n v="2022"/>
    <x v="1"/>
    <s v="Ásia"/>
    <x v="38"/>
    <n v="306700000"/>
  </r>
  <r>
    <s v="2022MarçoÁsia"/>
    <n v="2022"/>
    <x v="2"/>
    <s v="Ásia"/>
    <x v="38"/>
    <n v="1530000000"/>
  </r>
  <r>
    <s v="2022AbrilÁsia"/>
    <n v="2022"/>
    <x v="3"/>
    <s v="Ásia"/>
    <x v="38"/>
    <n v="152200000"/>
  </r>
  <r>
    <s v="2022MaioÁsia"/>
    <n v="2022"/>
    <x v="4"/>
    <s v="Ásia"/>
    <x v="38"/>
    <n v="62230000"/>
  </r>
  <r>
    <s v="2022JunhoÁsia"/>
    <n v="2022"/>
    <x v="5"/>
    <s v="Ásia"/>
    <x v="38"/>
    <n v="65570000"/>
  </r>
  <r>
    <s v="2022JulhoÁsia"/>
    <n v="2022"/>
    <x v="6"/>
    <s v="Ásia"/>
    <x v="38"/>
    <n v="68910000"/>
  </r>
  <r>
    <s v="2022AgostoÁsia"/>
    <n v="2022"/>
    <x v="7"/>
    <s v="Ásia"/>
    <x v="38"/>
    <n v="16950000"/>
  </r>
  <r>
    <s v="2022SetembroÁsia"/>
    <n v="2022"/>
    <x v="8"/>
    <s v="Ásia"/>
    <x v="38"/>
    <n v="18950000"/>
  </r>
  <r>
    <s v="2022OutubroÁsia"/>
    <n v="2022"/>
    <x v="9"/>
    <s v="Ásia"/>
    <x v="38"/>
    <n v="20950000"/>
  </r>
  <r>
    <s v="2022NovembroÁsia"/>
    <n v="2022"/>
    <x v="10"/>
    <s v="Ásia"/>
    <x v="38"/>
    <n v="22950000"/>
  </r>
  <r>
    <s v="2022DezembroÁsia"/>
    <n v="2022"/>
    <x v="11"/>
    <s v="Ásia"/>
    <x v="38"/>
    <n v="24950000"/>
  </r>
  <r>
    <s v="2022MarçoÁsia"/>
    <n v="2022"/>
    <x v="2"/>
    <s v="Ásia"/>
    <x v="33"/>
    <n v="1460000000"/>
  </r>
  <r>
    <s v="2022MarçoÁsia"/>
    <n v="2022"/>
    <x v="2"/>
    <s v="Ásia"/>
    <x v="34"/>
    <n v="620000000"/>
  </r>
  <r>
    <s v="2022MarçoÁsia"/>
    <n v="2022"/>
    <x v="2"/>
    <s v="Ásia"/>
    <x v="35"/>
    <n v="120000000"/>
  </r>
  <r>
    <s v="2022MarçoÁsia"/>
    <n v="2022"/>
    <x v="2"/>
    <s v="Ásia"/>
    <x v="36"/>
    <n v="170000000"/>
  </r>
  <r>
    <s v="2022MarçoÁsia"/>
    <n v="2022"/>
    <x v="2"/>
    <s v="Ásia"/>
    <x v="37"/>
    <n v="70000000"/>
  </r>
  <r>
    <s v="2022MarçoÁsia"/>
    <n v="2022"/>
    <x v="2"/>
    <s v="Ásia"/>
    <x v="39"/>
    <n v="100000000"/>
  </r>
  <r>
    <s v="2022MarçoÁsia"/>
    <n v="2022"/>
    <x v="2"/>
    <s v="Ásia"/>
    <x v="40"/>
    <n v="5000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64">
  <r>
    <n v="2022"/>
    <s v="Janeiro"/>
    <s v="Janeiro/2022"/>
    <s v="América do Norte"/>
    <s v="Estados Unidos"/>
    <x v="0"/>
    <n v="393192969.21439034"/>
  </r>
  <r>
    <n v="2022"/>
    <s v="Janeiro"/>
    <s v="Janeiro/2022"/>
    <s v="América do Norte"/>
    <s v="Canadá"/>
    <x v="0"/>
    <n v="98298242.303597584"/>
  </r>
  <r>
    <n v="2022"/>
    <s v="Janeiro"/>
    <s v="Janeiro/2022"/>
    <s v="América do Norte"/>
    <s v="México"/>
    <x v="0"/>
    <n v="49149121.151798792"/>
  </r>
  <r>
    <n v="2022"/>
    <s v="Fevereiro"/>
    <s v="Fevereiro/2022"/>
    <s v="América do Norte"/>
    <s v="Estados Unidos"/>
    <x v="0"/>
    <n v="373533320.75367087"/>
  </r>
  <r>
    <n v="2022"/>
    <s v="Fevereiro"/>
    <s v="Fevereiro/2022"/>
    <s v="América do Norte"/>
    <s v="Canadá"/>
    <x v="0"/>
    <n v="93383330.188417703"/>
  </r>
  <r>
    <n v="2022"/>
    <s v="Fevereiro"/>
    <s v="Fevereiro/2022"/>
    <s v="América do Norte"/>
    <s v="México"/>
    <x v="0"/>
    <n v="44234209.036618918"/>
  </r>
  <r>
    <n v="2022"/>
    <s v="Março"/>
    <s v="Março/2022"/>
    <s v="América do Norte"/>
    <s v="Estados Unidos"/>
    <x v="0"/>
    <n v="398107881.32957023"/>
  </r>
  <r>
    <n v="2022"/>
    <s v="Março"/>
    <s v="Março/2022"/>
    <s v="América do Norte"/>
    <s v="Canadá"/>
    <x v="0"/>
    <n v="98298242.303597584"/>
  </r>
  <r>
    <n v="2022"/>
    <s v="Março"/>
    <s v="Março/2022"/>
    <s v="América do Norte"/>
    <s v="México"/>
    <x v="0"/>
    <n v="49149121.151798792"/>
  </r>
  <r>
    <n v="2022"/>
    <s v="Abril"/>
    <s v="Abril/2022"/>
    <s v="América do Norte"/>
    <s v="Estados Unidos"/>
    <x v="0"/>
    <n v="412852617.67510986"/>
  </r>
  <r>
    <n v="2022"/>
    <s v="Abril"/>
    <s v="Abril/2022"/>
    <s v="América do Norte"/>
    <s v="Canadá"/>
    <x v="0"/>
    <n v="103213154.41877747"/>
  </r>
  <r>
    <n v="2022"/>
    <s v="Abril"/>
    <s v="Abril/2022"/>
    <s v="América do Norte"/>
    <s v="México"/>
    <x v="0"/>
    <n v="54064033.266978674"/>
  </r>
  <r>
    <n v="2022"/>
    <s v="Maio"/>
    <s v="Maio/2022"/>
    <s v="América do Norte"/>
    <s v="Estados Unidos"/>
    <x v="0"/>
    <n v="427597354.02064949"/>
  </r>
  <r>
    <n v="2022"/>
    <s v="Maio"/>
    <s v="Maio/2022"/>
    <s v="América do Norte"/>
    <s v="Canadá"/>
    <x v="0"/>
    <n v="108128066.53395735"/>
  </r>
  <r>
    <n v="2022"/>
    <s v="Maio"/>
    <s v="Maio/2022"/>
    <s v="América do Norte"/>
    <s v="México"/>
    <x v="0"/>
    <n v="58978945.382158555"/>
  </r>
  <r>
    <n v="2022"/>
    <s v="Junho"/>
    <s v="Junho/2022"/>
    <s v="América do Norte"/>
    <s v="Estados Unidos"/>
    <x v="0"/>
    <n v="442342090.36618912"/>
  </r>
  <r>
    <n v="2022"/>
    <s v="Junho"/>
    <s v="Junho/2022"/>
    <s v="América do Norte"/>
    <s v="Canadá"/>
    <x v="0"/>
    <n v="113042978.64913721"/>
  </r>
  <r>
    <n v="2022"/>
    <s v="Junho"/>
    <s v="Junho/2022"/>
    <s v="América do Norte"/>
    <s v="México"/>
    <x v="0"/>
    <n v="63893857.497338422"/>
  </r>
  <r>
    <n v="2022"/>
    <s v="Julho"/>
    <s v="Julho/2022"/>
    <s v="América do Norte"/>
    <s v="Estados Unidos"/>
    <x v="0"/>
    <n v="457086826.71172875"/>
  </r>
  <r>
    <n v="2022"/>
    <s v="Julho"/>
    <s v="Julho/2022"/>
    <s v="América do Norte"/>
    <s v="Canadá"/>
    <x v="0"/>
    <n v="117957890.7643171"/>
  </r>
  <r>
    <n v="2022"/>
    <s v="Julho"/>
    <s v="Julho/2022"/>
    <s v="América do Norte"/>
    <s v="México"/>
    <x v="0"/>
    <n v="68808769.612518296"/>
  </r>
  <r>
    <n v="2022"/>
    <s v="Agosto"/>
    <s v="Agosto/2022"/>
    <s v="América do Norte"/>
    <s v="Estados Unidos"/>
    <x v="0"/>
    <n v="471831563.05726838"/>
  </r>
  <r>
    <n v="2022"/>
    <s v="Agosto"/>
    <s v="Agosto/2022"/>
    <s v="América do Norte"/>
    <s v="Canadá"/>
    <x v="0"/>
    <n v="122872802.87949698"/>
  </r>
  <r>
    <n v="2022"/>
    <s v="Agosto"/>
    <s v="Agosto/2022"/>
    <s v="América do Norte"/>
    <s v="México"/>
    <x v="0"/>
    <n v="73723681.727698192"/>
  </r>
  <r>
    <n v="2022"/>
    <s v="Setembro"/>
    <s v="Setembro/2022"/>
    <s v="América do Norte"/>
    <s v="Estados Unidos"/>
    <x v="0"/>
    <n v="486576299.40280801"/>
  </r>
  <r>
    <n v="2022"/>
    <s v="Setembro"/>
    <s v="Setembro/2022"/>
    <s v="América do Norte"/>
    <s v="Canadá"/>
    <x v="0"/>
    <n v="127787714.99467687"/>
  </r>
  <r>
    <n v="2022"/>
    <s v="Setembro"/>
    <s v="Setembro/2022"/>
    <s v="América do Norte"/>
    <s v="México"/>
    <x v="0"/>
    <n v="78638593.842878088"/>
  </r>
  <r>
    <n v="2022"/>
    <s v="Outubro"/>
    <s v="Outubro/2022"/>
    <s v="América do Norte"/>
    <s v="Estados Unidos"/>
    <x v="0"/>
    <n v="501321035.74834764"/>
  </r>
  <r>
    <n v="2022"/>
    <s v="Outubro"/>
    <s v="Outubro/2022"/>
    <s v="América do Norte"/>
    <s v="Canadá"/>
    <x v="0"/>
    <n v="132702627.10985672"/>
  </r>
  <r>
    <n v="2022"/>
    <s v="Outubro"/>
    <s v="Outubro/2022"/>
    <s v="América do Norte"/>
    <s v="México"/>
    <x v="0"/>
    <n v="83553505.95805794"/>
  </r>
  <r>
    <n v="2022"/>
    <s v="Novembro"/>
    <s v="Novembro/2022"/>
    <s v="América do Norte"/>
    <s v="Estados Unidos"/>
    <x v="0"/>
    <n v="516065772.09388739"/>
  </r>
  <r>
    <n v="2022"/>
    <s v="Novembro"/>
    <s v="Novembro/2022"/>
    <s v="América do Norte"/>
    <s v="Canadá"/>
    <x v="0"/>
    <n v="137617539.22503662"/>
  </r>
  <r>
    <n v="2022"/>
    <s v="Novembro"/>
    <s v="Novembro/2022"/>
    <s v="América do Norte"/>
    <s v="México"/>
    <x v="0"/>
    <n v="88468418.073237836"/>
  </r>
  <r>
    <n v="2022"/>
    <s v="Dezembro"/>
    <s v="Dezembro/2022"/>
    <s v="América do Norte"/>
    <s v="Estados Unidos"/>
    <x v="0"/>
    <n v="530810508.43942702"/>
  </r>
  <r>
    <n v="2022"/>
    <s v="Dezembro"/>
    <s v="Dezembro/2022"/>
    <s v="América do Norte"/>
    <s v="Canadá"/>
    <x v="0"/>
    <n v="142532451.34021649"/>
  </r>
  <r>
    <n v="2022"/>
    <s v="Dezembro"/>
    <s v="Dezembro/2022"/>
    <s v="América do Norte"/>
    <s v="México"/>
    <x v="0"/>
    <n v="93383330.188417703"/>
  </r>
  <r>
    <n v="2022"/>
    <s v="Janeiro"/>
    <s v="Janeiro/2022"/>
    <s v="América do Norte"/>
    <s v="Estados Unidos"/>
    <x v="1"/>
    <n v="46931602.914107233"/>
  </r>
  <r>
    <n v="2022"/>
    <s v="Janeiro"/>
    <s v="Janeiro/2022"/>
    <s v="América do Norte"/>
    <s v="Canadá"/>
    <x v="1"/>
    <n v="18772641.165642891"/>
  </r>
  <r>
    <n v="2022"/>
    <s v="Janeiro"/>
    <s v="Janeiro/2022"/>
    <s v="América do Norte"/>
    <s v="México"/>
    <x v="1"/>
    <n v="938632.0582821446"/>
  </r>
  <r>
    <n v="2022"/>
    <s v="Fevereiro"/>
    <s v="Fevereiro/2022"/>
    <s v="América do Norte"/>
    <s v="Estados Unidos"/>
    <x v="1"/>
    <n v="39048560.23712828"/>
  </r>
  <r>
    <n v="2022"/>
    <s v="Fevereiro"/>
    <s v="Fevereiro/2022"/>
    <s v="América do Norte"/>
    <s v="Canadá"/>
    <x v="1"/>
    <n v="15619424.094851309"/>
  </r>
  <r>
    <n v="2022"/>
    <s v="Fevereiro"/>
    <s v="Fevereiro/2022"/>
    <s v="América do Norte"/>
    <s v="México"/>
    <x v="1"/>
    <n v="7809712.0474256538"/>
  </r>
  <r>
    <n v="2022"/>
    <s v="Março"/>
    <s v="Março/2022"/>
    <s v="América do Norte"/>
    <s v="Estados Unidos"/>
    <x v="1"/>
    <n v="46931602.914107233"/>
  </r>
  <r>
    <n v="2022"/>
    <s v="Março"/>
    <s v="Março/2022"/>
    <s v="América do Norte"/>
    <s v="Canadá"/>
    <x v="1"/>
    <n v="18772641.165642891"/>
  </r>
  <r>
    <n v="2022"/>
    <s v="Março"/>
    <s v="Março/2022"/>
    <s v="América do Norte"/>
    <s v="México"/>
    <x v="1"/>
    <n v="938632.0582821446"/>
  </r>
  <r>
    <n v="2022"/>
    <s v="Abril"/>
    <s v="Abril/2022"/>
    <s v="América do Norte"/>
    <s v="Estados Unidos"/>
    <x v="1"/>
    <n v="50542799.926235363"/>
  </r>
  <r>
    <n v="2022"/>
    <s v="Abril"/>
    <s v="Abril/2022"/>
    <s v="América do Norte"/>
    <s v="Canadá"/>
    <x v="1"/>
    <n v="19254399.971899185"/>
  </r>
  <r>
    <n v="2022"/>
    <s v="Abril"/>
    <s v="Abril/2022"/>
    <s v="América do Norte"/>
    <s v="México"/>
    <x v="1"/>
    <n v="1010855.9985247073"/>
  </r>
  <r>
    <n v="2022"/>
    <s v="Maio"/>
    <s v="Maio/2022"/>
    <s v="América do Norte"/>
    <s v="Estados Unidos"/>
    <x v="1"/>
    <n v="52798053.278370611"/>
  </r>
  <r>
    <n v="2022"/>
    <s v="Maio"/>
    <s v="Maio/2022"/>
    <s v="América do Norte"/>
    <s v="Canadá"/>
    <x v="1"/>
    <n v="21119221.311348252"/>
  </r>
  <r>
    <n v="2022"/>
    <s v="Maio"/>
    <s v="Maio/2022"/>
    <s v="América do Norte"/>
    <s v="México"/>
    <x v="1"/>
    <n v="1055961.0655674124"/>
  </r>
  <r>
    <n v="2022"/>
    <s v="Junho"/>
    <s v="Junho/2022"/>
    <s v="América do Norte"/>
    <s v="Estados Unidos"/>
    <x v="1"/>
    <n v="55731278.460502326"/>
  </r>
  <r>
    <n v="2022"/>
    <s v="Junho"/>
    <s v="Junho/2022"/>
    <s v="América do Norte"/>
    <s v="Canadá"/>
    <x v="1"/>
    <n v="22292511.384200927"/>
  </r>
  <r>
    <n v="2022"/>
    <s v="Junho"/>
    <s v="Junho/2022"/>
    <s v="América do Norte"/>
    <s v="México"/>
    <x v="1"/>
    <n v="1114625.5692100464"/>
  </r>
  <r>
    <n v="2022"/>
    <s v="Julho"/>
    <s v="Julho/2022"/>
    <s v="América do Norte"/>
    <s v="Estados Unidos"/>
    <x v="1"/>
    <n v="58664503.642634034"/>
  </r>
  <r>
    <n v="2022"/>
    <s v="Julho"/>
    <s v="Julho/2022"/>
    <s v="América do Norte"/>
    <s v="Canadá"/>
    <x v="1"/>
    <n v="23465801.457053613"/>
  </r>
  <r>
    <n v="2022"/>
    <s v="Julho"/>
    <s v="Julho/2022"/>
    <s v="América do Norte"/>
    <s v="México"/>
    <x v="1"/>
    <n v="1173290.0728526805"/>
  </r>
  <r>
    <n v="2022"/>
    <s v="Agosto"/>
    <s v="Agosto/2022"/>
    <s v="América do Norte"/>
    <s v="Estados Unidos"/>
    <x v="1"/>
    <n v="61597728.824765727"/>
  </r>
  <r>
    <n v="2022"/>
    <s v="Agosto"/>
    <s v="Agosto/2022"/>
    <s v="América do Norte"/>
    <s v="Canadá"/>
    <x v="1"/>
    <n v="24639091.529906295"/>
  </r>
  <r>
    <n v="2022"/>
    <s v="Agosto"/>
    <s v="Agosto/2022"/>
    <s v="América do Norte"/>
    <s v="México"/>
    <x v="1"/>
    <n v="1231954.5764953147"/>
  </r>
  <r>
    <n v="2022"/>
    <s v="Setembro"/>
    <s v="Setembro/2022"/>
    <s v="América do Norte"/>
    <s v="Estados Unidos"/>
    <x v="1"/>
    <n v="64530954.006897435"/>
  </r>
  <r>
    <n v="2022"/>
    <s v="Setembro"/>
    <s v="Setembro/2022"/>
    <s v="América do Norte"/>
    <s v="Canadá"/>
    <x v="1"/>
    <n v="25812381.602758978"/>
  </r>
  <r>
    <n v="2022"/>
    <s v="Setembro"/>
    <s v="Setembro/2022"/>
    <s v="América do Norte"/>
    <s v="México"/>
    <x v="1"/>
    <n v="1290619.0801379492"/>
  </r>
  <r>
    <n v="2022"/>
    <s v="Outubro"/>
    <s v="Outubro/2022"/>
    <s v="América do Norte"/>
    <s v="Estados Unidos"/>
    <x v="1"/>
    <n v="67464179.189029127"/>
  </r>
  <r>
    <n v="2022"/>
    <s v="Outubro"/>
    <s v="Outubro/2022"/>
    <s v="América do Norte"/>
    <s v="Canadá"/>
    <x v="1"/>
    <n v="26985671.675611652"/>
  </r>
  <r>
    <n v="2022"/>
    <s v="Outubro"/>
    <s v="Outubro/2022"/>
    <s v="América do Norte"/>
    <s v="México"/>
    <x v="1"/>
    <n v="1349283.5837805828"/>
  </r>
  <r>
    <n v="2022"/>
    <s v="Novembro"/>
    <s v="Novembro/2022"/>
    <s v="América do Norte"/>
    <s v="Estados Unidos"/>
    <x v="1"/>
    <n v="70397404.37116085"/>
  </r>
  <r>
    <n v="2022"/>
    <s v="Novembro"/>
    <s v="Novembro/2022"/>
    <s v="América do Norte"/>
    <s v="Canadá"/>
    <x v="1"/>
    <n v="28158961.748464327"/>
  </r>
  <r>
    <n v="2022"/>
    <s v="Novembro"/>
    <s v="Novembro/2022"/>
    <s v="América do Norte"/>
    <s v="México"/>
    <x v="1"/>
    <n v="1407948.0874232168"/>
  </r>
  <r>
    <n v="2022"/>
    <s v="Dezembro"/>
    <s v="Dezembro/2022"/>
    <s v="América do Norte"/>
    <s v="Estados Unidos"/>
    <x v="1"/>
    <n v="73330629.553292528"/>
  </r>
  <r>
    <n v="2022"/>
    <s v="Dezembro"/>
    <s v="Dezembro/2022"/>
    <s v="América do Norte"/>
    <s v="Canadá"/>
    <x v="1"/>
    <n v="29332251.821317017"/>
  </r>
  <r>
    <n v="2022"/>
    <s v="Dezembro"/>
    <s v="Dezembro/2022"/>
    <s v="América do Norte"/>
    <s v="México"/>
    <x v="1"/>
    <n v="1466612.5910658508"/>
  </r>
  <r>
    <n v="2022"/>
    <s v="Janeiro"/>
    <s v="Janeiro/2022"/>
    <s v="América do Norte"/>
    <s v="Estados Unidos"/>
    <x v="2"/>
    <n v="6582471.5828301944"/>
  </r>
  <r>
    <n v="2022"/>
    <s v="Janeiro"/>
    <s v="Janeiro/2022"/>
    <s v="América do Norte"/>
    <s v="Canadá"/>
    <x v="2"/>
    <n v="438831.43885534629"/>
  </r>
  <r>
    <n v="2022"/>
    <s v="Janeiro"/>
    <s v="Janeiro/2022"/>
    <s v="América do Norte"/>
    <s v="México"/>
    <x v="2"/>
    <n v="877662.87771069247"/>
  </r>
  <r>
    <n v="2022"/>
    <s v="Fevereiro"/>
    <s v="Fevereiro/2022"/>
    <s v="América do Norte"/>
    <s v="Estados Unidos"/>
    <x v="2"/>
    <n v="6180428.4083100278"/>
  </r>
  <r>
    <n v="2022"/>
    <s v="Fevereiro"/>
    <s v="Fevereiro/2022"/>
    <s v="América do Norte"/>
    <s v="Canadá"/>
    <x v="2"/>
    <n v="397313.25481993036"/>
  </r>
  <r>
    <n v="2022"/>
    <s v="Fevereiro"/>
    <s v="Fevereiro/2022"/>
    <s v="América do Norte"/>
    <s v="México"/>
    <x v="2"/>
    <n v="794626.50963986071"/>
  </r>
  <r>
    <n v="2022"/>
    <s v="Março"/>
    <s v="Março/2022"/>
    <s v="América do Norte"/>
    <s v="Estados Unidos"/>
    <x v="2"/>
    <n v="6582471.5828301953"/>
  </r>
  <r>
    <n v="2022"/>
    <s v="Março"/>
    <s v="Março/2022"/>
    <s v="América do Norte"/>
    <s v="Canadá"/>
    <x v="2"/>
    <n v="438831.43885534629"/>
  </r>
  <r>
    <n v="2022"/>
    <s v="Março"/>
    <s v="Março/2022"/>
    <s v="América do Norte"/>
    <s v="México"/>
    <x v="2"/>
    <n v="877662.87771069247"/>
  </r>
  <r>
    <n v="2022"/>
    <s v="Abril"/>
    <s v="Abril/2022"/>
    <s v="América do Norte"/>
    <s v="Estados Unidos"/>
    <x v="2"/>
    <n v="7021303.0216855416"/>
  </r>
  <r>
    <n v="2022"/>
    <s v="Abril"/>
    <s v="Abril/2022"/>
    <s v="América do Norte"/>
    <s v="Canadá"/>
    <x v="2"/>
    <n v="482714.58274088096"/>
  </r>
  <r>
    <n v="2022"/>
    <s v="Abril"/>
    <s v="Abril/2022"/>
    <s v="América do Norte"/>
    <s v="México"/>
    <x v="2"/>
    <n v="921546.02159622742"/>
  </r>
  <r>
    <n v="2022"/>
    <s v="Maio"/>
    <s v="Maio/2022"/>
    <s v="América do Norte"/>
    <s v="Estados Unidos"/>
    <x v="2"/>
    <n v="7460134.4605408888"/>
  </r>
  <r>
    <n v="2022"/>
    <s v="Maio"/>
    <s v="Maio/2022"/>
    <s v="América do Norte"/>
    <s v="Canadá"/>
    <x v="2"/>
    <n v="526597.72662641562"/>
  </r>
  <r>
    <n v="2022"/>
    <s v="Maio"/>
    <s v="Maio/2022"/>
    <s v="América do Norte"/>
    <s v="México"/>
    <x v="2"/>
    <n v="965429.16548176203"/>
  </r>
  <r>
    <n v="2022"/>
    <s v="Junho"/>
    <s v="Junho/2022"/>
    <s v="América do Norte"/>
    <s v="Estados Unidos"/>
    <x v="2"/>
    <n v="7898965.8993962351"/>
  </r>
  <r>
    <n v="2022"/>
    <s v="Junho"/>
    <s v="Junho/2022"/>
    <s v="América do Norte"/>
    <s v="Canadá"/>
    <x v="2"/>
    <n v="570480.87051195023"/>
  </r>
  <r>
    <n v="2022"/>
    <s v="Junho"/>
    <s v="Junho/2022"/>
    <s v="América do Norte"/>
    <s v="México"/>
    <x v="2"/>
    <n v="1009312.3093672966"/>
  </r>
  <r>
    <n v="2022"/>
    <s v="Julho"/>
    <s v="Julho/2022"/>
    <s v="América do Norte"/>
    <s v="Estados Unidos"/>
    <x v="2"/>
    <n v="8337797.3382515814"/>
  </r>
  <r>
    <n v="2022"/>
    <s v="Julho"/>
    <s v="Julho/2022"/>
    <s v="América do Norte"/>
    <s v="Canadá"/>
    <x v="2"/>
    <n v="614364.01439748472"/>
  </r>
  <r>
    <n v="2022"/>
    <s v="Julho"/>
    <s v="Julho/2022"/>
    <s v="América do Norte"/>
    <s v="México"/>
    <x v="2"/>
    <n v="1053195.453252831"/>
  </r>
  <r>
    <n v="2022"/>
    <s v="Agosto"/>
    <s v="Agosto/2022"/>
    <s v="América do Norte"/>
    <s v="Estados Unidos"/>
    <x v="2"/>
    <n v="8776628.7771069277"/>
  </r>
  <r>
    <n v="2022"/>
    <s v="Agosto"/>
    <s v="Agosto/2022"/>
    <s v="América do Norte"/>
    <s v="Canadá"/>
    <x v="2"/>
    <n v="658247.15828301955"/>
  </r>
  <r>
    <n v="2022"/>
    <s v="Agosto"/>
    <s v="Agosto/2022"/>
    <s v="América do Norte"/>
    <s v="México"/>
    <x v="2"/>
    <n v="1097078.597138366"/>
  </r>
  <r>
    <n v="2022"/>
    <s v="Setembro"/>
    <s v="Setembro/2022"/>
    <s v="América do Norte"/>
    <s v="Estados Unidos"/>
    <x v="2"/>
    <n v="9215460.215962274"/>
  </r>
  <r>
    <n v="2022"/>
    <s v="Setembro"/>
    <s v="Setembro/2022"/>
    <s v="América do Norte"/>
    <s v="Canadá"/>
    <x v="2"/>
    <n v="702130.30216855416"/>
  </r>
  <r>
    <n v="2022"/>
    <s v="Setembro"/>
    <s v="Setembro/2022"/>
    <s v="América do Norte"/>
    <s v="México"/>
    <x v="2"/>
    <n v="1140961.7410239007"/>
  </r>
  <r>
    <n v="2022"/>
    <s v="Outubro"/>
    <s v="Outubro/2022"/>
    <s v="América do Norte"/>
    <s v="Estados Unidos"/>
    <x v="2"/>
    <n v="9654291.6548176184"/>
  </r>
  <r>
    <n v="2022"/>
    <s v="Outubro"/>
    <s v="Outubro/2022"/>
    <s v="América do Norte"/>
    <s v="Canadá"/>
    <x v="2"/>
    <n v="746013.44605408865"/>
  </r>
  <r>
    <n v="2022"/>
    <s v="Outubro"/>
    <s v="Outubro/2022"/>
    <s v="América do Norte"/>
    <s v="México"/>
    <x v="2"/>
    <n v="1184844.8849094352"/>
  </r>
  <r>
    <n v="2022"/>
    <s v="Novembro"/>
    <s v="Novembro/2022"/>
    <s v="América do Norte"/>
    <s v="Estados Unidos"/>
    <x v="2"/>
    <n v="10093123.093672967"/>
  </r>
  <r>
    <n v="2022"/>
    <s v="Novembro"/>
    <s v="Novembro/2022"/>
    <s v="América do Norte"/>
    <s v="Canadá"/>
    <x v="2"/>
    <n v="789896.58993962337"/>
  </r>
  <r>
    <n v="2022"/>
    <s v="Novembro"/>
    <s v="Novembro/2022"/>
    <s v="América do Norte"/>
    <s v="México"/>
    <x v="2"/>
    <n v="1228728.0287949701"/>
  </r>
  <r>
    <n v="2022"/>
    <s v="Dezembro"/>
    <s v="Dezembro/2022"/>
    <s v="América do Norte"/>
    <s v="Estados Unidos"/>
    <x v="2"/>
    <n v="10531954.532528313"/>
  </r>
  <r>
    <n v="2022"/>
    <s v="Dezembro"/>
    <s v="Dezembro/2022"/>
    <s v="América do Norte"/>
    <s v="Canadá"/>
    <x v="2"/>
    <n v="833779.73382515798"/>
  </r>
  <r>
    <n v="2022"/>
    <s v="Dezembro"/>
    <s v="Dezembro/2022"/>
    <s v="América do Norte"/>
    <s v="México"/>
    <x v="2"/>
    <n v="1272611.1726805044"/>
  </r>
  <r>
    <n v="2022"/>
    <s v="Janeiro"/>
    <s v="Janeiro/2022"/>
    <s v="América do Norte"/>
    <s v="Estados Unidos"/>
    <x v="3"/>
    <n v="779716.02212672494"/>
  </r>
  <r>
    <n v="2022"/>
    <s v="Janeiro"/>
    <s v="Janeiro/2022"/>
    <s v="América do Norte"/>
    <s v="Canadá"/>
    <x v="3"/>
    <n v="194929.00553168126"/>
  </r>
  <r>
    <n v="2022"/>
    <s v="Janeiro"/>
    <s v="Janeiro/2022"/>
    <s v="América do Norte"/>
    <s v="México"/>
    <x v="3"/>
    <n v="194929.00553168124"/>
  </r>
  <r>
    <n v="2022"/>
    <s v="Fevereiro"/>
    <s v="Fevereiro/2022"/>
    <s v="América do Norte"/>
    <s v="Estados Unidos"/>
    <x v="3"/>
    <n v="730603.73519012856"/>
  </r>
  <r>
    <n v="2022"/>
    <s v="Fevereiro"/>
    <s v="Fevereiro/2022"/>
    <s v="América do Norte"/>
    <s v="Canadá"/>
    <x v="3"/>
    <n v="182650.93379753214"/>
  </r>
  <r>
    <n v="2022"/>
    <s v="Fevereiro"/>
    <s v="Fevereiro/2022"/>
    <s v="América do Norte"/>
    <s v="México"/>
    <x v="3"/>
    <n v="182650.93379753214"/>
  </r>
  <r>
    <n v="2022"/>
    <s v="Março"/>
    <s v="Março/2022"/>
    <s v="América do Norte"/>
    <s v="Estados Unidos"/>
    <x v="3"/>
    <n v="779716.02212672494"/>
  </r>
  <r>
    <n v="2022"/>
    <s v="Março"/>
    <s v="Março/2022"/>
    <s v="América do Norte"/>
    <s v="Canadá"/>
    <x v="3"/>
    <n v="194929.00553168126"/>
  </r>
  <r>
    <n v="2022"/>
    <s v="Março"/>
    <s v="Março/2022"/>
    <s v="América do Norte"/>
    <s v="México"/>
    <x v="3"/>
    <n v="194929.00553168124"/>
  </r>
  <r>
    <n v="2022"/>
    <s v="Abril"/>
    <s v="Abril/2022"/>
    <s v="América do Norte"/>
    <s v="Estados Unidos"/>
    <x v="3"/>
    <n v="877005.12386779184"/>
  </r>
  <r>
    <n v="2022"/>
    <s v="Abril"/>
    <s v="Abril/2022"/>
    <s v="América do Norte"/>
    <s v="Canadá"/>
    <x v="3"/>
    <n v="219251.28096694799"/>
  </r>
  <r>
    <n v="2022"/>
    <s v="Abril"/>
    <s v="Abril/2022"/>
    <s v="América do Norte"/>
    <s v="México"/>
    <x v="3"/>
    <n v="219251.28096694799"/>
  </r>
  <r>
    <n v="2022"/>
    <s v="Maio"/>
    <s v="Maio/2022"/>
    <s v="América do Norte"/>
    <s v="Estados Unidos"/>
    <x v="3"/>
    <n v="935472.13212564471"/>
  </r>
  <r>
    <n v="2022"/>
    <s v="Maio"/>
    <s v="Maio/2022"/>
    <s v="América do Norte"/>
    <s v="Canadá"/>
    <x v="3"/>
    <n v="233868.03303141118"/>
  </r>
  <r>
    <n v="2022"/>
    <s v="Maio"/>
    <s v="Maio/2022"/>
    <s v="América do Norte"/>
    <s v="México"/>
    <x v="3"/>
    <n v="233868.03303141121"/>
  </r>
  <r>
    <n v="2022"/>
    <s v="Junho"/>
    <s v="Junho/2022"/>
    <s v="América do Norte"/>
    <s v="Estados Unidos"/>
    <x v="3"/>
    <n v="1023406.5125454554"/>
  </r>
  <r>
    <n v="2022"/>
    <s v="Junho"/>
    <s v="Junho/2022"/>
    <s v="América do Norte"/>
    <s v="Canadá"/>
    <x v="3"/>
    <n v="255851.62813636381"/>
  </r>
  <r>
    <n v="2022"/>
    <s v="Junho"/>
    <s v="Junho/2022"/>
    <s v="América do Norte"/>
    <s v="México"/>
    <x v="3"/>
    <n v="255851.62813636384"/>
  </r>
  <r>
    <n v="2022"/>
    <s v="Julho"/>
    <s v="Julho/2022"/>
    <s v="América do Norte"/>
    <s v="Estados Unidos"/>
    <x v="3"/>
    <n v="1110873.1568992031"/>
  </r>
  <r>
    <n v="2022"/>
    <s v="Julho"/>
    <s v="Julho/2022"/>
    <s v="América do Norte"/>
    <s v="Canadá"/>
    <x v="3"/>
    <n v="277718.28922480077"/>
  </r>
  <r>
    <n v="2022"/>
    <s v="Julho"/>
    <s v="Julho/2022"/>
    <s v="América do Norte"/>
    <s v="México"/>
    <x v="3"/>
    <n v="277718.28922480077"/>
  </r>
  <r>
    <n v="2022"/>
    <s v="Agosto"/>
    <s v="Agosto/2022"/>
    <s v="América do Norte"/>
    <s v="Estados Unidos"/>
    <x v="3"/>
    <n v="1198339.8012529509"/>
  </r>
  <r>
    <n v="2022"/>
    <s v="Agosto"/>
    <s v="Agosto/2022"/>
    <s v="América do Norte"/>
    <s v="Canadá"/>
    <x v="3"/>
    <n v="299584.95031323773"/>
  </r>
  <r>
    <n v="2022"/>
    <s v="Agosto"/>
    <s v="Agosto/2022"/>
    <s v="América do Norte"/>
    <s v="México"/>
    <x v="3"/>
    <n v="299584.95031323767"/>
  </r>
  <r>
    <n v="2022"/>
    <s v="Setembro"/>
    <s v="Setembro/2022"/>
    <s v="América do Norte"/>
    <s v="Estados Unidos"/>
    <x v="3"/>
    <n v="1286274.1816727614"/>
  </r>
  <r>
    <n v="2022"/>
    <s v="Setembro"/>
    <s v="Setembro/2022"/>
    <s v="América do Norte"/>
    <s v="Canadá"/>
    <x v="3"/>
    <n v="321568.54541819036"/>
  </r>
  <r>
    <n v="2022"/>
    <s v="Setembro"/>
    <s v="Setembro/2022"/>
    <s v="América do Norte"/>
    <s v="México"/>
    <x v="3"/>
    <n v="321568.54541819042"/>
  </r>
  <r>
    <n v="2022"/>
    <s v="Outubro"/>
    <s v="Outubro/2022"/>
    <s v="América do Norte"/>
    <s v="Estados Unidos"/>
    <x v="3"/>
    <n v="1374208.5620925718"/>
  </r>
  <r>
    <n v="2022"/>
    <s v="Outubro"/>
    <s v="Outubro/2022"/>
    <s v="América do Norte"/>
    <s v="Canadá"/>
    <x v="3"/>
    <n v="343552.14052314294"/>
  </r>
  <r>
    <n v="2022"/>
    <s v="Outubro"/>
    <s v="Outubro/2022"/>
    <s v="América do Norte"/>
    <s v="México"/>
    <x v="3"/>
    <n v="343552.14052314294"/>
  </r>
  <r>
    <n v="2022"/>
    <s v="Novembro"/>
    <s v="Novembro/2022"/>
    <s v="América do Norte"/>
    <s v="Estados Unidos"/>
    <x v="3"/>
    <n v="1461675.2064463203"/>
  </r>
  <r>
    <n v="2022"/>
    <s v="Novembro"/>
    <s v="Novembro/2022"/>
    <s v="América do Norte"/>
    <s v="Canadá"/>
    <x v="3"/>
    <n v="365418.80161158001"/>
  </r>
  <r>
    <n v="2022"/>
    <s v="Novembro"/>
    <s v="Novembro/2022"/>
    <s v="América do Norte"/>
    <s v="México"/>
    <x v="3"/>
    <n v="365418.80161158001"/>
  </r>
  <r>
    <n v="2022"/>
    <s v="Dezembro"/>
    <s v="Dezembro/2022"/>
    <s v="América do Norte"/>
    <s v="Estados Unidos"/>
    <x v="3"/>
    <n v="1549141.8508000677"/>
  </r>
  <r>
    <n v="2022"/>
    <s v="Dezembro"/>
    <s v="Dezembro/2022"/>
    <s v="América do Norte"/>
    <s v="Canadá"/>
    <x v="3"/>
    <n v="387285.46270001685"/>
  </r>
  <r>
    <n v="2022"/>
    <s v="Dezembro"/>
    <s v="Dezembro/2022"/>
    <s v="América do Norte"/>
    <s v="México"/>
    <x v="3"/>
    <n v="387285.46270001691"/>
  </r>
  <r>
    <n v="2022"/>
    <s v="Janeiro"/>
    <s v="Janeiro/2022"/>
    <s v="América do Norte"/>
    <s v="Estados Unidos"/>
    <x v="4"/>
    <n v="332793.03765698324"/>
  </r>
  <r>
    <n v="2022"/>
    <s v="Janeiro"/>
    <s v="Janeiro/2022"/>
    <s v="América do Norte"/>
    <s v="Canadá"/>
    <x v="4"/>
    <n v="166396.51882849165"/>
  </r>
  <r>
    <n v="2022"/>
    <s v="Janeiro"/>
    <s v="Janeiro/2022"/>
    <s v="América do Norte"/>
    <s v="México"/>
    <x v="4"/>
    <n v="99837.911297094965"/>
  </r>
  <r>
    <n v="2022"/>
    <s v="Fevereiro"/>
    <s v="Fevereiro/2022"/>
    <s v="América do Norte"/>
    <s v="Estados Unidos"/>
    <x v="4"/>
    <n v="300716.60029245471"/>
  </r>
  <r>
    <n v="2022"/>
    <s v="Fevereiro"/>
    <s v="Fevereiro/2022"/>
    <s v="América do Norte"/>
    <s v="Canadá"/>
    <x v="4"/>
    <n v="150358.30014622735"/>
  </r>
  <r>
    <n v="2022"/>
    <s v="Fevereiro"/>
    <s v="Fevereiro/2022"/>
    <s v="América do Norte"/>
    <s v="México"/>
    <x v="4"/>
    <n v="90214.980087736403"/>
  </r>
  <r>
    <n v="2022"/>
    <s v="Março"/>
    <s v="Março/2022"/>
    <s v="América do Norte"/>
    <s v="Estados Unidos"/>
    <x v="4"/>
    <n v="332793.0376569833"/>
  </r>
  <r>
    <n v="2022"/>
    <s v="Março"/>
    <s v="Março/2022"/>
    <s v="América do Norte"/>
    <s v="Canadá"/>
    <x v="4"/>
    <n v="166396.51882849165"/>
  </r>
  <r>
    <n v="2022"/>
    <s v="Março"/>
    <s v="Março/2022"/>
    <s v="América do Norte"/>
    <s v="México"/>
    <x v="4"/>
    <n v="99837.911297094965"/>
  </r>
  <r>
    <n v="2022"/>
    <s v="Abril"/>
    <s v="Abril/2022"/>
    <s v="América do Norte"/>
    <s v="Estados Unidos"/>
    <x v="4"/>
    <n v="364869.47502151167"/>
  </r>
  <r>
    <n v="2022"/>
    <s v="Abril"/>
    <s v="Abril/2022"/>
    <s v="América do Norte"/>
    <s v="Canadá"/>
    <x v="4"/>
    <n v="182434.73751075583"/>
  </r>
  <r>
    <n v="2022"/>
    <s v="Abril"/>
    <s v="Abril/2022"/>
    <s v="América do Norte"/>
    <s v="México"/>
    <x v="4"/>
    <n v="109460.84250645351"/>
  </r>
  <r>
    <n v="2022"/>
    <s v="Maio"/>
    <s v="Maio/2022"/>
    <s v="América do Norte"/>
    <s v="Estados Unidos"/>
    <x v="4"/>
    <n v="400955.46705660626"/>
  </r>
  <r>
    <n v="2022"/>
    <s v="Maio"/>
    <s v="Maio/2022"/>
    <s v="América do Norte"/>
    <s v="Canadá"/>
    <x v="4"/>
    <n v="200477.73352830316"/>
  </r>
  <r>
    <n v="2022"/>
    <s v="Maio"/>
    <s v="Maio/2022"/>
    <s v="América do Norte"/>
    <s v="México"/>
    <x v="4"/>
    <n v="120286.64011698189"/>
  </r>
  <r>
    <n v="2022"/>
    <s v="Junho"/>
    <s v="Junho/2022"/>
    <s v="América do Norte"/>
    <s v="Estados Unidos"/>
    <x v="4"/>
    <n v="433031.90442113485"/>
  </r>
  <r>
    <n v="2022"/>
    <s v="Junho"/>
    <s v="Junho/2022"/>
    <s v="América do Norte"/>
    <s v="Canadá"/>
    <x v="4"/>
    <n v="216515.9522105674"/>
  </r>
  <r>
    <n v="2022"/>
    <s v="Junho"/>
    <s v="Junho/2022"/>
    <s v="América do Norte"/>
    <s v="México"/>
    <x v="4"/>
    <n v="129909.57132634042"/>
  </r>
  <r>
    <n v="2022"/>
    <s v="Julho"/>
    <s v="Julho/2022"/>
    <s v="América do Norte"/>
    <s v="Estados Unidos"/>
    <x v="4"/>
    <n v="465108.34178566333"/>
  </r>
  <r>
    <n v="2022"/>
    <s v="Julho"/>
    <s v="Julho/2022"/>
    <s v="América do Norte"/>
    <s v="Canadá"/>
    <x v="4"/>
    <n v="232554.17089283167"/>
  </r>
  <r>
    <n v="2022"/>
    <s v="Julho"/>
    <s v="Julho/2022"/>
    <s v="América do Norte"/>
    <s v="México"/>
    <x v="4"/>
    <n v="139532.50253569896"/>
  </r>
  <r>
    <n v="2022"/>
    <s v="Agosto"/>
    <s v="Agosto/2022"/>
    <s v="América do Norte"/>
    <s v="Estados Unidos"/>
    <x v="4"/>
    <n v="501194.33382075781"/>
  </r>
  <r>
    <n v="2022"/>
    <s v="Agosto"/>
    <s v="Agosto/2022"/>
    <s v="América do Norte"/>
    <s v="Canadá"/>
    <x v="4"/>
    <n v="250597.1669103789"/>
  </r>
  <r>
    <n v="2022"/>
    <s v="Agosto"/>
    <s v="Agosto/2022"/>
    <s v="América do Norte"/>
    <s v="México"/>
    <x v="4"/>
    <n v="150358.30014622735"/>
  </r>
  <r>
    <n v="2022"/>
    <s v="Setembro"/>
    <s v="Setembro/2022"/>
    <s v="América do Norte"/>
    <s v="Estados Unidos"/>
    <x v="4"/>
    <n v="533270.77118528634"/>
  </r>
  <r>
    <n v="2022"/>
    <s v="Setembro"/>
    <s v="Setembro/2022"/>
    <s v="América do Norte"/>
    <s v="Canadá"/>
    <x v="4"/>
    <n v="266635.38559264317"/>
  </r>
  <r>
    <n v="2022"/>
    <s v="Setembro"/>
    <s v="Setembro/2022"/>
    <s v="América do Norte"/>
    <s v="México"/>
    <x v="4"/>
    <n v="159981.23135558594"/>
  </r>
  <r>
    <n v="2022"/>
    <s v="Outubro"/>
    <s v="Outubro/2022"/>
    <s v="América do Norte"/>
    <s v="Estados Unidos"/>
    <x v="4"/>
    <n v="565347.20854981465"/>
  </r>
  <r>
    <n v="2022"/>
    <s v="Outubro"/>
    <s v="Outubro/2022"/>
    <s v="América do Norte"/>
    <s v="Canadá"/>
    <x v="4"/>
    <n v="282673.60427490738"/>
  </r>
  <r>
    <n v="2022"/>
    <s v="Outubro"/>
    <s v="Outubro/2022"/>
    <s v="América do Norte"/>
    <s v="México"/>
    <x v="4"/>
    <n v="169604.16256494442"/>
  </r>
  <r>
    <n v="2022"/>
    <s v="Novembro"/>
    <s v="Novembro/2022"/>
    <s v="América do Norte"/>
    <s v="Estados Unidos"/>
    <x v="4"/>
    <n v="597423.64591434353"/>
  </r>
  <r>
    <n v="2022"/>
    <s v="Novembro"/>
    <s v="Novembro/2022"/>
    <s v="América do Norte"/>
    <s v="Canadá"/>
    <x v="4"/>
    <n v="298711.82295717171"/>
  </r>
  <r>
    <n v="2022"/>
    <s v="Novembro"/>
    <s v="Novembro/2022"/>
    <s v="América do Norte"/>
    <s v="México"/>
    <x v="4"/>
    <n v="179227.09377430301"/>
  </r>
  <r>
    <n v="2022"/>
    <s v="Dezembro"/>
    <s v="Dezembro/2022"/>
    <s v="América do Norte"/>
    <s v="Estados Unidos"/>
    <x v="4"/>
    <n v="633509.63794943795"/>
  </r>
  <r>
    <n v="2022"/>
    <s v="Dezembro"/>
    <s v="Dezembro/2022"/>
    <s v="América do Norte"/>
    <s v="Canadá"/>
    <x v="4"/>
    <n v="316754.81897471898"/>
  </r>
  <r>
    <n v="2022"/>
    <s v="Dezembro"/>
    <s v="Dezembro/2022"/>
    <s v="América do Norte"/>
    <s v="México"/>
    <x v="4"/>
    <n v="190052.8913848314"/>
  </r>
  <r>
    <n v="2022"/>
    <s v="Janeiro"/>
    <s v="Janeiro/2022"/>
    <s v="América do Norte"/>
    <s v="Estados Unidos"/>
    <x v="5"/>
    <n v="7817993.820540634"/>
  </r>
  <r>
    <n v="2022"/>
    <s v="Janeiro"/>
    <s v="Janeiro/2022"/>
    <s v="América do Norte"/>
    <s v="Canadá"/>
    <x v="5"/>
    <n v="781799.38205406338"/>
  </r>
  <r>
    <n v="2022"/>
    <s v="Janeiro"/>
    <s v="Janeiro/2022"/>
    <s v="América do Norte"/>
    <s v="México"/>
    <x v="5"/>
    <n v="390899.69102703169"/>
  </r>
  <r>
    <n v="2022"/>
    <s v="Fevereiro"/>
    <s v="Fevereiro/2022"/>
    <s v="América do Norte"/>
    <s v="Estados Unidos"/>
    <x v="5"/>
    <n v="7036194.4384865724"/>
  </r>
  <r>
    <n v="2022"/>
    <s v="Fevereiro"/>
    <s v="Fevereiro/2022"/>
    <s v="América do Norte"/>
    <s v="Canadá"/>
    <x v="5"/>
    <n v="703619.44384865719"/>
  </r>
  <r>
    <n v="2022"/>
    <s v="Fevereiro"/>
    <s v="Fevereiro/2022"/>
    <s v="América do Norte"/>
    <s v="México"/>
    <x v="5"/>
    <n v="351809.72192432859"/>
  </r>
  <r>
    <n v="2022"/>
    <s v="Março"/>
    <s v="Março/2022"/>
    <s v="América do Norte"/>
    <s v="Estados Unidos"/>
    <x v="5"/>
    <n v="7817993.8205406331"/>
  </r>
  <r>
    <n v="2022"/>
    <s v="Março"/>
    <s v="Março/2022"/>
    <s v="América do Norte"/>
    <s v="Canadá"/>
    <x v="5"/>
    <n v="781799.38205406338"/>
  </r>
  <r>
    <n v="2022"/>
    <s v="Março"/>
    <s v="Março/2022"/>
    <s v="América do Norte"/>
    <s v="México"/>
    <x v="5"/>
    <n v="390899.69102703169"/>
  </r>
  <r>
    <n v="2022"/>
    <s v="Abril"/>
    <s v="Abril/2022"/>
    <s v="América do Norte"/>
    <s v="Estados Unidos"/>
    <x v="5"/>
    <n v="8599793.2025946993"/>
  </r>
  <r>
    <n v="2022"/>
    <s v="Abril"/>
    <s v="Abril/2022"/>
    <s v="América do Norte"/>
    <s v="Canadá"/>
    <x v="5"/>
    <n v="859979.32025946991"/>
  </r>
  <r>
    <n v="2022"/>
    <s v="Abril"/>
    <s v="Abril/2022"/>
    <s v="América do Norte"/>
    <s v="México"/>
    <x v="5"/>
    <n v="429989.66012973496"/>
  </r>
  <r>
    <n v="2022"/>
    <s v="Maio"/>
    <s v="Maio/2022"/>
    <s v="América do Norte"/>
    <s v="Estados Unidos"/>
    <x v="5"/>
    <n v="9381592.5846487619"/>
  </r>
  <r>
    <n v="2022"/>
    <s v="Maio"/>
    <s v="Maio/2022"/>
    <s v="América do Norte"/>
    <s v="Canadá"/>
    <x v="5"/>
    <n v="938159.25846487621"/>
  </r>
  <r>
    <n v="2022"/>
    <s v="Maio"/>
    <s v="Maio/2022"/>
    <s v="América do Norte"/>
    <s v="México"/>
    <x v="5"/>
    <n v="469079.62923243811"/>
  </r>
  <r>
    <n v="2022"/>
    <s v="Junho"/>
    <s v="Junho/2022"/>
    <s v="América do Norte"/>
    <s v="Estados Unidos"/>
    <x v="5"/>
    <n v="9944922.2782112285"/>
  </r>
  <r>
    <n v="2022"/>
    <s v="Junho"/>
    <s v="Junho/2022"/>
    <s v="América do Norte"/>
    <s v="Canadá"/>
    <x v="5"/>
    <n v="994492.22782112297"/>
  </r>
  <r>
    <n v="2022"/>
    <s v="Junho"/>
    <s v="Junho/2022"/>
    <s v="América do Norte"/>
    <s v="México"/>
    <x v="5"/>
    <n v="748486.25567589782"/>
  </r>
  <r>
    <n v="2022"/>
    <s v="Julho"/>
    <s v="Julho/2022"/>
    <s v="América do Norte"/>
    <s v="Estados Unidos"/>
    <x v="5"/>
    <n v="10945191.348756889"/>
  </r>
  <r>
    <n v="2022"/>
    <s v="Julho"/>
    <s v="Julho/2022"/>
    <s v="América do Norte"/>
    <s v="Canadá"/>
    <x v="5"/>
    <n v="1094519.1348756889"/>
  </r>
  <r>
    <n v="2022"/>
    <s v="Julho"/>
    <s v="Julho/2022"/>
    <s v="América do Norte"/>
    <s v="México"/>
    <x v="5"/>
    <n v="547259.56743784435"/>
  </r>
  <r>
    <n v="2022"/>
    <s v="Agosto"/>
    <s v="Agosto/2022"/>
    <s v="América do Norte"/>
    <s v="Estados Unidos"/>
    <x v="5"/>
    <n v="11726990.730810951"/>
  </r>
  <r>
    <n v="2022"/>
    <s v="Agosto"/>
    <s v="Agosto/2022"/>
    <s v="América do Norte"/>
    <s v="Canadá"/>
    <x v="5"/>
    <n v="1172699.0730810952"/>
  </r>
  <r>
    <n v="2022"/>
    <s v="Agosto"/>
    <s v="Agosto/2022"/>
    <s v="América do Norte"/>
    <s v="México"/>
    <x v="5"/>
    <n v="586349.53654054762"/>
  </r>
  <r>
    <n v="2022"/>
    <s v="Setembro"/>
    <s v="Setembro/2022"/>
    <s v="América do Norte"/>
    <s v="Estados Unidos"/>
    <x v="5"/>
    <n v="12508790.112865016"/>
  </r>
  <r>
    <n v="2022"/>
    <s v="Setembro"/>
    <s v="Setembro/2022"/>
    <s v="América do Norte"/>
    <s v="Canadá"/>
    <x v="5"/>
    <n v="1250879.0112865015"/>
  </r>
  <r>
    <n v="2022"/>
    <s v="Setembro"/>
    <s v="Setembro/2022"/>
    <s v="América do Norte"/>
    <s v="México"/>
    <x v="5"/>
    <n v="625439.50564325089"/>
  </r>
  <r>
    <n v="2022"/>
    <s v="Outubro"/>
    <s v="Outubro/2022"/>
    <s v="América do Norte"/>
    <s v="Estados Unidos"/>
    <x v="5"/>
    <n v="13290589.494919078"/>
  </r>
  <r>
    <n v="2022"/>
    <s v="Outubro"/>
    <s v="Outubro/2022"/>
    <s v="América do Norte"/>
    <s v="Canadá"/>
    <x v="5"/>
    <n v="1329058.9494919078"/>
  </r>
  <r>
    <n v="2022"/>
    <s v="Outubro"/>
    <s v="Outubro/2022"/>
    <s v="América do Norte"/>
    <s v="México"/>
    <x v="5"/>
    <n v="664529.47474595392"/>
  </r>
  <r>
    <n v="2022"/>
    <s v="Novembro"/>
    <s v="Novembro/2022"/>
    <s v="América do Norte"/>
    <s v="Estados Unidos"/>
    <x v="5"/>
    <n v="14072388.876973147"/>
  </r>
  <r>
    <n v="2022"/>
    <s v="Novembro"/>
    <s v="Novembro/2022"/>
    <s v="América do Norte"/>
    <s v="Canadá"/>
    <x v="5"/>
    <n v="1407238.8876973144"/>
  </r>
  <r>
    <n v="2022"/>
    <s v="Novembro"/>
    <s v="Novembro/2022"/>
    <s v="América do Norte"/>
    <s v="México"/>
    <x v="5"/>
    <n v="703619.44384865719"/>
  </r>
  <r>
    <n v="2022"/>
    <s v="Dezembro"/>
    <s v="Dezembro/2022"/>
    <s v="América do Norte"/>
    <s v="Estados Unidos"/>
    <x v="5"/>
    <n v="14854188.259027207"/>
  </r>
  <r>
    <n v="2022"/>
    <s v="Dezembro"/>
    <s v="Dezembro/2022"/>
    <s v="América do Norte"/>
    <s v="Canadá"/>
    <x v="5"/>
    <n v="1485418.8259027204"/>
  </r>
  <r>
    <n v="2022"/>
    <s v="Dezembro"/>
    <s v="Dezembro/2022"/>
    <s v="América do Norte"/>
    <s v="México"/>
    <x v="5"/>
    <n v="742709.41295136034"/>
  </r>
  <r>
    <n v="2022"/>
    <s v="Janeiro"/>
    <s v="Janeiro/2022"/>
    <s v="América do Norte"/>
    <s v="Estados Unidos"/>
    <x v="6"/>
    <n v="8075653.2945143078"/>
  </r>
  <r>
    <n v="2022"/>
    <s v="Janeiro"/>
    <s v="Janeiro/2022"/>
    <s v="América do Norte"/>
    <s v="Canadá"/>
    <x v="6"/>
    <n v="1493098.5646746454"/>
  </r>
  <r>
    <n v="2022"/>
    <s v="Janeiro"/>
    <s v="Janeiro/2022"/>
    <s v="América do Norte"/>
    <s v="México"/>
    <x v="6"/>
    <n v="1198785.8668301238"/>
  </r>
  <r>
    <n v="2022"/>
    <s v="Fevereiro"/>
    <s v="Fevereiro/2022"/>
    <s v="América do Norte"/>
    <s v="Estados Unidos"/>
    <x v="6"/>
    <n v="7155995.9965235805"/>
  </r>
  <r>
    <n v="2022"/>
    <s v="Fevereiro"/>
    <s v="Fevereiro/2022"/>
    <s v="América do Norte"/>
    <s v="Canadá"/>
    <x v="6"/>
    <n v="1341749.2493481715"/>
  </r>
  <r>
    <n v="2022"/>
    <s v="Fevereiro"/>
    <s v="Fevereiro/2022"/>
    <s v="América do Norte"/>
    <s v="México"/>
    <x v="6"/>
    <n v="1073399.3994785373"/>
  </r>
  <r>
    <n v="2022"/>
    <s v="Março"/>
    <s v="Março/2022"/>
    <s v="América do Norte"/>
    <s v="Estados Unidos"/>
    <x v="6"/>
    <n v="8075653.2945143078"/>
  </r>
  <r>
    <n v="2022"/>
    <s v="Março"/>
    <s v="Março/2022"/>
    <s v="América do Norte"/>
    <s v="Canadá"/>
    <x v="6"/>
    <n v="1493098.5646746454"/>
  </r>
  <r>
    <n v="2022"/>
    <s v="Março"/>
    <s v="Março/2022"/>
    <s v="América do Norte"/>
    <s v="México"/>
    <x v="6"/>
    <n v="1198785.8668301238"/>
  </r>
  <r>
    <n v="2022"/>
    <s v="Abril"/>
    <s v="Abril/2022"/>
    <s v="América do Norte"/>
    <s v="Estados Unidos"/>
    <x v="6"/>
    <n v="9019851.3319419958"/>
  </r>
  <r>
    <n v="2022"/>
    <s v="Abril"/>
    <s v="Abril/2022"/>
    <s v="América do Norte"/>
    <s v="Canadá"/>
    <x v="6"/>
    <n v="1623573.2397495592"/>
  </r>
  <r>
    <n v="2022"/>
    <s v="Abril"/>
    <s v="Abril/2022"/>
    <s v="América do Norte"/>
    <s v="México"/>
    <x v="6"/>
    <n v="1320506.2349963081"/>
  </r>
  <r>
    <n v="2022"/>
    <s v="Maio"/>
    <s v="Maio/2022"/>
    <s v="América do Norte"/>
    <s v="Estados Unidos"/>
    <x v="6"/>
    <n v="9961709.5211205017"/>
  </r>
  <r>
    <n v="2022"/>
    <s v="Maio"/>
    <s v="Maio/2022"/>
    <s v="América do Norte"/>
    <s v="Canadá"/>
    <x v="6"/>
    <n v="1756883.3155430707"/>
  </r>
  <r>
    <n v="2022"/>
    <s v="Maio"/>
    <s v="Maio/2022"/>
    <s v="América do Norte"/>
    <s v="México"/>
    <x v="6"/>
    <n v="1441731.0506930766"/>
  </r>
  <r>
    <n v="2022"/>
    <s v="Junho"/>
    <s v="Junho/2022"/>
    <s v="América do Norte"/>
    <s v="Estados Unidos"/>
    <x v="6"/>
    <n v="10903835.671918053"/>
  </r>
  <r>
    <n v="2022"/>
    <s v="Junho"/>
    <s v="Junho/2022"/>
    <s v="América do Norte"/>
    <s v="Canadá"/>
    <x v="6"/>
    <n v="1889998.1831324627"/>
  </r>
  <r>
    <n v="2022"/>
    <s v="Junho"/>
    <s v="Junho/2022"/>
    <s v="América do Norte"/>
    <s v="México"/>
    <x v="6"/>
    <n v="1562883.1129749208"/>
  </r>
  <r>
    <n v="2022"/>
    <s v="Julho"/>
    <s v="Julho/2022"/>
    <s v="América do Norte"/>
    <s v="Estados Unidos"/>
    <x v="6"/>
    <n v="11846170.062867641"/>
  </r>
  <r>
    <n v="2022"/>
    <s v="Julho"/>
    <s v="Julho/2022"/>
    <s v="América do Norte"/>
    <s v="Canadá"/>
    <x v="6"/>
    <n v="2022961.3491973975"/>
  </r>
  <r>
    <n v="2022"/>
    <s v="Julho"/>
    <s v="Julho/2022"/>
    <s v="América do Norte"/>
    <s v="México"/>
    <x v="6"/>
    <n v="1683978.6366291845"/>
  </r>
  <r>
    <n v="2022"/>
    <s v="Agosto"/>
    <s v="Agosto/2022"/>
    <s v="América do Norte"/>
    <s v="Estados Unidos"/>
    <x v="6"/>
    <n v="12788669.492314687"/>
  </r>
  <r>
    <n v="2022"/>
    <s v="Agosto"/>
    <s v="Agosto/2022"/>
    <s v="América do Norte"/>
    <s v="Canadá"/>
    <x v="6"/>
    <n v="2155804.2858473333"/>
  </r>
  <r>
    <n v="2022"/>
    <s v="Agosto"/>
    <s v="Agosto/2022"/>
    <s v="América do Norte"/>
    <s v="México"/>
    <x v="6"/>
    <n v="1805029.3512009871"/>
  </r>
  <r>
    <n v="2022"/>
    <s v="Setembro"/>
    <s v="Setembro/2022"/>
    <s v="América do Norte"/>
    <s v="Estados Unidos"/>
    <x v="6"/>
    <n v="13731301.935853751"/>
  </r>
  <r>
    <n v="2022"/>
    <s v="Setembro"/>
    <s v="Setembro/2022"/>
    <s v="América do Norte"/>
    <s v="Canadá"/>
    <x v="6"/>
    <n v="2288550.3226422924"/>
  </r>
  <r>
    <n v="2022"/>
    <s v="Setembro"/>
    <s v="Setembro/2022"/>
    <s v="América do Norte"/>
    <s v="México"/>
    <x v="6"/>
    <n v="1926043.9515357534"/>
  </r>
  <r>
    <n v="2022"/>
    <s v="Outubro"/>
    <s v="Outubro/2022"/>
    <s v="América do Norte"/>
    <s v="Estados Unidos"/>
    <x v="6"/>
    <n v="14674043.151169475"/>
  </r>
  <r>
    <n v="2022"/>
    <s v="Outubro"/>
    <s v="Outubro/2022"/>
    <s v="América do Norte"/>
    <s v="Canadá"/>
    <x v="6"/>
    <n v="2421217.1199429631"/>
  </r>
  <r>
    <n v="2022"/>
    <s v="Outubro"/>
    <s v="Outubro/2022"/>
    <s v="América do Norte"/>
    <s v="México"/>
    <x v="6"/>
    <n v="2047029.0195881422"/>
  </r>
  <r>
    <n v="2022"/>
    <s v="Novembro"/>
    <s v="Novembro/2022"/>
    <s v="América do Norte"/>
    <s v="Estados Unidos"/>
    <x v="6"/>
    <n v="15616874.449560946"/>
  </r>
  <r>
    <n v="2022"/>
    <s v="Novembro"/>
    <s v="Novembro/2022"/>
    <s v="América do Norte"/>
    <s v="Canadá"/>
    <x v="6"/>
    <n v="2553818.2923399652"/>
  </r>
  <r>
    <n v="2022"/>
    <s v="Novembro"/>
    <s v="Novembro/2022"/>
    <s v="América do Norte"/>
    <s v="México"/>
    <x v="6"/>
    <n v="2167989.6294684606"/>
  </r>
  <r>
    <n v="2022"/>
    <s v="Dezembro"/>
    <s v="Dezembro/2022"/>
    <s v="América do Norte"/>
    <s v="Estados Unidos"/>
    <x v="6"/>
    <n v="16559781.191758664"/>
  </r>
  <r>
    <n v="2022"/>
    <s v="Dezembro"/>
    <s v="Dezembro/2022"/>
    <s v="América do Norte"/>
    <s v="Canadá"/>
    <x v="6"/>
    <n v="2686364.5044408492"/>
  </r>
  <r>
    <n v="2022"/>
    <s v="Dezembro"/>
    <s v="Dezembro/2022"/>
    <s v="América do Norte"/>
    <s v="México"/>
    <x v="6"/>
    <n v="2288929.7558386419"/>
  </r>
  <r>
    <n v="2022"/>
    <s v="Janeiro"/>
    <s v="Janeiro/2022"/>
    <s v="América Central"/>
    <s v="Costa Rica"/>
    <x v="0"/>
    <n v="756152.38885145599"/>
  </r>
  <r>
    <n v="2022"/>
    <s v="Janeiro"/>
    <s v="Janeiro/2022"/>
    <s v="América Central"/>
    <s v="El Salvador"/>
    <x v="0"/>
    <n v="226845.71665543682"/>
  </r>
  <r>
    <n v="2022"/>
    <s v="Janeiro"/>
    <s v="Janeiro/2022"/>
    <s v="América Central"/>
    <s v="Guatemala"/>
    <x v="0"/>
    <n v="302460.95554058242"/>
  </r>
  <r>
    <n v="2022"/>
    <s v="Janeiro"/>
    <s v="Janeiro/2022"/>
    <s v="América Central"/>
    <s v="Honduras"/>
    <x v="0"/>
    <n v="151230.47777029121"/>
  </r>
  <r>
    <n v="2022"/>
    <s v="Janeiro"/>
    <s v="Janeiro/2022"/>
    <s v="América Central"/>
    <s v="Nicarágua"/>
    <x v="0"/>
    <n v="75615.238885145605"/>
  </r>
  <r>
    <n v="2022"/>
    <s v="Janeiro"/>
    <s v="Janeiro/2022"/>
    <s v="América Central"/>
    <s v="Panamá"/>
    <x v="0"/>
    <n v="378076.194425728"/>
  </r>
  <r>
    <n v="2022"/>
    <s v="Fevereiro"/>
    <s v="Fevereiro/2022"/>
    <s v="América Central"/>
    <s v="Costa Rica"/>
    <x v="0"/>
    <n v="680537.14996631036"/>
  </r>
  <r>
    <n v="2022"/>
    <s v="Fevereiro"/>
    <s v="Fevereiro/2022"/>
    <s v="América Central"/>
    <s v="El Salvador"/>
    <x v="0"/>
    <n v="211722.66887840768"/>
  </r>
  <r>
    <n v="2022"/>
    <s v="Fevereiro"/>
    <s v="Fevereiro/2022"/>
    <s v="América Central"/>
    <s v="Guatemala"/>
    <x v="0"/>
    <n v="264653.3360980096"/>
  </r>
  <r>
    <n v="2022"/>
    <s v="Fevereiro"/>
    <s v="Fevereiro/2022"/>
    <s v="América Central"/>
    <s v="Honduras"/>
    <x v="0"/>
    <n v="136107.42999326208"/>
  </r>
  <r>
    <n v="2022"/>
    <s v="Fevereiro"/>
    <s v="Fevereiro/2022"/>
    <s v="América Central"/>
    <s v="Nicarágua"/>
    <x v="0"/>
    <n v="68053.714996631039"/>
  </r>
  <r>
    <n v="2022"/>
    <s v="Fevereiro"/>
    <s v="Fevereiro/2022"/>
    <s v="América Central"/>
    <s v="Panamá"/>
    <x v="0"/>
    <n v="340268.57498315524"/>
  </r>
  <r>
    <n v="2022"/>
    <s v="Março"/>
    <s v="Março/2022"/>
    <s v="América Central"/>
    <s v="Costa Rica"/>
    <x v="0"/>
    <n v="756152.38885145599"/>
  </r>
  <r>
    <n v="2022"/>
    <s v="Março"/>
    <s v="Março/2022"/>
    <s v="América Central"/>
    <s v="El Salvador"/>
    <x v="0"/>
    <n v="226845.71665543682"/>
  </r>
  <r>
    <n v="2022"/>
    <s v="Março"/>
    <s v="Março/2022"/>
    <s v="América Central"/>
    <s v="Guatemala"/>
    <x v="0"/>
    <n v="302460.95554058242"/>
  </r>
  <r>
    <n v="2022"/>
    <s v="Março"/>
    <s v="Março/2022"/>
    <s v="América Central"/>
    <s v="Honduras"/>
    <x v="0"/>
    <n v="151230.47777029121"/>
  </r>
  <r>
    <n v="2022"/>
    <s v="Março"/>
    <s v="Março/2022"/>
    <s v="América Central"/>
    <s v="Nicarágua"/>
    <x v="0"/>
    <n v="75615.238885145605"/>
  </r>
  <r>
    <n v="2022"/>
    <s v="Março"/>
    <s v="Março/2022"/>
    <s v="América Central"/>
    <s v="Panamá"/>
    <x v="0"/>
    <n v="378076.194425728"/>
  </r>
  <r>
    <n v="2022"/>
    <s v="Abril"/>
    <s v="Abril/2022"/>
    <s v="América Central"/>
    <s v="Costa Rica"/>
    <x v="0"/>
    <n v="831767.62773660151"/>
  </r>
  <r>
    <n v="2022"/>
    <s v="Abril"/>
    <s v="Abril/2022"/>
    <s v="América Central"/>
    <s v="El Salvador"/>
    <x v="0"/>
    <n v="241968.76443246592"/>
  </r>
  <r>
    <n v="2022"/>
    <s v="Abril"/>
    <s v="Abril/2022"/>
    <s v="América Central"/>
    <s v="Guatemala"/>
    <x v="0"/>
    <n v="340268.57498315518"/>
  </r>
  <r>
    <n v="2022"/>
    <s v="Abril"/>
    <s v="Abril/2022"/>
    <s v="América Central"/>
    <s v="Honduras"/>
    <x v="0"/>
    <n v="166353.52554732031"/>
  </r>
  <r>
    <n v="2022"/>
    <s v="Abril"/>
    <s v="Abril/2022"/>
    <s v="América Central"/>
    <s v="Nicarágua"/>
    <x v="0"/>
    <n v="83176.762773660172"/>
  </r>
  <r>
    <n v="2022"/>
    <s v="Abril"/>
    <s v="Abril/2022"/>
    <s v="América Central"/>
    <s v="Panamá"/>
    <x v="0"/>
    <n v="415883.81386830081"/>
  </r>
  <r>
    <n v="2022"/>
    <s v="Maio"/>
    <s v="Maio/2022"/>
    <s v="América Central"/>
    <s v="Costa Rica"/>
    <x v="0"/>
    <n v="907382.86662174726"/>
  </r>
  <r>
    <n v="2022"/>
    <s v="Maio"/>
    <s v="Maio/2022"/>
    <s v="América Central"/>
    <s v="El Salvador"/>
    <x v="0"/>
    <n v="257091.81220949502"/>
  </r>
  <r>
    <n v="2022"/>
    <s v="Maio"/>
    <s v="Maio/2022"/>
    <s v="América Central"/>
    <s v="Guatemala"/>
    <x v="0"/>
    <n v="378076.194425728"/>
  </r>
  <r>
    <n v="2022"/>
    <s v="Maio"/>
    <s v="Maio/2022"/>
    <s v="América Central"/>
    <s v="Honduras"/>
    <x v="0"/>
    <n v="181476.57332434942"/>
  </r>
  <r>
    <n v="2022"/>
    <s v="Maio"/>
    <s v="Maio/2022"/>
    <s v="América Central"/>
    <s v="Nicarágua"/>
    <x v="0"/>
    <n v="90738.286662174723"/>
  </r>
  <r>
    <n v="2022"/>
    <s v="Maio"/>
    <s v="Maio/2022"/>
    <s v="América Central"/>
    <s v="Panamá"/>
    <x v="0"/>
    <n v="453691.43331087363"/>
  </r>
  <r>
    <n v="2022"/>
    <s v="Junho"/>
    <s v="Junho/2022"/>
    <s v="América Central"/>
    <s v="Costa Rica"/>
    <x v="0"/>
    <n v="982998.1055068929"/>
  </r>
  <r>
    <n v="2022"/>
    <s v="Junho"/>
    <s v="Junho/2022"/>
    <s v="América Central"/>
    <s v="El Salvador"/>
    <x v="0"/>
    <n v="272214.85998652416"/>
  </r>
  <r>
    <n v="2022"/>
    <s v="Junho"/>
    <s v="Junho/2022"/>
    <s v="América Central"/>
    <s v="Guatemala"/>
    <x v="0"/>
    <n v="415883.81386830081"/>
  </r>
  <r>
    <n v="2022"/>
    <s v="Junho"/>
    <s v="Junho/2022"/>
    <s v="América Central"/>
    <s v="Honduras"/>
    <x v="0"/>
    <n v="196599.62110137855"/>
  </r>
  <r>
    <n v="2022"/>
    <s v="Junho"/>
    <s v="Junho/2022"/>
    <s v="América Central"/>
    <s v="Nicarágua"/>
    <x v="0"/>
    <n v="98299.810550689275"/>
  </r>
  <r>
    <n v="2022"/>
    <s v="Junho"/>
    <s v="Junho/2022"/>
    <s v="América Central"/>
    <s v="Panamá"/>
    <x v="0"/>
    <n v="491499.05275344645"/>
  </r>
  <r>
    <n v="2022"/>
    <s v="Julho"/>
    <s v="Julho/2022"/>
    <s v="América Central"/>
    <s v="Costa Rica"/>
    <x v="0"/>
    <n v="1058613.3443920384"/>
  </r>
  <r>
    <n v="2022"/>
    <s v="Julho"/>
    <s v="Julho/2022"/>
    <s v="América Central"/>
    <s v="El Salvador"/>
    <x v="0"/>
    <n v="287337.90776355326"/>
  </r>
  <r>
    <n v="2022"/>
    <s v="Julho"/>
    <s v="Julho/2022"/>
    <s v="América Central"/>
    <s v="Guatemala"/>
    <x v="0"/>
    <n v="453691.43331087357"/>
  </r>
  <r>
    <n v="2022"/>
    <s v="Julho"/>
    <s v="Julho/2022"/>
    <s v="América Central"/>
    <s v="Honduras"/>
    <x v="0"/>
    <n v="211722.66887840768"/>
  </r>
  <r>
    <n v="2022"/>
    <s v="Julho"/>
    <s v="Julho/2022"/>
    <s v="América Central"/>
    <s v="Nicarágua"/>
    <x v="0"/>
    <n v="105861.33443920383"/>
  </r>
  <r>
    <n v="2022"/>
    <s v="Julho"/>
    <s v="Julho/2022"/>
    <s v="América Central"/>
    <s v="Panamá"/>
    <x v="0"/>
    <n v="529306.67219601921"/>
  </r>
  <r>
    <n v="2022"/>
    <s v="Agosto"/>
    <s v="Agosto/2022"/>
    <s v="América Central"/>
    <s v="Costa Rica"/>
    <x v="0"/>
    <n v="1134228.5832771841"/>
  </r>
  <r>
    <n v="2022"/>
    <s v="Agosto"/>
    <s v="Agosto/2022"/>
    <s v="América Central"/>
    <s v="El Salvador"/>
    <x v="0"/>
    <n v="302460.95554058242"/>
  </r>
  <r>
    <n v="2022"/>
    <s v="Agosto"/>
    <s v="Agosto/2022"/>
    <s v="América Central"/>
    <s v="Guatemala"/>
    <x v="0"/>
    <n v="491499.05275344645"/>
  </r>
  <r>
    <n v="2022"/>
    <s v="Agosto"/>
    <s v="Agosto/2022"/>
    <s v="América Central"/>
    <s v="Honduras"/>
    <x v="0"/>
    <n v="226845.71665543682"/>
  </r>
  <r>
    <n v="2022"/>
    <s v="Agosto"/>
    <s v="Agosto/2022"/>
    <s v="América Central"/>
    <s v="Nicarágua"/>
    <x v="0"/>
    <n v="113422.85832771839"/>
  </r>
  <r>
    <n v="2022"/>
    <s v="Agosto"/>
    <s v="Agosto/2022"/>
    <s v="América Central"/>
    <s v="Panamá"/>
    <x v="0"/>
    <n v="567114.29163859203"/>
  </r>
  <r>
    <n v="2022"/>
    <s v="Setembro"/>
    <s v="Setembro/2022"/>
    <s v="América Central"/>
    <s v="Costa Rica"/>
    <x v="0"/>
    <n v="1209843.8221623297"/>
  </r>
  <r>
    <n v="2022"/>
    <s v="Setembro"/>
    <s v="Setembro/2022"/>
    <s v="América Central"/>
    <s v="El Salvador"/>
    <x v="0"/>
    <n v="317584.00331761152"/>
  </r>
  <r>
    <n v="2022"/>
    <s v="Setembro"/>
    <s v="Setembro/2022"/>
    <s v="América Central"/>
    <s v="Guatemala"/>
    <x v="0"/>
    <n v="529306.67219601909"/>
  </r>
  <r>
    <n v="2022"/>
    <s v="Setembro"/>
    <s v="Setembro/2022"/>
    <s v="América Central"/>
    <s v="Honduras"/>
    <x v="0"/>
    <n v="241968.76443246589"/>
  </r>
  <r>
    <n v="2022"/>
    <s v="Setembro"/>
    <s v="Setembro/2022"/>
    <s v="América Central"/>
    <s v="Nicarágua"/>
    <x v="0"/>
    <n v="120984.38221623296"/>
  </r>
  <r>
    <n v="2022"/>
    <s v="Setembro"/>
    <s v="Setembro/2022"/>
    <s v="América Central"/>
    <s v="Panamá"/>
    <x v="0"/>
    <n v="604921.91108116484"/>
  </r>
  <r>
    <n v="2022"/>
    <s v="Outubro"/>
    <s v="Outubro/2022"/>
    <s v="América Central"/>
    <s v="Costa Rica"/>
    <x v="0"/>
    <n v="1285459.0610474753"/>
  </r>
  <r>
    <n v="2022"/>
    <s v="Outubro"/>
    <s v="Outubro/2022"/>
    <s v="América Central"/>
    <s v="El Salvador"/>
    <x v="0"/>
    <n v="332707.05109464063"/>
  </r>
  <r>
    <n v="2022"/>
    <s v="Outubro"/>
    <s v="Outubro/2022"/>
    <s v="América Central"/>
    <s v="Guatemala"/>
    <x v="0"/>
    <n v="567114.29163859203"/>
  </r>
  <r>
    <n v="2022"/>
    <s v="Outubro"/>
    <s v="Outubro/2022"/>
    <s v="América Central"/>
    <s v="Honduras"/>
    <x v="0"/>
    <n v="257091.81220949502"/>
  </r>
  <r>
    <n v="2022"/>
    <s v="Outubro"/>
    <s v="Outubro/2022"/>
    <s v="América Central"/>
    <s v="Nicarágua"/>
    <x v="0"/>
    <n v="128545.90610474753"/>
  </r>
  <r>
    <n v="2022"/>
    <s v="Outubro"/>
    <s v="Outubro/2022"/>
    <s v="América Central"/>
    <s v="Panamá"/>
    <x v="0"/>
    <n v="642729.53052373766"/>
  </r>
  <r>
    <n v="2022"/>
    <s v="Novembro"/>
    <s v="Novembro/2022"/>
    <s v="América Central"/>
    <s v="Costa Rica"/>
    <x v="0"/>
    <n v="1361074.2999326207"/>
  </r>
  <r>
    <n v="2022"/>
    <s v="Novembro"/>
    <s v="Novembro/2022"/>
    <s v="América Central"/>
    <s v="El Salvador"/>
    <x v="0"/>
    <n v="347830.09887166973"/>
  </r>
  <r>
    <n v="2022"/>
    <s v="Novembro"/>
    <s v="Novembro/2022"/>
    <s v="América Central"/>
    <s v="Guatemala"/>
    <x v="0"/>
    <n v="604921.91108116484"/>
  </r>
  <r>
    <n v="2022"/>
    <s v="Novembro"/>
    <s v="Novembro/2022"/>
    <s v="América Central"/>
    <s v="Honduras"/>
    <x v="0"/>
    <n v="272214.85998652416"/>
  </r>
  <r>
    <n v="2022"/>
    <s v="Novembro"/>
    <s v="Novembro/2022"/>
    <s v="América Central"/>
    <s v="Nicarágua"/>
    <x v="0"/>
    <n v="136107.42999326208"/>
  </r>
  <r>
    <n v="2022"/>
    <s v="Novembro"/>
    <s v="Novembro/2022"/>
    <s v="América Central"/>
    <s v="Panamá"/>
    <x v="0"/>
    <n v="680537.14996631036"/>
  </r>
  <r>
    <n v="2022"/>
    <s v="Dezembro"/>
    <s v="Dezembro/2022"/>
    <s v="América Central"/>
    <s v="Costa Rica"/>
    <x v="0"/>
    <n v="1436689.5388177666"/>
  </r>
  <r>
    <n v="2022"/>
    <s v="Dezembro"/>
    <s v="Dezembro/2022"/>
    <s v="América Central"/>
    <s v="El Salvador"/>
    <x v="0"/>
    <n v="362953.14664869889"/>
  </r>
  <r>
    <n v="2022"/>
    <s v="Dezembro"/>
    <s v="Dezembro/2022"/>
    <s v="América Central"/>
    <s v="Guatemala"/>
    <x v="0"/>
    <n v="642729.53052373766"/>
  </r>
  <r>
    <n v="2022"/>
    <s v="Dezembro"/>
    <s v="Dezembro/2022"/>
    <s v="América Central"/>
    <s v="Honduras"/>
    <x v="0"/>
    <n v="287337.90776355326"/>
  </r>
  <r>
    <n v="2022"/>
    <s v="Dezembro"/>
    <s v="Dezembro/2022"/>
    <s v="América Central"/>
    <s v="Nicarágua"/>
    <x v="0"/>
    <n v="143668.95388177666"/>
  </r>
  <r>
    <n v="2022"/>
    <s v="Dezembro"/>
    <s v="Dezembro/2022"/>
    <s v="América Central"/>
    <s v="Panamá"/>
    <x v="0"/>
    <n v="718344.76940888306"/>
  </r>
  <r>
    <n v="2022"/>
    <s v="Janeiro"/>
    <s v="Janeiro/2022"/>
    <s v="América Central"/>
    <s v="Costa Rica"/>
    <x v="1"/>
    <n v="9891528.342533581"/>
  </r>
  <r>
    <n v="2022"/>
    <s v="Janeiro"/>
    <s v="Janeiro/2022"/>
    <s v="América Central"/>
    <s v="El Salvador"/>
    <x v="1"/>
    <n v="13188704.456711443"/>
  </r>
  <r>
    <n v="2022"/>
    <s v="Janeiro"/>
    <s v="Janeiro/2022"/>
    <s v="América Central"/>
    <s v="Guatemala"/>
    <x v="1"/>
    <n v="32971761.141778611"/>
  </r>
  <r>
    <n v="2022"/>
    <s v="Janeiro"/>
    <s v="Janeiro/2022"/>
    <s v="América Central"/>
    <s v="Honduras"/>
    <x v="1"/>
    <n v="16485880.570889305"/>
  </r>
  <r>
    <n v="2022"/>
    <s v="Janeiro"/>
    <s v="Janeiro/2022"/>
    <s v="América Central"/>
    <s v="Nicarágua"/>
    <x v="1"/>
    <n v="3297176.1141778608"/>
  </r>
  <r>
    <n v="2022"/>
    <s v="Janeiro"/>
    <s v="Janeiro/2022"/>
    <s v="América Central"/>
    <s v="Panamá"/>
    <x v="1"/>
    <n v="6594352.2283557216"/>
  </r>
  <r>
    <n v="2022"/>
    <s v="Fevereiro"/>
    <s v="Fevereiro/2022"/>
    <s v="América Central"/>
    <s v="Costa Rica"/>
    <x v="1"/>
    <n v="9220916.2515143566"/>
  </r>
  <r>
    <n v="2022"/>
    <s v="Fevereiro"/>
    <s v="Fevereiro/2022"/>
    <s v="América Central"/>
    <s v="El Salvador"/>
    <x v="1"/>
    <n v="12573976.706610486"/>
  </r>
  <r>
    <n v="2022"/>
    <s v="Fevereiro"/>
    <s v="Fevereiro/2022"/>
    <s v="América Central"/>
    <s v="Guatemala"/>
    <x v="1"/>
    <n v="31854074.32341323"/>
  </r>
  <r>
    <n v="2022"/>
    <s v="Fevereiro"/>
    <s v="Fevereiro/2022"/>
    <s v="América Central"/>
    <s v="Honduras"/>
    <x v="1"/>
    <n v="15927037.161706615"/>
  </r>
  <r>
    <n v="2022"/>
    <s v="Fevereiro"/>
    <s v="Fevereiro/2022"/>
    <s v="América Central"/>
    <s v="Nicarágua"/>
    <x v="1"/>
    <n v="3185407.4323413232"/>
  </r>
  <r>
    <n v="2022"/>
    <s v="Fevereiro"/>
    <s v="Fevereiro/2022"/>
    <s v="América Central"/>
    <s v="Panamá"/>
    <x v="1"/>
    <n v="6370814.8646826474"/>
  </r>
  <r>
    <n v="2022"/>
    <s v="Março"/>
    <s v="Março/2022"/>
    <s v="América Central"/>
    <s v="Costa Rica"/>
    <x v="1"/>
    <n v="9891528.342533581"/>
  </r>
  <r>
    <n v="2022"/>
    <s v="Março"/>
    <s v="Março/2022"/>
    <s v="América Central"/>
    <s v="El Salvador"/>
    <x v="1"/>
    <n v="13188704.456711443"/>
  </r>
  <r>
    <n v="2022"/>
    <s v="Março"/>
    <s v="Março/2022"/>
    <s v="América Central"/>
    <s v="Guatemala"/>
    <x v="1"/>
    <n v="32971761.141778611"/>
  </r>
  <r>
    <n v="2022"/>
    <s v="Março"/>
    <s v="Março/2022"/>
    <s v="América Central"/>
    <s v="Honduras"/>
    <x v="1"/>
    <n v="16485880.570889305"/>
  </r>
  <r>
    <n v="2022"/>
    <s v="Março"/>
    <s v="Março/2022"/>
    <s v="América Central"/>
    <s v="Nicarágua"/>
    <x v="1"/>
    <n v="3297176.1141778608"/>
  </r>
  <r>
    <n v="2022"/>
    <s v="Março"/>
    <s v="Março/2022"/>
    <s v="América Central"/>
    <s v="Panamá"/>
    <x v="1"/>
    <n v="6594352.2283557216"/>
  </r>
  <r>
    <n v="2022"/>
    <s v="Abril"/>
    <s v="Abril/2022"/>
    <s v="América Central"/>
    <s v="Costa Rica"/>
    <x v="1"/>
    <n v="10553461.42606171"/>
  </r>
  <r>
    <n v="2022"/>
    <s v="Abril"/>
    <s v="Abril/2022"/>
    <s v="América Central"/>
    <s v="El Salvador"/>
    <x v="1"/>
    <n v="13800680.326388393"/>
  </r>
  <r>
    <n v="2022"/>
    <s v="Abril"/>
    <s v="Abril/2022"/>
    <s v="América Central"/>
    <s v="Guatemala"/>
    <x v="1"/>
    <n v="34095798.453430146"/>
  </r>
  <r>
    <n v="2022"/>
    <s v="Abril"/>
    <s v="Abril/2022"/>
    <s v="América Central"/>
    <s v="Honduras"/>
    <x v="1"/>
    <n v="17047899.226715073"/>
  </r>
  <r>
    <n v="2022"/>
    <s v="Abril"/>
    <s v="Abril/2022"/>
    <s v="América Central"/>
    <s v="Nicarágua"/>
    <x v="1"/>
    <n v="3409579.8453430147"/>
  </r>
  <r>
    <n v="2022"/>
    <s v="Abril"/>
    <s v="Abril/2022"/>
    <s v="América Central"/>
    <s v="Panamá"/>
    <x v="1"/>
    <n v="6819159.6906860294"/>
  </r>
  <r>
    <n v="2022"/>
    <s v="Maio"/>
    <s v="Maio/2022"/>
    <s v="América Central"/>
    <s v="Costa Rica"/>
    <x v="1"/>
    <n v="11208026.719057834"/>
  </r>
  <r>
    <n v="2022"/>
    <s v="Maio"/>
    <s v="Maio/2022"/>
    <s v="América Central"/>
    <s v="El Salvador"/>
    <x v="1"/>
    <n v="14410320.067360073"/>
  </r>
  <r>
    <n v="2022"/>
    <s v="Maio"/>
    <s v="Maio/2022"/>
    <s v="América Central"/>
    <s v="Guatemala"/>
    <x v="1"/>
    <n v="35225226.831324622"/>
  </r>
  <r>
    <n v="2022"/>
    <s v="Maio"/>
    <s v="Maio/2022"/>
    <s v="América Central"/>
    <s v="Honduras"/>
    <x v="1"/>
    <n v="17612613.415662311"/>
  </r>
  <r>
    <n v="2022"/>
    <s v="Maio"/>
    <s v="Maio/2022"/>
    <s v="América Central"/>
    <s v="Nicarágua"/>
    <x v="1"/>
    <n v="3522522.6831324631"/>
  </r>
  <r>
    <n v="2022"/>
    <s v="Maio"/>
    <s v="Maio/2022"/>
    <s v="América Central"/>
    <s v="Panamá"/>
    <x v="1"/>
    <n v="7045045.3662649263"/>
  </r>
  <r>
    <n v="2022"/>
    <s v="Junho"/>
    <s v="Junho/2022"/>
    <s v="América Central"/>
    <s v="Costa Rica"/>
    <x v="1"/>
    <n v="18031431.874410175"/>
  </r>
  <r>
    <n v="2022"/>
    <s v="Junho"/>
    <s v="Junho/2022"/>
    <s v="América Central"/>
    <s v="El Salvador"/>
    <x v="1"/>
    <n v="22839813.707586225"/>
  </r>
  <r>
    <n v="2022"/>
    <s v="Junho"/>
    <s v="Junho/2022"/>
    <s v="América Central"/>
    <s v="Guatemala"/>
    <x v="1"/>
    <n v="7212572.7497640699"/>
  </r>
  <r>
    <n v="2022"/>
    <s v="Junho"/>
    <s v="Junho/2022"/>
    <s v="América Central"/>
    <s v="Honduras"/>
    <x v="1"/>
    <n v="27648195.540762264"/>
  </r>
  <r>
    <n v="2022"/>
    <s v="Junho"/>
    <s v="Junho/2022"/>
    <s v="América Central"/>
    <s v="Nicarágua"/>
    <x v="1"/>
    <n v="5529639.1081524529"/>
  </r>
  <r>
    <n v="2022"/>
    <s v="Junho"/>
    <s v="Junho/2022"/>
    <s v="América Central"/>
    <s v="Panamá"/>
    <x v="1"/>
    <n v="11059278.216304908"/>
  </r>
  <r>
    <n v="2022"/>
    <s v="Julho"/>
    <s v="Julho/2022"/>
    <s v="América Central"/>
    <s v="Costa Rica"/>
    <x v="1"/>
    <n v="12499098.994922608"/>
  </r>
  <r>
    <n v="2022"/>
    <s v="Julho"/>
    <s v="Julho/2022"/>
    <s v="América Central"/>
    <s v="El Salvador"/>
    <x v="1"/>
    <n v="15623873.743653258"/>
  </r>
  <r>
    <n v="2022"/>
    <s v="Julho"/>
    <s v="Julho/2022"/>
    <s v="América Central"/>
    <s v="Guatemala"/>
    <x v="1"/>
    <n v="37497296.984767824"/>
  </r>
  <r>
    <n v="2022"/>
    <s v="Julho"/>
    <s v="Julho/2022"/>
    <s v="América Central"/>
    <s v="Honduras"/>
    <x v="1"/>
    <n v="18748648.492383912"/>
  </r>
  <r>
    <n v="2022"/>
    <s v="Julho"/>
    <s v="Julho/2022"/>
    <s v="América Central"/>
    <s v="Nicarágua"/>
    <x v="1"/>
    <n v="3749729.6984767821"/>
  </r>
  <r>
    <n v="2022"/>
    <s v="Julho"/>
    <s v="Julho/2022"/>
    <s v="América Central"/>
    <s v="Panamá"/>
    <x v="1"/>
    <n v="7499459.3969535651"/>
  </r>
  <r>
    <n v="2022"/>
    <s v="Agosto"/>
    <s v="Agosto/2022"/>
    <s v="América Central"/>
    <s v="Costa Rica"/>
    <x v="1"/>
    <n v="13137186.079927415"/>
  </r>
  <r>
    <n v="2022"/>
    <s v="Agosto"/>
    <s v="Agosto/2022"/>
    <s v="América Central"/>
    <s v="El Salvador"/>
    <x v="1"/>
    <n v="16228288.686969159"/>
  </r>
  <r>
    <n v="2022"/>
    <s v="Agosto"/>
    <s v="Agosto/2022"/>
    <s v="América Central"/>
    <s v="Guatemala"/>
    <x v="1"/>
    <n v="38638782.588021807"/>
  </r>
  <r>
    <n v="2022"/>
    <s v="Agosto"/>
    <s v="Agosto/2022"/>
    <s v="América Central"/>
    <s v="Honduras"/>
    <x v="1"/>
    <n v="19319391.294010904"/>
  </r>
  <r>
    <n v="2022"/>
    <s v="Agosto"/>
    <s v="Agosto/2022"/>
    <s v="América Central"/>
    <s v="Nicarágua"/>
    <x v="1"/>
    <n v="3863878.2588021806"/>
  </r>
  <r>
    <n v="2022"/>
    <s v="Agosto"/>
    <s v="Agosto/2022"/>
    <s v="América Central"/>
    <s v="Panamá"/>
    <x v="1"/>
    <n v="7727756.5176043613"/>
  </r>
  <r>
    <n v="2022"/>
    <s v="Setembro"/>
    <s v="Setembro/2022"/>
    <s v="América Central"/>
    <s v="Costa Rica"/>
    <x v="1"/>
    <n v="13771139.758317709"/>
  </r>
  <r>
    <n v="2022"/>
    <s v="Setembro"/>
    <s v="Setembro/2022"/>
    <s v="América Central"/>
    <s v="El Salvador"/>
    <x v="1"/>
    <n v="16831393.037943866"/>
  </r>
  <r>
    <n v="2022"/>
    <s v="Setembro"/>
    <s v="Setembro/2022"/>
    <s v="América Central"/>
    <s v="Guatemala"/>
    <x v="1"/>
    <n v="39783292.635140046"/>
  </r>
  <r>
    <n v="2022"/>
    <s v="Setembro"/>
    <s v="Setembro/2022"/>
    <s v="América Central"/>
    <s v="Honduras"/>
    <x v="1"/>
    <n v="19891646.317570027"/>
  </r>
  <r>
    <n v="2022"/>
    <s v="Setembro"/>
    <s v="Setembro/2022"/>
    <s v="América Central"/>
    <s v="Nicarágua"/>
    <x v="1"/>
    <n v="3978329.2635140056"/>
  </r>
  <r>
    <n v="2022"/>
    <s v="Setembro"/>
    <s v="Setembro/2022"/>
    <s v="América Central"/>
    <s v="Panamá"/>
    <x v="1"/>
    <n v="7956658.5270280112"/>
  </r>
  <r>
    <n v="2022"/>
    <s v="Outubro"/>
    <s v="Outubro/2022"/>
    <s v="América Central"/>
    <s v="Costa Rica"/>
    <x v="1"/>
    <n v="14401458.889512494"/>
  </r>
  <r>
    <n v="2022"/>
    <s v="Outubro"/>
    <s v="Outubro/2022"/>
    <s v="América Central"/>
    <s v="El Salvador"/>
    <x v="1"/>
    <n v="17433344.971515119"/>
  </r>
  <r>
    <n v="2022"/>
    <s v="Outubro"/>
    <s v="Outubro/2022"/>
    <s v="América Central"/>
    <s v="Guatemala"/>
    <x v="1"/>
    <n v="40930462.107035503"/>
  </r>
  <r>
    <n v="2022"/>
    <s v="Outubro"/>
    <s v="Outubro/2022"/>
    <s v="América Central"/>
    <s v="Honduras"/>
    <x v="1"/>
    <n v="20465231.053517748"/>
  </r>
  <r>
    <n v="2022"/>
    <s v="Outubro"/>
    <s v="Outubro/2022"/>
    <s v="América Central"/>
    <s v="Nicarágua"/>
    <x v="1"/>
    <n v="4093046.2107035504"/>
  </r>
  <r>
    <n v="2022"/>
    <s v="Outubro"/>
    <s v="Outubro/2022"/>
    <s v="América Central"/>
    <s v="Panamá"/>
    <x v="1"/>
    <n v="8186092.4214071007"/>
  </r>
  <r>
    <n v="2022"/>
    <s v="Novembro"/>
    <s v="Novembro/2022"/>
    <s v="América Central"/>
    <s v="Costa Rica"/>
    <x v="1"/>
    <n v="15028565.161307927"/>
  </r>
  <r>
    <n v="2022"/>
    <s v="Novembro"/>
    <s v="Novembro/2022"/>
    <s v="América Central"/>
    <s v="El Salvador"/>
    <x v="1"/>
    <n v="18034278.193569515"/>
  </r>
  <r>
    <n v="2022"/>
    <s v="Novembro"/>
    <s v="Novembro/2022"/>
    <s v="América Central"/>
    <s v="Guatemala"/>
    <x v="1"/>
    <n v="42079982.451662213"/>
  </r>
  <r>
    <n v="2022"/>
    <s v="Novembro"/>
    <s v="Novembro/2022"/>
    <s v="América Central"/>
    <s v="Honduras"/>
    <x v="1"/>
    <n v="21039991.225831106"/>
  </r>
  <r>
    <n v="2022"/>
    <s v="Novembro"/>
    <s v="Novembro/2022"/>
    <s v="América Central"/>
    <s v="Nicarágua"/>
    <x v="1"/>
    <n v="4207998.2451662207"/>
  </r>
  <r>
    <n v="2022"/>
    <s v="Novembro"/>
    <s v="Novembro/2022"/>
    <s v="América Central"/>
    <s v="Panamá"/>
    <x v="1"/>
    <n v="8415996.4903324414"/>
  </r>
  <r>
    <n v="2022"/>
    <s v="Dezembro"/>
    <s v="Dezembro/2022"/>
    <s v="América Central"/>
    <s v="Costa Rica"/>
    <x v="1"/>
    <n v="15652817.456934789"/>
  </r>
  <r>
    <n v="2022"/>
    <s v="Dezembro"/>
    <s v="Dezembro/2022"/>
    <s v="América Central"/>
    <s v="El Salvador"/>
    <x v="1"/>
    <n v="18634306.49635094"/>
  </r>
  <r>
    <n v="2022"/>
    <s v="Dezembro"/>
    <s v="Dezembro/2022"/>
    <s v="América Central"/>
    <s v="Guatemala"/>
    <x v="1"/>
    <n v="43231591.071534179"/>
  </r>
  <r>
    <n v="2022"/>
    <s v="Dezembro"/>
    <s v="Dezembro/2022"/>
    <s v="América Central"/>
    <s v="Honduras"/>
    <x v="1"/>
    <n v="21615795.53576709"/>
  </r>
  <r>
    <n v="2022"/>
    <s v="Dezembro"/>
    <s v="Dezembro/2022"/>
    <s v="América Central"/>
    <s v="Nicarágua"/>
    <x v="1"/>
    <n v="4323159.1071534185"/>
  </r>
  <r>
    <n v="2022"/>
    <s v="Dezembro"/>
    <s v="Dezembro/2022"/>
    <s v="América Central"/>
    <s v="Panamá"/>
    <x v="1"/>
    <n v="8646318.2143068351"/>
  </r>
  <r>
    <n v="2022"/>
    <s v="Janeiro"/>
    <s v="Janeiro/2022"/>
    <s v="América Central"/>
    <s v="Costa Rica"/>
    <x v="2"/>
    <n v="1715001.2488321392"/>
  </r>
  <r>
    <n v="2022"/>
    <s v="Janeiro"/>
    <s v="Janeiro/2022"/>
    <s v="América Central"/>
    <s v="El Salvador"/>
    <x v="2"/>
    <n v="214375.15610401737"/>
  </r>
  <r>
    <n v="2022"/>
    <s v="Janeiro"/>
    <s v="Janeiro/2022"/>
    <s v="América Central"/>
    <s v="Guatemala"/>
    <x v="2"/>
    <n v="1286250.9366241044"/>
  </r>
  <r>
    <n v="2022"/>
    <s v="Janeiro"/>
    <s v="Janeiro/2022"/>
    <s v="América Central"/>
    <s v="Honduras"/>
    <x v="2"/>
    <n v="428750.3122080348"/>
  </r>
  <r>
    <n v="2022"/>
    <s v="Janeiro"/>
    <s v="Janeiro/2022"/>
    <s v="América Central"/>
    <s v="Nicarágua"/>
    <x v="2"/>
    <n v="107187.57805200868"/>
  </r>
  <r>
    <n v="2022"/>
    <s v="Janeiro"/>
    <s v="Janeiro/2022"/>
    <s v="América Central"/>
    <s v="Panamá"/>
    <x v="2"/>
    <n v="857500.62441606936"/>
  </r>
  <r>
    <n v="2022"/>
    <s v="Fevereiro"/>
    <s v="Fevereiro/2022"/>
    <s v="América Central"/>
    <s v="Costa Rica"/>
    <x v="2"/>
    <n v="1545977.7259210972"/>
  </r>
  <r>
    <n v="2022"/>
    <s v="Fevereiro"/>
    <s v="Fevereiro/2022"/>
    <s v="América Central"/>
    <s v="El Salvador"/>
    <x v="2"/>
    <n v="192184.24975696806"/>
  </r>
  <r>
    <n v="2022"/>
    <s v="Fevereiro"/>
    <s v="Fevereiro/2022"/>
    <s v="América Central"/>
    <s v="Guatemala"/>
    <x v="2"/>
    <n v="1158207.73526102"/>
  </r>
  <r>
    <n v="2022"/>
    <s v="Fevereiro"/>
    <s v="Fevereiro/2022"/>
    <s v="América Central"/>
    <s v="Honduras"/>
    <x v="2"/>
    <n v="386069.24508700671"/>
  </r>
  <r>
    <n v="2022"/>
    <s v="Fevereiro"/>
    <s v="Fevereiro/2022"/>
    <s v="América Central"/>
    <s v="Nicarágua"/>
    <x v="2"/>
    <n v="95241.752091948787"/>
  </r>
  <r>
    <n v="2022"/>
    <s v="Fevereiro"/>
    <s v="Fevereiro/2022"/>
    <s v="América Central"/>
    <s v="Panamá"/>
    <x v="2"/>
    <n v="772138.49017401342"/>
  </r>
  <r>
    <n v="2022"/>
    <s v="Março"/>
    <s v="Março/2022"/>
    <s v="América Central"/>
    <s v="Costa Rica"/>
    <x v="2"/>
    <n v="1715001.2488321392"/>
  </r>
  <r>
    <n v="2022"/>
    <s v="Março"/>
    <s v="Março/2022"/>
    <s v="América Central"/>
    <s v="El Salvador"/>
    <x v="2"/>
    <n v="214375.15610401737"/>
  </r>
  <r>
    <n v="2022"/>
    <s v="Março"/>
    <s v="Março/2022"/>
    <s v="América Central"/>
    <s v="Guatemala"/>
    <x v="2"/>
    <n v="1286250.9366241044"/>
  </r>
  <r>
    <n v="2022"/>
    <s v="Março"/>
    <s v="Março/2022"/>
    <s v="América Central"/>
    <s v="Honduras"/>
    <x v="2"/>
    <n v="428750.3122080348"/>
  </r>
  <r>
    <n v="2022"/>
    <s v="Março"/>
    <s v="Março/2022"/>
    <s v="América Central"/>
    <s v="Nicarágua"/>
    <x v="2"/>
    <n v="107187.57805200868"/>
  </r>
  <r>
    <n v="2022"/>
    <s v="Março"/>
    <s v="Março/2022"/>
    <s v="América Central"/>
    <s v="Panamá"/>
    <x v="2"/>
    <n v="857500.62441606936"/>
  </r>
  <r>
    <n v="2022"/>
    <s v="Abril"/>
    <s v="Abril/2022"/>
    <s v="América Central"/>
    <s v="Costa Rica"/>
    <x v="2"/>
    <n v="1888626.9384618176"/>
  </r>
  <r>
    <n v="2022"/>
    <s v="Abril"/>
    <s v="Abril/2022"/>
    <s v="América Central"/>
    <s v="El Salvador"/>
    <x v="2"/>
    <n v="235429.20589441533"/>
  </r>
  <r>
    <n v="2022"/>
    <s v="Abril"/>
    <s v="Abril/2022"/>
    <s v="América Central"/>
    <s v="Guatemala"/>
    <x v="2"/>
    <n v="1416037.4295708216"/>
  </r>
  <r>
    <n v="2022"/>
    <s v="Abril"/>
    <s v="Abril/2022"/>
    <s v="América Central"/>
    <s v="Honduras"/>
    <x v="2"/>
    <n v="472589.50889099558"/>
  </r>
  <r>
    <n v="2022"/>
    <s v="Abril"/>
    <s v="Abril/2022"/>
    <s v="América Central"/>
    <s v="Nicarágua"/>
    <x v="2"/>
    <n v="117714.60294720769"/>
  </r>
  <r>
    <n v="2022"/>
    <s v="Abril"/>
    <s v="Abril/2022"/>
    <s v="América Central"/>
    <s v="Panamá"/>
    <x v="2"/>
    <n v="943447.92067982617"/>
  </r>
  <r>
    <n v="2022"/>
    <s v="Maio"/>
    <s v="Maio/2022"/>
    <s v="América Central"/>
    <s v="Costa Rica"/>
    <x v="2"/>
    <n v="2057286.9004429935"/>
  </r>
  <r>
    <n v="2022"/>
    <s v="Maio"/>
    <s v="Maio/2022"/>
    <s v="América Central"/>
    <s v="El Salvador"/>
    <x v="2"/>
    <n v="257595.99091841208"/>
  </r>
  <r>
    <n v="2022"/>
    <s v="Maio"/>
    <s v="Maio/2022"/>
    <s v="América Central"/>
    <s v="Guatemala"/>
    <x v="2"/>
    <n v="1543835.4320583206"/>
  </r>
  <r>
    <n v="2022"/>
    <s v="Maio"/>
    <s v="Maio/2022"/>
    <s v="América Central"/>
    <s v="Honduras"/>
    <x v="2"/>
    <n v="516932.49528897542"/>
  </r>
  <r>
    <n v="2022"/>
    <s v="Maio"/>
    <s v="Maio/2022"/>
    <s v="América Central"/>
    <s v="Nicarágua"/>
    <x v="2"/>
    <n v="128797.99545920602"/>
  </r>
  <r>
    <n v="2022"/>
    <s v="Maio"/>
    <s v="Maio/2022"/>
    <s v="América Central"/>
    <s v="Panamá"/>
    <x v="2"/>
    <n v="1028643.4502214968"/>
  </r>
  <r>
    <n v="2022"/>
    <s v="Junho"/>
    <s v="Junho/2022"/>
    <s v="América Central"/>
    <s v="Costa Rica"/>
    <x v="2"/>
    <n v="2227225.5323009728"/>
  </r>
  <r>
    <n v="2022"/>
    <s v="Junho"/>
    <s v="Junho/2022"/>
    <s v="América Central"/>
    <s v="El Salvador"/>
    <x v="2"/>
    <n v="279934.08104332734"/>
  </r>
  <r>
    <n v="2022"/>
    <s v="Junho"/>
    <s v="Junho/2022"/>
    <s v="América Central"/>
    <s v="Guatemala"/>
    <x v="2"/>
    <n v="1672606.134233881"/>
  </r>
  <r>
    <n v="2022"/>
    <s v="Junho"/>
    <s v="Junho/2022"/>
    <s v="América Central"/>
    <s v="Honduras"/>
    <x v="2"/>
    <n v="559868.16208665457"/>
  </r>
  <r>
    <n v="2022"/>
    <s v="Junho"/>
    <s v="Junho/2022"/>
    <s v="América Central"/>
    <s v="Nicarágua"/>
    <x v="2"/>
    <n v="139967.04052166364"/>
  </r>
  <r>
    <n v="2022"/>
    <s v="Junho"/>
    <s v="Junho/2022"/>
    <s v="América Central"/>
    <s v="Panamá"/>
    <x v="2"/>
    <n v="1112737.9721472261"/>
  </r>
  <r>
    <n v="2022"/>
    <s v="Julho"/>
    <s v="Julho/2022"/>
    <s v="América Central"/>
    <s v="Costa Rica"/>
    <x v="2"/>
    <n v="2398559.3326110789"/>
  </r>
  <r>
    <n v="2022"/>
    <s v="Julho"/>
    <s v="Julho/2022"/>
    <s v="América Central"/>
    <s v="El Salvador"/>
    <x v="2"/>
    <n v="302457.62845242338"/>
  </r>
  <r>
    <n v="2022"/>
    <s v="Julho"/>
    <s v="Julho/2022"/>
    <s v="América Central"/>
    <s v="Guatemala"/>
    <x v="2"/>
    <n v="1802436.4486263604"/>
  </r>
  <r>
    <n v="2022"/>
    <s v="Julho"/>
    <s v="Julho/2022"/>
    <s v="América Central"/>
    <s v="Honduras"/>
    <x v="2"/>
    <n v="603156.78232082108"/>
  </r>
  <r>
    <n v="2022"/>
    <s v="Julho"/>
    <s v="Julho/2022"/>
    <s v="América Central"/>
    <s v="Nicarágua"/>
    <x v="2"/>
    <n v="151228.81422621169"/>
  </r>
  <r>
    <n v="2022"/>
    <s v="Julho"/>
    <s v="Julho/2022"/>
    <s v="América Central"/>
    <s v="Panamá"/>
    <x v="2"/>
    <n v="1199279.6663055394"/>
  </r>
  <r>
    <n v="2022"/>
    <s v="Agosto"/>
    <s v="Agosto/2022"/>
    <s v="América Central"/>
    <s v="Costa Rica"/>
    <x v="2"/>
    <n v="2567826.3730181754"/>
  </r>
  <r>
    <n v="2022"/>
    <s v="Agosto"/>
    <s v="Agosto/2022"/>
    <s v="América Central"/>
    <s v="El Salvador"/>
    <x v="2"/>
    <n v="324728.55851226422"/>
  </r>
  <r>
    <n v="2022"/>
    <s v="Agosto"/>
    <s v="Agosto/2022"/>
    <s v="América Central"/>
    <s v="Guatemala"/>
    <x v="2"/>
    <n v="1930723.0598500923"/>
  </r>
  <r>
    <n v="2022"/>
    <s v="Agosto"/>
    <s v="Agosto/2022"/>
    <s v="América Central"/>
    <s v="Honduras"/>
    <x v="2"/>
    <n v="647692.28790217894"/>
  </r>
  <r>
    <n v="2022"/>
    <s v="Agosto"/>
    <s v="Agosto/2022"/>
    <s v="América Central"/>
    <s v="Nicarágua"/>
    <x v="2"/>
    <n v="162364.27925613208"/>
  </r>
  <r>
    <n v="2022"/>
    <s v="Agosto"/>
    <s v="Agosto/2022"/>
    <s v="América Central"/>
    <s v="Panamá"/>
    <x v="2"/>
    <n v="1283030.7719479131"/>
  </r>
  <r>
    <n v="2022"/>
    <s v="Setembro"/>
    <s v="Setembro/2022"/>
    <s v="América Central"/>
    <s v="Costa Rica"/>
    <x v="2"/>
    <n v="2737085.0057883933"/>
  </r>
  <r>
    <n v="2022"/>
    <s v="Setembro"/>
    <s v="Setembro/2022"/>
    <s v="América Central"/>
    <s v="El Salvador"/>
    <x v="2"/>
    <n v="347004.30862517789"/>
  </r>
  <r>
    <n v="2022"/>
    <s v="Setembro"/>
    <s v="Setembro/2022"/>
    <s v="América Central"/>
    <s v="Guatemala"/>
    <x v="2"/>
    <n v="2059010.2598524587"/>
  </r>
  <r>
    <n v="2022"/>
    <s v="Setembro"/>
    <s v="Setembro/2022"/>
    <s v="América Central"/>
    <s v="Honduras"/>
    <x v="2"/>
    <n v="690467.75695826206"/>
  </r>
  <r>
    <n v="2022"/>
    <s v="Setembro"/>
    <s v="Setembro/2022"/>
    <s v="América Central"/>
    <s v="Nicarágua"/>
    <x v="2"/>
    <n v="173502.15431258894"/>
  </r>
  <r>
    <n v="2022"/>
    <s v="Setembro"/>
    <s v="Setembro/2022"/>
    <s v="América Central"/>
    <s v="Panamá"/>
    <x v="2"/>
    <n v="1368542.5028941967"/>
  </r>
  <r>
    <n v="2022"/>
    <s v="Outubro"/>
    <s v="Outubro/2022"/>
    <s v="América Central"/>
    <s v="Costa Rica"/>
    <x v="2"/>
    <n v="2909048.3400166202"/>
  </r>
  <r>
    <n v="2022"/>
    <s v="Outubro"/>
    <s v="Outubro/2022"/>
    <s v="América Central"/>
    <s v="El Salvador"/>
    <x v="2"/>
    <n v="369628.62231121381"/>
  </r>
  <r>
    <n v="2022"/>
    <s v="Outubro"/>
    <s v="Outubro/2022"/>
    <s v="América Central"/>
    <s v="Guatemala"/>
    <x v="2"/>
    <n v="2189338.7629202665"/>
  </r>
  <r>
    <n v="2022"/>
    <s v="Outubro"/>
    <s v="Outubro/2022"/>
    <s v="América Central"/>
    <s v="Honduras"/>
    <x v="2"/>
    <n v="733926.06256986188"/>
  </r>
  <r>
    <n v="2022"/>
    <s v="Outubro"/>
    <s v="Outubro/2022"/>
    <s v="América Central"/>
    <s v="Nicarágua"/>
    <x v="2"/>
    <n v="184814.31115560691"/>
  </r>
  <r>
    <n v="2022"/>
    <s v="Outubro"/>
    <s v="Outubro/2022"/>
    <s v="América Central"/>
    <s v="Panamá"/>
    <x v="2"/>
    <n v="1453635.6396662157"/>
  </r>
  <r>
    <n v="2022"/>
    <s v="Novembro"/>
    <s v="Novembro/2022"/>
    <s v="América Central"/>
    <s v="Costa Rica"/>
    <x v="2"/>
    <n v="3077634.152209729"/>
  </r>
  <r>
    <n v="2022"/>
    <s v="Novembro"/>
    <s v="Novembro/2022"/>
    <s v="América Central"/>
    <s v="El Salvador"/>
    <x v="2"/>
    <n v="391828.42215633125"/>
  </r>
  <r>
    <n v="2022"/>
    <s v="Novembro"/>
    <s v="Novembro/2022"/>
    <s v="América Central"/>
    <s v="Guatemala"/>
    <x v="2"/>
    <n v="2317130.8055699407"/>
  </r>
  <r>
    <n v="2022"/>
    <s v="Novembro"/>
    <s v="Novembro/2022"/>
    <s v="América Central"/>
    <s v="Honduras"/>
    <x v="2"/>
    <n v="778313.72946507623"/>
  </r>
  <r>
    <n v="2022"/>
    <s v="Novembro"/>
    <s v="Novembro/2022"/>
    <s v="América Central"/>
    <s v="Nicarágua"/>
    <x v="2"/>
    <n v="195914.21107816562"/>
  </r>
  <r>
    <n v="2022"/>
    <s v="Novembro"/>
    <s v="Novembro/2022"/>
    <s v="América Central"/>
    <s v="Panamá"/>
    <x v="2"/>
    <n v="1538817.0761048645"/>
  </r>
  <r>
    <n v="2022"/>
    <s v="Dezembro"/>
    <s v="Dezembro/2022"/>
    <s v="América Central"/>
    <s v="Costa Rica"/>
    <x v="2"/>
    <n v="3247536.0607801075"/>
  </r>
  <r>
    <n v="2022"/>
    <s v="Dezembro"/>
    <s v="Dezembro/2022"/>
    <s v="América Central"/>
    <s v="El Salvador"/>
    <x v="2"/>
    <n v="414199.21171027201"/>
  </r>
  <r>
    <n v="2022"/>
    <s v="Dezembro"/>
    <s v="Dezembro/2022"/>
    <s v="América Central"/>
    <s v="Guatemala"/>
    <x v="2"/>
    <n v="2445917.7588063483"/>
  </r>
  <r>
    <n v="2022"/>
    <s v="Dezembro"/>
    <s v="Dezembro/2022"/>
    <s v="América Central"/>
    <s v="Honduras"/>
    <x v="2"/>
    <n v="821257.05770140165"/>
  </r>
  <r>
    <n v="2022"/>
    <s v="Dezembro"/>
    <s v="Dezembro/2022"/>
    <s v="América Central"/>
    <s v="Nicarágua"/>
    <x v="2"/>
    <n v="207099.60585513603"/>
  </r>
  <r>
    <n v="2022"/>
    <s v="Dezembro"/>
    <s v="Dezembro/2022"/>
    <s v="América Central"/>
    <s v="Panamá"/>
    <x v="2"/>
    <n v="1622875.3596751606"/>
  </r>
  <r>
    <n v="2022"/>
    <s v="Janeiro"/>
    <s v="Janeiro/2022"/>
    <s v="América Central"/>
    <s v="Costa Rica"/>
    <x v="3"/>
    <n v="974764.3892202921"/>
  </r>
  <r>
    <n v="2022"/>
    <s v="Janeiro"/>
    <s v="Janeiro/2022"/>
    <s v="América Central"/>
    <s v="El Salvador"/>
    <x v="3"/>
    <n v="383998.09272314527"/>
  </r>
  <r>
    <n v="2022"/>
    <s v="Janeiro"/>
    <s v="Janeiro/2022"/>
    <s v="América Central"/>
    <s v="Guatemala"/>
    <x v="3"/>
    <n v="1476915.7412428663"/>
  </r>
  <r>
    <n v="2022"/>
    <s v="Janeiro"/>
    <s v="Janeiro/2022"/>
    <s v="América Central"/>
    <s v="Honduras"/>
    <x v="3"/>
    <n v="974764.3892202921"/>
  </r>
  <r>
    <n v="2022"/>
    <s v="Janeiro"/>
    <s v="Janeiro/2022"/>
    <s v="América Central"/>
    <s v="Nicarágua"/>
    <x v="3"/>
    <n v="472613.03719771735"/>
  </r>
  <r>
    <n v="2022"/>
    <s v="Janeiro"/>
    <s v="Janeiro/2022"/>
    <s v="América Central"/>
    <s v="Panamá"/>
    <x v="3"/>
    <n v="324921.46307343064"/>
  </r>
  <r>
    <n v="2022"/>
    <s v="Fevereiro"/>
    <s v="Fevereiro/2022"/>
    <s v="América Central"/>
    <s v="Costa Rica"/>
    <x v="3"/>
    <n v="879683.39585312409"/>
  </r>
  <r>
    <n v="2022"/>
    <s v="Fevereiro"/>
    <s v="Fevereiro/2022"/>
    <s v="América Central"/>
    <s v="El Salvador"/>
    <x v="3"/>
    <n v="351873.35834124958"/>
  </r>
  <r>
    <n v="2022"/>
    <s v="Fevereiro"/>
    <s v="Fevereiro/2022"/>
    <s v="América Central"/>
    <s v="Guatemala"/>
    <x v="3"/>
    <n v="1319525.0937796861"/>
  </r>
  <r>
    <n v="2022"/>
    <s v="Fevereiro"/>
    <s v="Fevereiro/2022"/>
    <s v="América Central"/>
    <s v="Honduras"/>
    <x v="3"/>
    <n v="879683.39585312409"/>
  </r>
  <r>
    <n v="2022"/>
    <s v="Fevereiro"/>
    <s v="Fevereiro/2022"/>
    <s v="América Central"/>
    <s v="Nicarágua"/>
    <x v="3"/>
    <n v="439841.69792656199"/>
  </r>
  <r>
    <n v="2022"/>
    <s v="Fevereiro"/>
    <s v="Fevereiro/2022"/>
    <s v="América Central"/>
    <s v="Panamá"/>
    <x v="3"/>
    <n v="293227.79861770803"/>
  </r>
  <r>
    <n v="2022"/>
    <s v="Março"/>
    <s v="Março/2022"/>
    <s v="América Central"/>
    <s v="Costa Rica"/>
    <x v="3"/>
    <n v="974764.3892202921"/>
  </r>
  <r>
    <n v="2022"/>
    <s v="Março"/>
    <s v="Março/2022"/>
    <s v="América Central"/>
    <s v="El Salvador"/>
    <x v="3"/>
    <n v="383998.09272314527"/>
  </r>
  <r>
    <n v="2022"/>
    <s v="Março"/>
    <s v="Março/2022"/>
    <s v="América Central"/>
    <s v="Guatemala"/>
    <x v="3"/>
    <n v="1476915.7412428663"/>
  </r>
  <r>
    <n v="2022"/>
    <s v="Março"/>
    <s v="Março/2022"/>
    <s v="América Central"/>
    <s v="Honduras"/>
    <x v="3"/>
    <n v="974764.3892202921"/>
  </r>
  <r>
    <n v="2022"/>
    <s v="Março"/>
    <s v="Março/2022"/>
    <s v="América Central"/>
    <s v="Nicarágua"/>
    <x v="3"/>
    <n v="472613.03719771735"/>
  </r>
  <r>
    <n v="2022"/>
    <s v="Março"/>
    <s v="Março/2022"/>
    <s v="América Central"/>
    <s v="Panamá"/>
    <x v="3"/>
    <n v="324921.46307343064"/>
  </r>
  <r>
    <n v="2022"/>
    <s v="Abril"/>
    <s v="Abril/2022"/>
    <s v="América Central"/>
    <s v="Costa Rica"/>
    <x v="3"/>
    <n v="1069860.5968201475"/>
  </r>
  <r>
    <n v="2022"/>
    <s v="Abril"/>
    <s v="Abril/2022"/>
    <s v="América Central"/>
    <s v="El Salvador"/>
    <x v="3"/>
    <n v="416056.89876339084"/>
  </r>
  <r>
    <n v="2022"/>
    <s v="Abril"/>
    <s v="Abril/2022"/>
    <s v="América Central"/>
    <s v="Guatemala"/>
    <x v="3"/>
    <n v="1634509.2451418925"/>
  </r>
  <r>
    <n v="2022"/>
    <s v="Abril"/>
    <s v="Abril/2022"/>
    <s v="América Central"/>
    <s v="Honduras"/>
    <x v="3"/>
    <n v="1069860.5968201477"/>
  </r>
  <r>
    <n v="2022"/>
    <s v="Abril"/>
    <s v="Abril/2022"/>
    <s v="América Central"/>
    <s v="Nicarágua"/>
    <x v="3"/>
    <n v="505211.94849840313"/>
  </r>
  <r>
    <n v="2022"/>
    <s v="Abril"/>
    <s v="Abril/2022"/>
    <s v="América Central"/>
    <s v="Panamá"/>
    <x v="3"/>
    <n v="356620.19894004922"/>
  </r>
  <r>
    <n v="2022"/>
    <s v="Maio"/>
    <s v="Maio/2022"/>
    <s v="América Central"/>
    <s v="Costa Rica"/>
    <x v="3"/>
    <n v="1193931.1083502376"/>
  </r>
  <r>
    <n v="2022"/>
    <s v="Maio"/>
    <s v="Maio/2022"/>
    <s v="América Central"/>
    <s v="El Salvador"/>
    <x v="3"/>
    <n v="447724.16563133907"/>
  </r>
  <r>
    <n v="2022"/>
    <s v="Maio"/>
    <s v="Maio/2022"/>
    <s v="América Central"/>
    <s v="Guatemala"/>
    <x v="3"/>
    <n v="1790896.6625253565"/>
  </r>
  <r>
    <n v="2022"/>
    <s v="Maio"/>
    <s v="Maio/2022"/>
    <s v="América Central"/>
    <s v="Honduras"/>
    <x v="3"/>
    <n v="1193931.1083502376"/>
  </r>
  <r>
    <n v="2022"/>
    <s v="Maio"/>
    <s v="Maio/2022"/>
    <s v="América Central"/>
    <s v="Nicarágua"/>
    <x v="3"/>
    <n v="537268.99875760695"/>
  </r>
  <r>
    <n v="2022"/>
    <s v="Maio"/>
    <s v="Maio/2022"/>
    <s v="América Central"/>
    <s v="Panamá"/>
    <x v="3"/>
    <n v="388027.61021382723"/>
  </r>
  <r>
    <n v="2022"/>
    <s v="Junho"/>
    <s v="Junho/2022"/>
    <s v="América Central"/>
    <s v="Costa Rica"/>
    <x v="3"/>
    <n v="1289123.2356190025"/>
  </r>
  <r>
    <n v="2022"/>
    <s v="Junho"/>
    <s v="Junho/2022"/>
    <s v="América Central"/>
    <s v="El Salvador"/>
    <x v="3"/>
    <n v="479673.76209079166"/>
  </r>
  <r>
    <n v="2022"/>
    <s v="Junho"/>
    <s v="Junho/2022"/>
    <s v="América Central"/>
    <s v="Guatemala"/>
    <x v="3"/>
    <n v="1948674.6584938408"/>
  </r>
  <r>
    <n v="2022"/>
    <s v="Junho"/>
    <s v="Junho/2022"/>
    <s v="América Central"/>
    <s v="Honduras"/>
    <x v="3"/>
    <n v="1289123.2356190023"/>
  </r>
  <r>
    <n v="2022"/>
    <s v="Junho"/>
    <s v="Junho/2022"/>
    <s v="América Central"/>
    <s v="Nicarágua"/>
    <x v="3"/>
    <n v="569612.59248281491"/>
  </r>
  <r>
    <n v="2022"/>
    <s v="Junho"/>
    <s v="Junho/2022"/>
    <s v="América Central"/>
    <s v="Panamá"/>
    <x v="3"/>
    <n v="419714.54182944266"/>
  </r>
  <r>
    <n v="2022"/>
    <s v="Julho"/>
    <s v="Julho/2022"/>
    <s v="América Central"/>
    <s v="Costa Rica"/>
    <x v="3"/>
    <n v="1384312.9080761422"/>
  </r>
  <r>
    <n v="2022"/>
    <s v="Julho"/>
    <s v="Julho/2022"/>
    <s v="América Central"/>
    <s v="El Salvador"/>
    <x v="3"/>
    <n v="511593.90081074828"/>
  </r>
  <r>
    <n v="2022"/>
    <s v="Julho"/>
    <s v="Julho/2022"/>
    <s v="América Central"/>
    <s v="Guatemala"/>
    <x v="3"/>
    <n v="2106563.1209854344"/>
  </r>
  <r>
    <n v="2022"/>
    <s v="Julho"/>
    <s v="Julho/2022"/>
    <s v="América Central"/>
    <s v="Honduras"/>
    <x v="3"/>
    <n v="1384312.908076142"/>
  </r>
  <r>
    <n v="2022"/>
    <s v="Julho"/>
    <s v="Julho/2022"/>
    <s v="América Central"/>
    <s v="Nicarágua"/>
    <x v="3"/>
    <n v="601875.17742440966"/>
  </r>
  <r>
    <n v="2022"/>
    <s v="Julho"/>
    <s v="Julho/2022"/>
    <s v="América Central"/>
    <s v="Panamá"/>
    <x v="3"/>
    <n v="451406.38306830719"/>
  </r>
  <r>
    <n v="2022"/>
    <s v="Agosto"/>
    <s v="Agosto/2022"/>
    <s v="América Central"/>
    <s v="Costa Rica"/>
    <x v="3"/>
    <n v="1491432.034197377"/>
  </r>
  <r>
    <n v="2022"/>
    <s v="Agosto"/>
    <s v="Agosto/2022"/>
    <s v="América Central"/>
    <s v="El Salvador"/>
    <x v="3"/>
    <n v="547872.99215413863"/>
  </r>
  <r>
    <n v="2022"/>
    <s v="Agosto"/>
    <s v="Agosto/2022"/>
    <s v="América Central"/>
    <s v="Guatemala"/>
    <x v="3"/>
    <n v="2282804.1339755775"/>
  </r>
  <r>
    <n v="2022"/>
    <s v="Agosto"/>
    <s v="Agosto/2022"/>
    <s v="América Central"/>
    <s v="Honduras"/>
    <x v="3"/>
    <n v="1491432.0341973773"/>
  </r>
  <r>
    <n v="2022"/>
    <s v="Agosto"/>
    <s v="Agosto/2022"/>
    <s v="América Central"/>
    <s v="Nicarágua"/>
    <x v="3"/>
    <n v="639185.15751316154"/>
  </r>
  <r>
    <n v="2022"/>
    <s v="Agosto"/>
    <s v="Agosto/2022"/>
    <s v="América Central"/>
    <s v="Panamá"/>
    <x v="3"/>
    <n v="486998.21524812322"/>
  </r>
  <r>
    <n v="2022"/>
    <s v="Setembro"/>
    <s v="Setembro/2022"/>
    <s v="América Central"/>
    <s v="Costa Rica"/>
    <x v="3"/>
    <n v="1586616.0366065556"/>
  </r>
  <r>
    <n v="2022"/>
    <s v="Setembro"/>
    <s v="Setembro/2022"/>
    <s v="América Central"/>
    <s v="El Salvador"/>
    <x v="3"/>
    <n v="579725.09029854904"/>
  </r>
  <r>
    <n v="2022"/>
    <s v="Setembro"/>
    <s v="Setembro/2022"/>
    <s v="América Central"/>
    <s v="Guatemala"/>
    <x v="3"/>
    <n v="2440947.7486254694"/>
  </r>
  <r>
    <n v="2022"/>
    <s v="Setembro"/>
    <s v="Setembro/2022"/>
    <s v="América Central"/>
    <s v="Honduras"/>
    <x v="3"/>
    <n v="1586616.0366065553"/>
  </r>
  <r>
    <n v="2022"/>
    <s v="Setembro"/>
    <s v="Setembro/2022"/>
    <s v="América Central"/>
    <s v="Nicarágua"/>
    <x v="3"/>
    <n v="671260.63087200443"/>
  </r>
  <r>
    <n v="2022"/>
    <s v="Setembro"/>
    <s v="Setembro/2022"/>
    <s v="América Central"/>
    <s v="Panamá"/>
    <x v="3"/>
    <n v="518701.39658291236"/>
  </r>
  <r>
    <n v="2022"/>
    <s v="Outubro"/>
    <s v="Outubro/2022"/>
    <s v="América Central"/>
    <s v="Costa Rica"/>
    <x v="3"/>
    <n v="1681798.8756031578"/>
  </r>
  <r>
    <n v="2022"/>
    <s v="Outubro"/>
    <s v="Outubro/2022"/>
    <s v="América Central"/>
    <s v="El Salvador"/>
    <x v="3"/>
    <n v="611563.22749205737"/>
  </r>
  <r>
    <n v="2022"/>
    <s v="Outubro"/>
    <s v="Outubro/2022"/>
    <s v="América Central"/>
    <s v="Guatemala"/>
    <x v="3"/>
    <n v="2599143.7168412437"/>
  </r>
  <r>
    <n v="2022"/>
    <s v="Outubro"/>
    <s v="Outubro/2022"/>
    <s v="América Central"/>
    <s v="Honduras"/>
    <x v="3"/>
    <n v="1681798.8756031576"/>
  </r>
  <r>
    <n v="2022"/>
    <s v="Outubro"/>
    <s v="Outubro/2022"/>
    <s v="América Central"/>
    <s v="Nicarágua"/>
    <x v="3"/>
    <n v="703297.71161586582"/>
  </r>
  <r>
    <n v="2022"/>
    <s v="Outubro"/>
    <s v="Outubro/2022"/>
    <s v="América Central"/>
    <s v="Panamá"/>
    <x v="3"/>
    <n v="550406.90474285162"/>
  </r>
  <r>
    <n v="2022"/>
    <s v="Novembro"/>
    <s v="Novembro/2022"/>
    <s v="América Central"/>
    <s v="Costa Rica"/>
    <x v="3"/>
    <n v="1776980.7321624747"/>
  </r>
  <r>
    <n v="2022"/>
    <s v="Novembro"/>
    <s v="Novembro/2022"/>
    <s v="América Central"/>
    <s v="El Salvador"/>
    <x v="3"/>
    <n v="643389.5754381374"/>
  </r>
  <r>
    <n v="2022"/>
    <s v="Novembro"/>
    <s v="Novembro/2022"/>
    <s v="América Central"/>
    <s v="Guatemala"/>
    <x v="3"/>
    <n v="2757383.8947348748"/>
  </r>
  <r>
    <n v="2022"/>
    <s v="Novembro"/>
    <s v="Novembro/2022"/>
    <s v="América Central"/>
    <s v="Honduras"/>
    <x v="3"/>
    <n v="1776980.7321624751"/>
  </r>
  <r>
    <n v="2022"/>
    <s v="Novembro"/>
    <s v="Novembro/2022"/>
    <s v="América Central"/>
    <s v="Nicarágua"/>
    <x v="3"/>
    <n v="735302.3719292999"/>
  </r>
  <r>
    <n v="2022"/>
    <s v="Novembro"/>
    <s v="Novembro/2022"/>
    <s v="América Central"/>
    <s v="Panamá"/>
    <x v="3"/>
    <n v="582114.37777736236"/>
  </r>
  <r>
    <n v="2022"/>
    <s v="Dezembro"/>
    <s v="Dezembro/2022"/>
    <s v="América Central"/>
    <s v="Costa Rica"/>
    <x v="3"/>
    <n v="1884086.3487183137"/>
  </r>
  <r>
    <n v="2022"/>
    <s v="Dezembro"/>
    <s v="Dezembro/2022"/>
    <s v="América Central"/>
    <s v="El Salvador"/>
    <x v="3"/>
    <n v="679506.55199676892"/>
  </r>
  <r>
    <n v="2022"/>
    <s v="Dezembro"/>
    <s v="Dezembro/2022"/>
    <s v="América Central"/>
    <s v="Guatemala"/>
    <x v="3"/>
    <n v="2934232.8381678653"/>
  </r>
  <r>
    <n v="2022"/>
    <s v="Dezembro"/>
    <s v="Dezembro/2022"/>
    <s v="América Central"/>
    <s v="Honduras"/>
    <x v="3"/>
    <n v="1884086.3487183137"/>
  </r>
  <r>
    <n v="2022"/>
    <s v="Dezembro"/>
    <s v="Dezembro/2022"/>
    <s v="América Central"/>
    <s v="Nicarágua"/>
    <x v="3"/>
    <n v="772166.53635996464"/>
  </r>
  <r>
    <n v="2022"/>
    <s v="Dezembro"/>
    <s v="Dezembro/2022"/>
    <s v="América Central"/>
    <s v="Panamá"/>
    <x v="3"/>
    <n v="617733.22908797162"/>
  </r>
  <r>
    <n v="2022"/>
    <s v="Janeiro"/>
    <s v="Janeiro/2022"/>
    <s v="América Central"/>
    <s v="Costa Rica"/>
    <x v="4"/>
    <n v="598049.36300557083"/>
  </r>
  <r>
    <n v="2022"/>
    <s v="Janeiro"/>
    <s v="Janeiro/2022"/>
    <s v="América Central"/>
    <s v="El Salvador"/>
    <x v="4"/>
    <n v="199349.78766852358"/>
  </r>
  <r>
    <n v="2022"/>
    <s v="Janeiro"/>
    <s v="Janeiro/2022"/>
    <s v="América Central"/>
    <s v="Guatemala"/>
    <x v="4"/>
    <n v="996748.93834261817"/>
  </r>
  <r>
    <n v="2022"/>
    <s v="Janeiro"/>
    <s v="Janeiro/2022"/>
    <s v="América Central"/>
    <s v="Honduras"/>
    <x v="4"/>
    <n v="149512.34075139271"/>
  </r>
  <r>
    <n v="2022"/>
    <s v="Janeiro"/>
    <s v="Janeiro/2022"/>
    <s v="América Central"/>
    <s v="Nicarágua"/>
    <x v="4"/>
    <n v="99674.893834261791"/>
  </r>
  <r>
    <n v="2022"/>
    <s v="Janeiro"/>
    <s v="Janeiro/2022"/>
    <s v="América Central"/>
    <s v="Panamá"/>
    <x v="4"/>
    <n v="398699.57533704711"/>
  </r>
  <r>
    <n v="2022"/>
    <s v="Fevereiro"/>
    <s v="Fevereiro/2022"/>
    <s v="América Central"/>
    <s v="Costa Rica"/>
    <x v="4"/>
    <n v="550721.71557347523"/>
  </r>
  <r>
    <n v="2022"/>
    <s v="Fevereiro"/>
    <s v="Fevereiro/2022"/>
    <s v="América Central"/>
    <s v="El Salvador"/>
    <x v="4"/>
    <n v="183573.90519115841"/>
  </r>
  <r>
    <n v="2022"/>
    <s v="Fevereiro"/>
    <s v="Fevereiro/2022"/>
    <s v="América Central"/>
    <s v="Guatemala"/>
    <x v="4"/>
    <n v="917869.52595579205"/>
  </r>
  <r>
    <n v="2022"/>
    <s v="Fevereiro"/>
    <s v="Fevereiro/2022"/>
    <s v="América Central"/>
    <s v="Honduras"/>
    <x v="4"/>
    <n v="137680.42889336884"/>
  </r>
  <r>
    <n v="2022"/>
    <s v="Fevereiro"/>
    <s v="Fevereiro/2022"/>
    <s v="América Central"/>
    <s v="Nicarágua"/>
    <x v="4"/>
    <n v="91786.952595579205"/>
  </r>
  <r>
    <n v="2022"/>
    <s v="Fevereiro"/>
    <s v="Fevereiro/2022"/>
    <s v="América Central"/>
    <s v="Panamá"/>
    <x v="4"/>
    <n v="367147.81038231688"/>
  </r>
  <r>
    <n v="2022"/>
    <s v="Março"/>
    <s v="Março/2022"/>
    <s v="América Central"/>
    <s v="Costa Rica"/>
    <x v="4"/>
    <n v="598049.36300557083"/>
  </r>
  <r>
    <n v="2022"/>
    <s v="Março"/>
    <s v="Março/2022"/>
    <s v="América Central"/>
    <s v="El Salvador"/>
    <x v="4"/>
    <n v="199349.78766852358"/>
  </r>
  <r>
    <n v="2022"/>
    <s v="Março"/>
    <s v="Março/2022"/>
    <s v="América Central"/>
    <s v="Guatemala"/>
    <x v="4"/>
    <n v="996748.93834261817"/>
  </r>
  <r>
    <n v="2022"/>
    <s v="Março"/>
    <s v="Março/2022"/>
    <s v="América Central"/>
    <s v="Honduras"/>
    <x v="4"/>
    <n v="149512.34075139271"/>
  </r>
  <r>
    <n v="2022"/>
    <s v="Março"/>
    <s v="Março/2022"/>
    <s v="América Central"/>
    <s v="Nicarágua"/>
    <x v="4"/>
    <n v="99674.893834261791"/>
  </r>
  <r>
    <n v="2022"/>
    <s v="Março"/>
    <s v="Março/2022"/>
    <s v="América Central"/>
    <s v="Panamá"/>
    <x v="4"/>
    <n v="398699.57533704711"/>
  </r>
  <r>
    <n v="2022"/>
    <s v="Abril"/>
    <s v="Abril/2022"/>
    <s v="América Central"/>
    <s v="Costa Rica"/>
    <x v="4"/>
    <n v="642753.52665539936"/>
  </r>
  <r>
    <n v="2022"/>
    <s v="Abril"/>
    <s v="Abril/2022"/>
    <s v="América Central"/>
    <s v="El Salvador"/>
    <x v="4"/>
    <n v="217547.347483366"/>
  </r>
  <r>
    <n v="2022"/>
    <s v="Abril"/>
    <s v="Abril/2022"/>
    <s v="América Central"/>
    <s v="Guatemala"/>
    <x v="4"/>
    <n v="1087736.7374168299"/>
  </r>
  <r>
    <n v="2022"/>
    <s v="Abril"/>
    <s v="Abril/2022"/>
    <s v="América Central"/>
    <s v="Honduras"/>
    <x v="4"/>
    <n v="163160.51061252446"/>
  </r>
  <r>
    <n v="2022"/>
    <s v="Abril"/>
    <s v="Abril/2022"/>
    <s v="América Central"/>
    <s v="Nicarágua"/>
    <x v="4"/>
    <n v="108773.673741683"/>
  </r>
  <r>
    <n v="2022"/>
    <s v="Abril"/>
    <s v="Abril/2022"/>
    <s v="América Central"/>
    <s v="Panamá"/>
    <x v="4"/>
    <n v="415317.66337733506"/>
  </r>
  <r>
    <n v="2022"/>
    <s v="Maio"/>
    <s v="Maio/2022"/>
    <s v="América Central"/>
    <s v="Costa Rica"/>
    <x v="4"/>
    <n v="687493.33810569555"/>
  </r>
  <r>
    <n v="2022"/>
    <s v="Maio"/>
    <s v="Maio/2022"/>
    <s v="América Central"/>
    <s v="El Salvador"/>
    <x v="4"/>
    <n v="235712.00163623848"/>
  </r>
  <r>
    <n v="2022"/>
    <s v="Maio"/>
    <s v="Maio/2022"/>
    <s v="América Central"/>
    <s v="Guatemala"/>
    <x v="4"/>
    <n v="1178560.0081811922"/>
  </r>
  <r>
    <n v="2022"/>
    <s v="Maio"/>
    <s v="Maio/2022"/>
    <s v="América Central"/>
    <s v="Honduras"/>
    <x v="4"/>
    <n v="176784.00122717884"/>
  </r>
  <r>
    <n v="2022"/>
    <s v="Maio"/>
    <s v="Maio/2022"/>
    <s v="América Central"/>
    <s v="Nicarágua"/>
    <x v="4"/>
    <n v="117856.00081811922"/>
  </r>
  <r>
    <n v="2022"/>
    <s v="Maio"/>
    <s v="Maio/2022"/>
    <s v="América Central"/>
    <s v="Panamá"/>
    <x v="4"/>
    <n v="432138.66966643726"/>
  </r>
  <r>
    <n v="2022"/>
    <s v="Junho"/>
    <s v="Junho/2022"/>
    <s v="América Central"/>
    <s v="Costa Rica"/>
    <x v="4"/>
    <n v="732261.36833180557"/>
  </r>
  <r>
    <n v="2022"/>
    <s v="Junho"/>
    <s v="Junho/2022"/>
    <s v="América Central"/>
    <s v="El Salvador"/>
    <x v="4"/>
    <n v="253850.60768835925"/>
  </r>
  <r>
    <n v="2022"/>
    <s v="Junho"/>
    <s v="Junho/2022"/>
    <s v="América Central"/>
    <s v="Guatemala"/>
    <x v="4"/>
    <n v="1269253.0384417961"/>
  </r>
  <r>
    <n v="2022"/>
    <s v="Junho"/>
    <s v="Junho/2022"/>
    <s v="América Central"/>
    <s v="Honduras"/>
    <x v="4"/>
    <n v="190387.95576626938"/>
  </r>
  <r>
    <n v="2022"/>
    <s v="Junho"/>
    <s v="Junho/2022"/>
    <s v="América Central"/>
    <s v="Nicarágua"/>
    <x v="4"/>
    <n v="126925.30384417961"/>
  </r>
  <r>
    <n v="2022"/>
    <s v="Junho"/>
    <s v="Junho/2022"/>
    <s v="América Central"/>
    <s v="Panamá"/>
    <x v="4"/>
    <n v="449120.30591017398"/>
  </r>
  <r>
    <n v="2022"/>
    <s v="Julho"/>
    <s v="Julho/2022"/>
    <s v="América Central"/>
    <s v="Costa Rica"/>
    <x v="4"/>
    <n v="777052.11850883567"/>
  </r>
  <r>
    <n v="2022"/>
    <s v="Julho"/>
    <s v="Julho/2022"/>
    <s v="América Central"/>
    <s v="El Salvador"/>
    <x v="4"/>
    <n v="271968.24147809244"/>
  </r>
  <r>
    <n v="2022"/>
    <s v="Julho"/>
    <s v="Julho/2022"/>
    <s v="América Central"/>
    <s v="Guatemala"/>
    <x v="4"/>
    <n v="1359841.2073904623"/>
  </r>
  <r>
    <n v="2022"/>
    <s v="Julho"/>
    <s v="Julho/2022"/>
    <s v="América Central"/>
    <s v="Honduras"/>
    <x v="4"/>
    <n v="203976.18110856938"/>
  </r>
  <r>
    <n v="2022"/>
    <s v="Julho"/>
    <s v="Julho/2022"/>
    <s v="América Central"/>
    <s v="Nicarágua"/>
    <x v="4"/>
    <n v="135984.12073904622"/>
  </r>
  <r>
    <n v="2022"/>
    <s v="Julho"/>
    <s v="Julho/2022"/>
    <s v="América Central"/>
    <s v="Panamá"/>
    <x v="4"/>
    <n v="466231.27110530128"/>
  </r>
  <r>
    <n v="2022"/>
    <s v="Agosto"/>
    <s v="Agosto/2022"/>
    <s v="América Central"/>
    <s v="Costa Rica"/>
    <x v="4"/>
    <n v="821861.43136917066"/>
  </r>
  <r>
    <n v="2022"/>
    <s v="Agosto"/>
    <s v="Agosto/2022"/>
    <s v="América Central"/>
    <s v="El Salvador"/>
    <x v="4"/>
    <n v="290068.74048323673"/>
  </r>
  <r>
    <n v="2022"/>
    <s v="Agosto"/>
    <s v="Agosto/2022"/>
    <s v="América Central"/>
    <s v="Guatemala"/>
    <x v="4"/>
    <n v="1450343.7024161837"/>
  </r>
  <r>
    <n v="2022"/>
    <s v="Agosto"/>
    <s v="Agosto/2022"/>
    <s v="América Central"/>
    <s v="Honduras"/>
    <x v="4"/>
    <n v="217551.55536242752"/>
  </r>
  <r>
    <n v="2022"/>
    <s v="Agosto"/>
    <s v="Agosto/2022"/>
    <s v="América Central"/>
    <s v="Nicarágua"/>
    <x v="4"/>
    <n v="145034.37024161834"/>
  </r>
  <r>
    <n v="2022"/>
    <s v="Agosto"/>
    <s v="Agosto/2022"/>
    <s v="América Central"/>
    <s v="Panamá"/>
    <x v="4"/>
    <n v="483447.90080539457"/>
  </r>
  <r>
    <n v="2022"/>
    <s v="Setembro"/>
    <s v="Setembro/2022"/>
    <s v="América Central"/>
    <s v="Costa Rica"/>
    <x v="4"/>
    <n v="866686.10559443303"/>
  </r>
  <r>
    <n v="2022"/>
    <s v="Setembro"/>
    <s v="Setembro/2022"/>
    <s v="América Central"/>
    <s v="El Salvador"/>
    <x v="4"/>
    <n v="308155.05976690952"/>
  </r>
  <r>
    <n v="2022"/>
    <s v="Setembro"/>
    <s v="Setembro/2022"/>
    <s v="América Central"/>
    <s v="Guatemala"/>
    <x v="4"/>
    <n v="1540775.2988345474"/>
  </r>
  <r>
    <n v="2022"/>
    <s v="Setembro"/>
    <s v="Setembro/2022"/>
    <s v="América Central"/>
    <s v="Honduras"/>
    <x v="4"/>
    <n v="231116.29482518215"/>
  </r>
  <r>
    <n v="2022"/>
    <s v="Setembro"/>
    <s v="Setembro/2022"/>
    <s v="América Central"/>
    <s v="Nicarágua"/>
    <x v="4"/>
    <n v="154077.52988345476"/>
  </r>
  <r>
    <n v="2022"/>
    <s v="Setembro"/>
    <s v="Setembro/2022"/>
    <s v="América Central"/>
    <s v="Panamá"/>
    <x v="4"/>
    <n v="500751.97212122788"/>
  </r>
  <r>
    <n v="2022"/>
    <s v="Outubro"/>
    <s v="Outubro/2022"/>
    <s v="América Central"/>
    <s v="Costa Rica"/>
    <x v="4"/>
    <n v="911523.63598098746"/>
  </r>
  <r>
    <n v="2022"/>
    <s v="Outubro"/>
    <s v="Outubro/2022"/>
    <s v="América Central"/>
    <s v="El Salvador"/>
    <x v="4"/>
    <n v="326229.51182477444"/>
  </r>
  <r>
    <n v="2022"/>
    <s v="Outubro"/>
    <s v="Outubro/2022"/>
    <s v="América Central"/>
    <s v="Guatemala"/>
    <x v="4"/>
    <n v="1631147.5591238721"/>
  </r>
  <r>
    <n v="2022"/>
    <s v="Outubro"/>
    <s v="Outubro/2022"/>
    <s v="América Central"/>
    <s v="Honduras"/>
    <x v="4"/>
    <n v="244672.13386858077"/>
  </r>
  <r>
    <n v="2022"/>
    <s v="Outubro"/>
    <s v="Outubro/2022"/>
    <s v="América Central"/>
    <s v="Nicarágua"/>
    <x v="4"/>
    <n v="163114.75591238722"/>
  </r>
  <r>
    <n v="2022"/>
    <s v="Outubro"/>
    <s v="Outubro/2022"/>
    <s v="América Central"/>
    <s v="Panamá"/>
    <x v="4"/>
    <n v="518129.22466287704"/>
  </r>
  <r>
    <n v="2022"/>
    <s v="Novembro"/>
    <s v="Novembro/2022"/>
    <s v="América Central"/>
    <s v="Costa Rica"/>
    <x v="4"/>
    <n v="956372.03398589953"/>
  </r>
  <r>
    <n v="2022"/>
    <s v="Novembro"/>
    <s v="Novembro/2022"/>
    <s v="América Central"/>
    <s v="El Salvador"/>
    <x v="4"/>
    <n v="344293.93223492382"/>
  </r>
  <r>
    <n v="2022"/>
    <s v="Novembro"/>
    <s v="Novembro/2022"/>
    <s v="América Central"/>
    <s v="Guatemala"/>
    <x v="4"/>
    <n v="1721469.6611746196"/>
  </r>
  <r>
    <n v="2022"/>
    <s v="Novembro"/>
    <s v="Novembro/2022"/>
    <s v="América Central"/>
    <s v="Honduras"/>
    <x v="4"/>
    <n v="258220.44917619295"/>
  </r>
  <r>
    <n v="2022"/>
    <s v="Novembro"/>
    <s v="Novembro/2022"/>
    <s v="América Central"/>
    <s v="Nicarágua"/>
    <x v="4"/>
    <n v="172146.96611746191"/>
  </r>
  <r>
    <n v="2022"/>
    <s v="Novembro"/>
    <s v="Novembro/2022"/>
    <s v="América Central"/>
    <s v="Panamá"/>
    <x v="4"/>
    <n v="535568.33903210366"/>
  </r>
  <r>
    <n v="2022"/>
    <s v="Dezembro"/>
    <s v="Dezembro/2022"/>
    <s v="América Central"/>
    <s v="Costa Rica"/>
    <x v="4"/>
    <n v="1001229.7010655351"/>
  </r>
  <r>
    <n v="2022"/>
    <s v="Dezembro"/>
    <s v="Dezembro/2022"/>
    <s v="América Central"/>
    <s v="El Salvador"/>
    <x v="4"/>
    <n v="362349.79657609836"/>
  </r>
  <r>
    <n v="2022"/>
    <s v="Dezembro"/>
    <s v="Dezembro/2022"/>
    <s v="América Central"/>
    <s v="Guatemala"/>
    <x v="4"/>
    <n v="1811748.9828804925"/>
  </r>
  <r>
    <n v="2022"/>
    <s v="Dezembro"/>
    <s v="Dezembro/2022"/>
    <s v="América Central"/>
    <s v="Honduras"/>
    <x v="4"/>
    <n v="271762.34743207385"/>
  </r>
  <r>
    <n v="2022"/>
    <s v="Dezembro"/>
    <s v="Dezembro/2022"/>
    <s v="América Central"/>
    <s v="Nicarágua"/>
    <x v="4"/>
    <n v="181174.89828804921"/>
  </r>
  <r>
    <n v="2022"/>
    <s v="Dezembro"/>
    <s v="Dezembro/2022"/>
    <s v="América Central"/>
    <s v="Panamá"/>
    <x v="4"/>
    <n v="553060.21582667646"/>
  </r>
  <r>
    <n v="2022"/>
    <s v="Janeiro"/>
    <s v="Janeiro/2022"/>
    <s v="América Central"/>
    <s v="Costa Rica"/>
    <x v="5"/>
    <n v="2281517.8315059836"/>
  </r>
  <r>
    <n v="2022"/>
    <s v="Janeiro"/>
    <s v="Janeiro/2022"/>
    <s v="América Central"/>
    <s v="El Salvador"/>
    <x v="5"/>
    <n v="1551432.1254240689"/>
  </r>
  <r>
    <n v="2022"/>
    <s v="Janeiro"/>
    <s v="Janeiro/2022"/>
    <s v="América Central"/>
    <s v="Guatemala"/>
    <x v="5"/>
    <n v="2281517.8315059836"/>
  </r>
  <r>
    <n v="2022"/>
    <s v="Janeiro"/>
    <s v="Janeiro/2022"/>
    <s v="América Central"/>
    <s v="Honduras"/>
    <x v="5"/>
    <n v="1551432.1254240689"/>
  </r>
  <r>
    <n v="2022"/>
    <s v="Janeiro"/>
    <s v="Janeiro/2022"/>
    <s v="América Central"/>
    <s v="Nicarágua"/>
    <x v="5"/>
    <n v="775716.06271203444"/>
  </r>
  <r>
    <n v="2022"/>
    <s v="Janeiro"/>
    <s v="Janeiro/2022"/>
    <s v="América Central"/>
    <s v="Panamá"/>
    <x v="5"/>
    <n v="775716.06271203444"/>
  </r>
  <r>
    <n v="2022"/>
    <s v="Fevereiro"/>
    <s v="Fevereiro/2022"/>
    <s v="América Central"/>
    <s v="Costa Rica"/>
    <x v="5"/>
    <n v="2106751.6471494199"/>
  </r>
  <r>
    <n v="2022"/>
    <s v="Fevereiro"/>
    <s v="Fevereiro/2022"/>
    <s v="América Central"/>
    <s v="El Salvador"/>
    <x v="5"/>
    <n v="1465566.3632343796"/>
  </r>
  <r>
    <n v="2022"/>
    <s v="Fevereiro"/>
    <s v="Fevereiro/2022"/>
    <s v="América Central"/>
    <s v="Guatemala"/>
    <x v="5"/>
    <n v="2106751.6471494199"/>
  </r>
  <r>
    <n v="2022"/>
    <s v="Fevereiro"/>
    <s v="Fevereiro/2022"/>
    <s v="América Central"/>
    <s v="Honduras"/>
    <x v="5"/>
    <n v="1465566.3632343796"/>
  </r>
  <r>
    <n v="2022"/>
    <s v="Fevereiro"/>
    <s v="Fevereiro/2022"/>
    <s v="América Central"/>
    <s v="Nicarágua"/>
    <x v="5"/>
    <n v="732783.18161718966"/>
  </r>
  <r>
    <n v="2022"/>
    <s v="Fevereiro"/>
    <s v="Fevereiro/2022"/>
    <s v="América Central"/>
    <s v="Panamá"/>
    <x v="5"/>
    <n v="732783.1816171899"/>
  </r>
  <r>
    <n v="2022"/>
    <s v="Março"/>
    <s v="Março/2022"/>
    <s v="América Central"/>
    <s v="Costa Rica"/>
    <x v="5"/>
    <n v="2281517.8315059836"/>
  </r>
  <r>
    <n v="2022"/>
    <s v="Março"/>
    <s v="Março/2022"/>
    <s v="América Central"/>
    <s v="El Salvador"/>
    <x v="5"/>
    <n v="1551432.1254240689"/>
  </r>
  <r>
    <n v="2022"/>
    <s v="Março"/>
    <s v="Março/2022"/>
    <s v="América Central"/>
    <s v="Guatemala"/>
    <x v="5"/>
    <n v="2281517.8315059836"/>
  </r>
  <r>
    <n v="2022"/>
    <s v="Março"/>
    <s v="Março/2022"/>
    <s v="América Central"/>
    <s v="Honduras"/>
    <x v="5"/>
    <n v="1551432.1254240689"/>
  </r>
  <r>
    <n v="2022"/>
    <s v="Março"/>
    <s v="Março/2022"/>
    <s v="América Central"/>
    <s v="Nicarágua"/>
    <x v="5"/>
    <n v="775716.06271203444"/>
  </r>
  <r>
    <n v="2022"/>
    <s v="Março"/>
    <s v="Março/2022"/>
    <s v="América Central"/>
    <s v="Panamá"/>
    <x v="5"/>
    <n v="775716.06271203444"/>
  </r>
  <r>
    <n v="2022"/>
    <s v="Abril"/>
    <s v="Abril/2022"/>
    <s v="América Central"/>
    <s v="Costa Rica"/>
    <x v="5"/>
    <n v="2477463.8935100031"/>
  </r>
  <r>
    <n v="2022"/>
    <s v="Abril"/>
    <s v="Abril/2022"/>
    <s v="América Central"/>
    <s v="El Salvador"/>
    <x v="5"/>
    <n v="1715167.3108915405"/>
  </r>
  <r>
    <n v="2022"/>
    <s v="Abril"/>
    <s v="Abril/2022"/>
    <s v="América Central"/>
    <s v="Guatemala"/>
    <x v="5"/>
    <n v="2477463.8935100031"/>
  </r>
  <r>
    <n v="2022"/>
    <s v="Abril"/>
    <s v="Abril/2022"/>
    <s v="América Central"/>
    <s v="Honduras"/>
    <x v="5"/>
    <n v="1715167.3108915407"/>
  </r>
  <r>
    <n v="2022"/>
    <s v="Abril"/>
    <s v="Abril/2022"/>
    <s v="América Central"/>
    <s v="Nicarágua"/>
    <x v="5"/>
    <n v="857583.65544577048"/>
  </r>
  <r>
    <n v="2022"/>
    <s v="Abril"/>
    <s v="Abril/2022"/>
    <s v="América Central"/>
    <s v="Panamá"/>
    <x v="5"/>
    <n v="857583.65544577036"/>
  </r>
  <r>
    <n v="2022"/>
    <s v="Maio"/>
    <s v="Maio/2022"/>
    <s v="América Central"/>
    <s v="Costa Rica"/>
    <x v="5"/>
    <n v="2685094.2985453168"/>
  </r>
  <r>
    <n v="2022"/>
    <s v="Maio"/>
    <s v="Maio/2022"/>
    <s v="América Central"/>
    <s v="El Salvador"/>
    <x v="5"/>
    <n v="1889510.8026800375"/>
  </r>
  <r>
    <n v="2022"/>
    <s v="Maio"/>
    <s v="Maio/2022"/>
    <s v="América Central"/>
    <s v="Guatemala"/>
    <x v="5"/>
    <n v="2685094.2985453168"/>
  </r>
  <r>
    <n v="2022"/>
    <s v="Maio"/>
    <s v="Maio/2022"/>
    <s v="América Central"/>
    <s v="Honduras"/>
    <x v="5"/>
    <n v="1889510.8026800375"/>
  </r>
  <r>
    <n v="2022"/>
    <s v="Maio"/>
    <s v="Maio/2022"/>
    <s v="América Central"/>
    <s v="Nicarágua"/>
    <x v="5"/>
    <n v="944755.40134001884"/>
  </r>
  <r>
    <n v="2022"/>
    <s v="Maio"/>
    <s v="Maio/2022"/>
    <s v="América Central"/>
    <s v="Panamá"/>
    <x v="5"/>
    <n v="944755.40134001884"/>
  </r>
  <r>
    <n v="2022"/>
    <s v="Junho"/>
    <s v="Junho/2022"/>
    <s v="América Central"/>
    <s v="Costa Rica"/>
    <x v="5"/>
    <n v="2891002.9666885515"/>
  </r>
  <r>
    <n v="2022"/>
    <s v="Junho"/>
    <s v="Junho/2022"/>
    <s v="América Central"/>
    <s v="El Salvador"/>
    <x v="5"/>
    <n v="2065002.1190632514"/>
  </r>
  <r>
    <n v="2022"/>
    <s v="Junho"/>
    <s v="Junho/2022"/>
    <s v="América Central"/>
    <s v="Guatemala"/>
    <x v="5"/>
    <n v="2891002.9666885519"/>
  </r>
  <r>
    <n v="2022"/>
    <s v="Junho"/>
    <s v="Junho/2022"/>
    <s v="América Central"/>
    <s v="Honduras"/>
    <x v="5"/>
    <n v="2065002.1190632512"/>
  </r>
  <r>
    <n v="2022"/>
    <s v="Junho"/>
    <s v="Junho/2022"/>
    <s v="América Central"/>
    <s v="Nicarágua"/>
    <x v="5"/>
    <n v="1032501.0595316255"/>
  </r>
  <r>
    <n v="2022"/>
    <s v="Junho"/>
    <s v="Junho/2022"/>
    <s v="América Central"/>
    <s v="Panamá"/>
    <x v="5"/>
    <n v="1032501.0595316257"/>
  </r>
  <r>
    <n v="2022"/>
    <s v="Julho"/>
    <s v="Julho/2022"/>
    <s v="América Central"/>
    <s v="Costa Rica"/>
    <x v="5"/>
    <n v="3082175.1170110926"/>
  </r>
  <r>
    <n v="2022"/>
    <s v="Julho"/>
    <s v="Julho/2022"/>
    <s v="América Central"/>
    <s v="El Salvador"/>
    <x v="5"/>
    <n v="2231919.9123183773"/>
  </r>
  <r>
    <n v="2022"/>
    <s v="Julho"/>
    <s v="Julho/2022"/>
    <s v="América Central"/>
    <s v="Guatemala"/>
    <x v="5"/>
    <n v="3082175.1170110921"/>
  </r>
  <r>
    <n v="2022"/>
    <s v="Julho"/>
    <s v="Julho/2022"/>
    <s v="América Central"/>
    <s v="Honduras"/>
    <x v="5"/>
    <n v="2231919.9123183768"/>
  </r>
  <r>
    <n v="2022"/>
    <s v="Julho"/>
    <s v="Julho/2022"/>
    <s v="América Central"/>
    <s v="Nicarágua"/>
    <x v="5"/>
    <n v="1115959.9561591886"/>
  </r>
  <r>
    <n v="2022"/>
    <s v="Julho"/>
    <s v="Julho/2022"/>
    <s v="América Central"/>
    <s v="Panamá"/>
    <x v="5"/>
    <n v="1115959.9561591886"/>
  </r>
  <r>
    <n v="2022"/>
    <s v="Agosto"/>
    <s v="Agosto/2022"/>
    <s v="América Central"/>
    <s v="Costa Rica"/>
    <x v="5"/>
    <n v="3285333.6324793883"/>
  </r>
  <r>
    <n v="2022"/>
    <s v="Agosto"/>
    <s v="Agosto/2022"/>
    <s v="América Central"/>
    <s v="El Salvador"/>
    <x v="5"/>
    <n v="2409244.6638182187"/>
  </r>
  <r>
    <n v="2022"/>
    <s v="Agosto"/>
    <s v="Agosto/2022"/>
    <s v="América Central"/>
    <s v="Guatemala"/>
    <x v="5"/>
    <n v="3285333.6324793887"/>
  </r>
  <r>
    <n v="2022"/>
    <s v="Agosto"/>
    <s v="Agosto/2022"/>
    <s v="América Central"/>
    <s v="Honduras"/>
    <x v="5"/>
    <n v="2409244.6638182187"/>
  </r>
  <r>
    <n v="2022"/>
    <s v="Agosto"/>
    <s v="Agosto/2022"/>
    <s v="América Central"/>
    <s v="Nicarágua"/>
    <x v="5"/>
    <n v="1204622.3319091094"/>
  </r>
  <r>
    <n v="2022"/>
    <s v="Agosto"/>
    <s v="Agosto/2022"/>
    <s v="América Central"/>
    <s v="Panamá"/>
    <x v="5"/>
    <n v="1204622.3319091096"/>
  </r>
  <r>
    <n v="2022"/>
    <s v="Setembro"/>
    <s v="Setembro/2022"/>
    <s v="América Central"/>
    <s v="Costa Rica"/>
    <x v="5"/>
    <n v="3487308.922117068"/>
  </r>
  <r>
    <n v="2022"/>
    <s v="Setembro"/>
    <s v="Setembro/2022"/>
    <s v="América Central"/>
    <s v="El Salvador"/>
    <x v="5"/>
    <n v="2587358.2325384691"/>
  </r>
  <r>
    <n v="2022"/>
    <s v="Setembro"/>
    <s v="Setembro/2022"/>
    <s v="América Central"/>
    <s v="Guatemala"/>
    <x v="5"/>
    <n v="3487308.922117067"/>
  </r>
  <r>
    <n v="2022"/>
    <s v="Setembro"/>
    <s v="Setembro/2022"/>
    <s v="América Central"/>
    <s v="Honduras"/>
    <x v="5"/>
    <n v="2587358.2325384691"/>
  </r>
  <r>
    <n v="2022"/>
    <s v="Setembro"/>
    <s v="Setembro/2022"/>
    <s v="América Central"/>
    <s v="Nicarágua"/>
    <x v="5"/>
    <n v="1293679.1162692348"/>
  </r>
  <r>
    <n v="2022"/>
    <s v="Setembro"/>
    <s v="Setembro/2022"/>
    <s v="América Central"/>
    <s v="Panamá"/>
    <x v="5"/>
    <n v="1293679.1162692348"/>
  </r>
  <r>
    <n v="2022"/>
    <s v="Outubro"/>
    <s v="Outubro/2022"/>
    <s v="América Central"/>
    <s v="Costa Rica"/>
    <x v="5"/>
    <n v="3675244.7581788255"/>
  </r>
  <r>
    <n v="2022"/>
    <s v="Outubro"/>
    <s v="Outubro/2022"/>
    <s v="América Central"/>
    <s v="El Salvador"/>
    <x v="5"/>
    <n v="2756433.5686341189"/>
  </r>
  <r>
    <n v="2022"/>
    <s v="Outubro"/>
    <s v="Outubro/2022"/>
    <s v="América Central"/>
    <s v="Guatemala"/>
    <x v="5"/>
    <n v="3675244.758178825"/>
  </r>
  <r>
    <n v="2022"/>
    <s v="Outubro"/>
    <s v="Outubro/2022"/>
    <s v="América Central"/>
    <s v="Honduras"/>
    <x v="5"/>
    <n v="2756433.5686341189"/>
  </r>
  <r>
    <n v="2022"/>
    <s v="Outubro"/>
    <s v="Outubro/2022"/>
    <s v="América Central"/>
    <s v="Nicarágua"/>
    <x v="5"/>
    <n v="1378216.7843170597"/>
  </r>
  <r>
    <n v="2022"/>
    <s v="Outubro"/>
    <s v="Outubro/2022"/>
    <s v="América Central"/>
    <s v="Panamá"/>
    <x v="5"/>
    <n v="1378216.7843170594"/>
  </r>
  <r>
    <n v="2022"/>
    <s v="Novembro"/>
    <s v="Novembro/2022"/>
    <s v="América Central"/>
    <s v="Costa Rica"/>
    <x v="5"/>
    <n v="3875295.672013985"/>
  </r>
  <r>
    <n v="2022"/>
    <s v="Novembro"/>
    <s v="Novembro/2022"/>
    <s v="América Central"/>
    <s v="El Salvador"/>
    <x v="5"/>
    <n v="2935830.0545560489"/>
  </r>
  <r>
    <n v="2022"/>
    <s v="Novembro"/>
    <s v="Novembro/2022"/>
    <s v="América Central"/>
    <s v="Guatemala"/>
    <x v="5"/>
    <n v="3875295.6720139855"/>
  </r>
  <r>
    <n v="2022"/>
    <s v="Novembro"/>
    <s v="Novembro/2022"/>
    <s v="América Central"/>
    <s v="Honduras"/>
    <x v="5"/>
    <n v="2935830.0545560494"/>
  </r>
  <r>
    <n v="2022"/>
    <s v="Novembro"/>
    <s v="Novembro/2022"/>
    <s v="América Central"/>
    <s v="Nicarágua"/>
    <x v="5"/>
    <n v="1467915.0272780247"/>
  </r>
  <r>
    <n v="2022"/>
    <s v="Novembro"/>
    <s v="Novembro/2022"/>
    <s v="América Central"/>
    <s v="Panamá"/>
    <x v="5"/>
    <n v="1467915.0272780245"/>
  </r>
  <r>
    <n v="2022"/>
    <s v="Dezembro"/>
    <s v="Dezembro/2022"/>
    <s v="América Central"/>
    <s v="Costa Rica"/>
    <x v="5"/>
    <n v="4074497.773743121"/>
  </r>
  <r>
    <n v="2022"/>
    <s v="Dezembro"/>
    <s v="Dezembro/2022"/>
    <s v="América Central"/>
    <s v="El Salvador"/>
    <x v="5"/>
    <n v="3115792.4152153288"/>
  </r>
  <r>
    <n v="2022"/>
    <s v="Dezembro"/>
    <s v="Dezembro/2022"/>
    <s v="América Central"/>
    <s v="Guatemala"/>
    <x v="5"/>
    <n v="4074497.7737431214"/>
  </r>
  <r>
    <n v="2022"/>
    <s v="Dezembro"/>
    <s v="Dezembro/2022"/>
    <s v="América Central"/>
    <s v="Honduras"/>
    <x v="5"/>
    <n v="3115792.4152153283"/>
  </r>
  <r>
    <n v="2022"/>
    <s v="Dezembro"/>
    <s v="Dezembro/2022"/>
    <s v="América Central"/>
    <s v="Nicarágua"/>
    <x v="5"/>
    <n v="1557896.2076076642"/>
  </r>
  <r>
    <n v="2022"/>
    <s v="Dezembro"/>
    <s v="Dezembro/2022"/>
    <s v="América Central"/>
    <s v="Panamá"/>
    <x v="5"/>
    <n v="1557896.2076076639"/>
  </r>
  <r>
    <n v="2022"/>
    <s v="Janeiro"/>
    <s v="Janeiro/2022"/>
    <s v="América Central"/>
    <s v="Costa Rica"/>
    <x v="6"/>
    <n v="2251928.01492482"/>
  </r>
  <r>
    <n v="2022"/>
    <s v="Janeiro"/>
    <s v="Janeiro/2022"/>
    <s v="América Central"/>
    <s v="El Salvador"/>
    <x v="6"/>
    <n v="720616.96477594227"/>
  </r>
  <r>
    <n v="2022"/>
    <s v="Janeiro"/>
    <s v="Janeiro/2022"/>
    <s v="América Central"/>
    <s v="Guatemala"/>
    <x v="6"/>
    <n v="3008575.8279395597"/>
  </r>
  <r>
    <n v="2022"/>
    <s v="Janeiro"/>
    <s v="Janeiro/2022"/>
    <s v="América Central"/>
    <s v="Honduras"/>
    <x v="6"/>
    <n v="900771.20596992807"/>
  </r>
  <r>
    <n v="2022"/>
    <s v="Janeiro"/>
    <s v="Janeiro/2022"/>
    <s v="América Central"/>
    <s v="Nicarágua"/>
    <x v="6"/>
    <n v="594508.99594015244"/>
  </r>
  <r>
    <n v="2022"/>
    <s v="Janeiro"/>
    <s v="Janeiro/2022"/>
    <s v="América Central"/>
    <s v="Panamá"/>
    <x v="6"/>
    <n v="1801542.4119398557"/>
  </r>
  <r>
    <n v="2022"/>
    <s v="Fevereiro"/>
    <s v="Fevereiro/2022"/>
    <s v="América Central"/>
    <s v="Costa Rica"/>
    <x v="6"/>
    <n v="1824172.3821608373"/>
  </r>
  <r>
    <n v="2022"/>
    <s v="Fevereiro"/>
    <s v="Fevereiro/2022"/>
    <s v="América Central"/>
    <s v="El Salvador"/>
    <x v="6"/>
    <n v="567520.29667226062"/>
  </r>
  <r>
    <n v="2022"/>
    <s v="Fevereiro"/>
    <s v="Fevereiro/2022"/>
    <s v="América Central"/>
    <s v="Guatemala"/>
    <x v="6"/>
    <n v="2432229.8428811161"/>
  </r>
  <r>
    <n v="2022"/>
    <s v="Fevereiro"/>
    <s v="Fevereiro/2022"/>
    <s v="América Central"/>
    <s v="Honduras"/>
    <x v="6"/>
    <n v="709400.3708403256"/>
  </r>
  <r>
    <n v="2022"/>
    <s v="Fevereiro"/>
    <s v="Fevereiro/2022"/>
    <s v="América Central"/>
    <s v="Nicarágua"/>
    <x v="6"/>
    <n v="470231.10295701592"/>
  </r>
  <r>
    <n v="2022"/>
    <s v="Fevereiro"/>
    <s v="Fevereiro/2022"/>
    <s v="América Central"/>
    <s v="Panamá"/>
    <x v="6"/>
    <n v="1418800.7416806512"/>
  </r>
  <r>
    <n v="2022"/>
    <s v="Março"/>
    <s v="Março/2022"/>
    <s v="América Central"/>
    <s v="Costa Rica"/>
    <x v="6"/>
    <n v="2251928.01492482"/>
  </r>
  <r>
    <n v="2022"/>
    <s v="Março"/>
    <s v="Março/2022"/>
    <s v="América Central"/>
    <s v="El Salvador"/>
    <x v="6"/>
    <n v="720616.96477594227"/>
  </r>
  <r>
    <n v="2022"/>
    <s v="Março"/>
    <s v="Março/2022"/>
    <s v="América Central"/>
    <s v="Guatemala"/>
    <x v="6"/>
    <n v="3008575.8279395597"/>
  </r>
  <r>
    <n v="2022"/>
    <s v="Março"/>
    <s v="Março/2022"/>
    <s v="América Central"/>
    <s v="Honduras"/>
    <x v="6"/>
    <n v="900771.20596992807"/>
  </r>
  <r>
    <n v="2022"/>
    <s v="Março"/>
    <s v="Março/2022"/>
    <s v="América Central"/>
    <s v="Nicarágua"/>
    <x v="6"/>
    <n v="594508.99594015244"/>
  </r>
  <r>
    <n v="2022"/>
    <s v="Março"/>
    <s v="Março/2022"/>
    <s v="América Central"/>
    <s v="Panamá"/>
    <x v="6"/>
    <n v="1801542.4119398557"/>
  </r>
  <r>
    <n v="2022"/>
    <s v="Abril"/>
    <s v="Abril/2022"/>
    <s v="América Central"/>
    <s v="Costa Rica"/>
    <x v="6"/>
    <n v="2465154.0491882325"/>
  </r>
  <r>
    <n v="2022"/>
    <s v="Abril"/>
    <s v="Abril/2022"/>
    <s v="América Central"/>
    <s v="El Salvador"/>
    <x v="6"/>
    <n v="788849.29574023432"/>
  </r>
  <r>
    <n v="2022"/>
    <s v="Abril"/>
    <s v="Abril/2022"/>
    <s v="América Central"/>
    <s v="Guatemala"/>
    <x v="6"/>
    <n v="3280895.9345559753"/>
  </r>
  <r>
    <n v="2022"/>
    <s v="Abril"/>
    <s v="Abril/2022"/>
    <s v="América Central"/>
    <s v="Honduras"/>
    <x v="6"/>
    <n v="1008472.1110315497"/>
  </r>
  <r>
    <n v="2022"/>
    <s v="Abril"/>
    <s v="Abril/2022"/>
    <s v="América Central"/>
    <s v="Nicarágua"/>
    <x v="6"/>
    <n v="645422.1510601918"/>
  </r>
  <r>
    <n v="2022"/>
    <s v="Abril"/>
    <s v="Abril/2022"/>
    <s v="América Central"/>
    <s v="Panamá"/>
    <x v="6"/>
    <n v="2016944.2220630995"/>
  </r>
  <r>
    <n v="2022"/>
    <s v="Maio"/>
    <s v="Maio/2022"/>
    <s v="América Central"/>
    <s v="Costa Rica"/>
    <x v="6"/>
    <n v="2678476.0479041641"/>
  </r>
  <r>
    <n v="2022"/>
    <s v="Maio"/>
    <s v="Maio/2022"/>
    <s v="América Central"/>
    <s v="El Salvador"/>
    <x v="6"/>
    <n v="857112.33532933274"/>
  </r>
  <r>
    <n v="2022"/>
    <s v="Maio"/>
    <s v="Maio/2022"/>
    <s v="América Central"/>
    <s v="Guatemala"/>
    <x v="6"/>
    <n v="3553444.890219525"/>
  </r>
  <r>
    <n v="2022"/>
    <s v="Maio"/>
    <s v="Maio/2022"/>
    <s v="América Central"/>
    <s v="Honduras"/>
    <x v="6"/>
    <n v="1116031.6866267351"/>
  </r>
  <r>
    <n v="2022"/>
    <s v="Maio"/>
    <s v="Maio/2022"/>
    <s v="América Central"/>
    <s v="Nicarágua"/>
    <x v="6"/>
    <n v="696403.77245508274"/>
  </r>
  <r>
    <n v="2022"/>
    <s v="Maio"/>
    <s v="Maio/2022"/>
    <s v="América Central"/>
    <s v="Panamá"/>
    <x v="6"/>
    <n v="2232063.3732534703"/>
  </r>
  <r>
    <n v="2022"/>
    <s v="Junho"/>
    <s v="Junho/2022"/>
    <s v="América Central"/>
    <s v="Costa Rica"/>
    <x v="6"/>
    <n v="2891870.9668606669"/>
  </r>
  <r>
    <n v="2022"/>
    <s v="Junho"/>
    <s v="Junho/2022"/>
    <s v="América Central"/>
    <s v="El Salvador"/>
    <x v="6"/>
    <n v="925398.70939541329"/>
  </r>
  <r>
    <n v="2022"/>
    <s v="Junho"/>
    <s v="Junho/2022"/>
    <s v="América Central"/>
    <s v="Guatemala"/>
    <x v="6"/>
    <n v="3826167.7407694976"/>
  </r>
  <r>
    <n v="2022"/>
    <s v="Junho"/>
    <s v="Junho/2022"/>
    <s v="América Central"/>
    <s v="Honduras"/>
    <x v="6"/>
    <n v="1223483.8705948975"/>
  </r>
  <r>
    <n v="2022"/>
    <s v="Junho"/>
    <s v="Junho/2022"/>
    <s v="América Central"/>
    <s v="Nicarágua"/>
    <x v="6"/>
    <n v="747437.41912706464"/>
  </r>
  <r>
    <n v="2022"/>
    <s v="Junho"/>
    <s v="Junho/2022"/>
    <s v="América Central"/>
    <s v="Panamá"/>
    <x v="6"/>
    <n v="2446967.7411897951"/>
  </r>
  <r>
    <n v="2022"/>
    <s v="Julho"/>
    <s v="Julho/2022"/>
    <s v="América Central"/>
    <s v="Costa Rica"/>
    <x v="6"/>
    <n v="3105322.5932583516"/>
  </r>
  <r>
    <n v="2022"/>
    <s v="Julho"/>
    <s v="Julho/2022"/>
    <s v="América Central"/>
    <s v="El Salvador"/>
    <x v="6"/>
    <n v="993703.22984267236"/>
  </r>
  <r>
    <n v="2022"/>
    <s v="Julho"/>
    <s v="Julho/2022"/>
    <s v="América Central"/>
    <s v="Guatemala"/>
    <x v="6"/>
    <n v="4099025.8231010241"/>
  </r>
  <r>
    <n v="2022"/>
    <s v="Julho"/>
    <s v="Julho/2022"/>
    <s v="América Central"/>
    <s v="Honduras"/>
    <x v="6"/>
    <n v="1330852.5399678648"/>
  </r>
  <r>
    <n v="2022"/>
    <s v="Julho"/>
    <s v="Julho/2022"/>
    <s v="América Central"/>
    <s v="Nicarágua"/>
    <x v="6"/>
    <n v="798511.52398071892"/>
  </r>
  <r>
    <n v="2022"/>
    <s v="Julho"/>
    <s v="Julho/2022"/>
    <s v="América Central"/>
    <s v="Panamá"/>
    <x v="6"/>
    <n v="2661705.07993573"/>
  </r>
  <r>
    <n v="2022"/>
    <s v="Agosto"/>
    <s v="Agosto/2022"/>
    <s v="América Central"/>
    <s v="Costa Rica"/>
    <x v="6"/>
    <n v="3318819.1889273576"/>
  </r>
  <r>
    <n v="2022"/>
    <s v="Agosto"/>
    <s v="Agosto/2022"/>
    <s v="América Central"/>
    <s v="El Salvador"/>
    <x v="6"/>
    <n v="1062022.1404567547"/>
  </r>
  <r>
    <n v="2022"/>
    <s v="Agosto"/>
    <s v="Agosto/2022"/>
    <s v="América Central"/>
    <s v="Guatemala"/>
    <x v="6"/>
    <n v="4371991.144880306"/>
  </r>
  <r>
    <n v="2022"/>
    <s v="Agosto"/>
    <s v="Agosto/2022"/>
    <s v="América Central"/>
    <s v="Honduras"/>
    <x v="6"/>
    <n v="1438154.9818685218"/>
  </r>
  <r>
    <n v="2022"/>
    <s v="Agosto"/>
    <s v="Agosto/2022"/>
    <s v="América Central"/>
    <s v="Nicarágua"/>
    <x v="6"/>
    <n v="849617.71236540365"/>
  </r>
  <r>
    <n v="2022"/>
    <s v="Agosto"/>
    <s v="Agosto/2022"/>
    <s v="América Central"/>
    <s v="Panamá"/>
    <x v="6"/>
    <n v="2876309.963737044"/>
  </r>
  <r>
    <n v="2022"/>
    <s v="Setembro"/>
    <s v="Setembro/2022"/>
    <s v="América Central"/>
    <s v="Costa Rica"/>
    <x v="6"/>
    <n v="3532352.0462544709"/>
  </r>
  <r>
    <n v="2022"/>
    <s v="Setembro"/>
    <s v="Setembro/2022"/>
    <s v="América Central"/>
    <s v="El Salvador"/>
    <x v="6"/>
    <n v="1130352.6548014306"/>
  </r>
  <r>
    <n v="2022"/>
    <s v="Setembro"/>
    <s v="Setembro/2022"/>
    <s v="América Central"/>
    <s v="Guatemala"/>
    <x v="6"/>
    <n v="4645042.9408246288"/>
  </r>
  <r>
    <n v="2022"/>
    <s v="Setembro"/>
    <s v="Setembro/2022"/>
    <s v="América Central"/>
    <s v="Honduras"/>
    <x v="6"/>
    <n v="1545404.0202363308"/>
  </r>
  <r>
    <n v="2022"/>
    <s v="Setembro"/>
    <s v="Setembro/2022"/>
    <s v="América Central"/>
    <s v="Nicarágua"/>
    <x v="6"/>
    <n v="900749.77179488994"/>
  </r>
  <r>
    <n v="2022"/>
    <s v="Setembro"/>
    <s v="Setembro/2022"/>
    <s v="América Central"/>
    <s v="Panamá"/>
    <x v="6"/>
    <n v="3090808.0404726621"/>
  </r>
  <r>
    <n v="2022"/>
    <s v="Outubro"/>
    <s v="Outubro/2022"/>
    <s v="América Central"/>
    <s v="Costa Rica"/>
    <x v="6"/>
    <n v="3745914.5694477288"/>
  </r>
  <r>
    <n v="2022"/>
    <s v="Outubro"/>
    <s v="Outubro/2022"/>
    <s v="América Central"/>
    <s v="El Salvador"/>
    <x v="6"/>
    <n v="1198692.6622232734"/>
  </r>
  <r>
    <n v="2022"/>
    <s v="Outubro"/>
    <s v="Outubro/2022"/>
    <s v="América Central"/>
    <s v="Guatemala"/>
    <x v="6"/>
    <n v="4918165.4817690188"/>
  </r>
  <r>
    <n v="2022"/>
    <s v="Outubro"/>
    <s v="Outubro/2022"/>
    <s v="América Central"/>
    <s v="Honduras"/>
    <x v="6"/>
    <n v="1652609.3688739978"/>
  </r>
  <r>
    <n v="2022"/>
    <s v="Outubro"/>
    <s v="Outubro/2022"/>
    <s v="América Central"/>
    <s v="Nicarágua"/>
    <x v="6"/>
    <n v="951902.99647142284"/>
  </r>
  <r>
    <n v="2022"/>
    <s v="Outubro"/>
    <s v="Outubro/2022"/>
    <s v="América Central"/>
    <s v="Panamá"/>
    <x v="6"/>
    <n v="3305218.7377479956"/>
  </r>
  <r>
    <n v="2022"/>
    <s v="Novembro"/>
    <s v="Novembro/2022"/>
    <s v="América Central"/>
    <s v="Costa Rica"/>
    <x v="6"/>
    <n v="3959501.6709204996"/>
  </r>
  <r>
    <n v="2022"/>
    <s v="Novembro"/>
    <s v="Novembro/2022"/>
    <s v="América Central"/>
    <s v="El Salvador"/>
    <x v="6"/>
    <n v="1267040.5346945596"/>
  </r>
  <r>
    <n v="2022"/>
    <s v="Novembro"/>
    <s v="Novembro/2022"/>
    <s v="América Central"/>
    <s v="Guatemala"/>
    <x v="6"/>
    <n v="5191346.6352068782"/>
  </r>
  <r>
    <n v="2022"/>
    <s v="Novembro"/>
    <s v="Novembro/2022"/>
    <s v="América Central"/>
    <s v="Honduras"/>
    <x v="6"/>
    <n v="1759778.5204091109"/>
  </r>
  <r>
    <n v="2022"/>
    <s v="Novembro"/>
    <s v="Novembro/2022"/>
    <s v="América Central"/>
    <s v="Nicarágua"/>
    <x v="6"/>
    <n v="1003073.7566331932"/>
  </r>
  <r>
    <n v="2022"/>
    <s v="Novembro"/>
    <s v="Novembro/2022"/>
    <s v="América Central"/>
    <s v="Panamá"/>
    <x v="6"/>
    <n v="3519557.0408182219"/>
  </r>
  <r>
    <n v="2022"/>
    <s v="Dezembro"/>
    <s v="Dezembro/2022"/>
    <s v="América Central"/>
    <s v="Costa Rica"/>
    <x v="6"/>
    <n v="4173109.3635160518"/>
  </r>
  <r>
    <n v="2022"/>
    <s v="Dezembro"/>
    <s v="Dezembro/2022"/>
    <s v="América Central"/>
    <s v="El Salvador"/>
    <x v="6"/>
    <n v="1335394.9963251364"/>
  </r>
  <r>
    <n v="2022"/>
    <s v="Dezembro"/>
    <s v="Dezembro/2022"/>
    <s v="América Central"/>
    <s v="Guatemala"/>
    <x v="6"/>
    <n v="5464576.8928568093"/>
  </r>
  <r>
    <n v="2022"/>
    <s v="Dezembro"/>
    <s v="Dezembro/2022"/>
    <s v="América Central"/>
    <s v="Honduras"/>
    <x v="6"/>
    <n v="1866917.3468361283"/>
  </r>
  <r>
    <n v="2022"/>
    <s v="Dezembro"/>
    <s v="Dezembro/2022"/>
    <s v="América Central"/>
    <s v="Nicarágua"/>
    <x v="6"/>
    <n v="1054259.2076251076"/>
  </r>
  <r>
    <n v="2022"/>
    <s v="Dezembro"/>
    <s v="Dezembro/2022"/>
    <s v="América Central"/>
    <s v="Panamá"/>
    <x v="6"/>
    <n v="3733834.6936722561"/>
  </r>
  <r>
    <n v="2022"/>
    <s v="Janeiro"/>
    <s v="Janeiro/2022"/>
    <s v="América do Sul"/>
    <s v="Brasil"/>
    <x v="0"/>
    <n v="28419475.963216998"/>
  </r>
  <r>
    <n v="2022"/>
    <s v="Janeiro"/>
    <s v="Janeiro/2022"/>
    <s v="América do Sul"/>
    <s v="Argentina"/>
    <x v="0"/>
    <n v="5526009.215069972"/>
  </r>
  <r>
    <n v="2022"/>
    <s v="Janeiro"/>
    <s v="Janeiro/2022"/>
    <s v="América do Sul"/>
    <s v="Colômbia"/>
    <x v="0"/>
    <n v="2210403.6860279883"/>
  </r>
  <r>
    <n v="2022"/>
    <s v="Janeiro"/>
    <s v="Janeiro/2022"/>
    <s v="América do Sul"/>
    <s v="Chile"/>
    <x v="0"/>
    <n v="2684061.6187482718"/>
  </r>
  <r>
    <n v="2022"/>
    <s v="Janeiro"/>
    <s v="Janeiro/2022"/>
    <s v="América do Sul"/>
    <s v="Peru"/>
    <x v="0"/>
    <n v="1894631.7308811329"/>
  </r>
  <r>
    <n v="2022"/>
    <s v="Janeiro"/>
    <s v="Janeiro/2022"/>
    <s v="América do Sul"/>
    <s v="Uruguai"/>
    <x v="0"/>
    <n v="1263087.820587422"/>
  </r>
  <r>
    <n v="2022"/>
    <s v="Janeiro"/>
    <s v="Janeiro/2022"/>
    <s v="América do Sul"/>
    <s v="Venezuela"/>
    <x v="0"/>
    <n v="631543.910293711"/>
  </r>
  <r>
    <n v="2022"/>
    <s v="Janeiro"/>
    <s v="Janeiro/2022"/>
    <s v="América do Sul"/>
    <s v="Paraguai"/>
    <x v="0"/>
    <n v="315771.9551468555"/>
  </r>
  <r>
    <n v="2022"/>
    <s v="Janeiro"/>
    <s v="Janeiro/2022"/>
    <s v="América do Sul"/>
    <s v="Equador"/>
    <x v="0"/>
    <n v="157885.97757342775"/>
  </r>
  <r>
    <n v="2022"/>
    <s v="Janeiro"/>
    <s v="Janeiro/2022"/>
    <s v="América do Sul"/>
    <s v="Bolívia"/>
    <x v="0"/>
    <n v="157885.97757342772"/>
  </r>
  <r>
    <n v="2022"/>
    <s v="Janeiro"/>
    <s v="Janeiro/2022"/>
    <s v="América do Sul"/>
    <s v="Outros - América do Sul"/>
    <x v="0"/>
    <n v="55295.705529099738"/>
  </r>
  <r>
    <n v="2022"/>
    <s v="Fevereiro"/>
    <s v="Fevereiro/2022"/>
    <s v="América do Sul"/>
    <s v="Brasil"/>
    <x v="0"/>
    <n v="25893067.303787261"/>
  </r>
  <r>
    <n v="2022"/>
    <s v="Fevereiro"/>
    <s v="Fevereiro/2022"/>
    <s v="América do Sul"/>
    <s v="Argentina"/>
    <x v="0"/>
    <n v="5178613.460757453"/>
  </r>
  <r>
    <n v="2022"/>
    <s v="Fevereiro"/>
    <s v="Fevereiro/2022"/>
    <s v="América do Sul"/>
    <s v="Colômbia"/>
    <x v="0"/>
    <n v="1941980.0477840446"/>
  </r>
  <r>
    <n v="2022"/>
    <s v="Fevereiro"/>
    <s v="Fevereiro/2022"/>
    <s v="América do Sul"/>
    <s v="Chile"/>
    <x v="0"/>
    <n v="2427475.0597300557"/>
  </r>
  <r>
    <n v="2022"/>
    <s v="Fevereiro"/>
    <s v="Fevereiro/2022"/>
    <s v="América do Sul"/>
    <s v="Peru"/>
    <x v="0"/>
    <n v="1618316.7064867038"/>
  </r>
  <r>
    <n v="2022"/>
    <s v="Fevereiro"/>
    <s v="Fevereiro/2022"/>
    <s v="América do Sul"/>
    <s v="Uruguai"/>
    <x v="0"/>
    <n v="1132821.6945406925"/>
  </r>
  <r>
    <n v="2022"/>
    <s v="Fevereiro"/>
    <s v="Fevereiro/2022"/>
    <s v="América do Sul"/>
    <s v="Venezuela"/>
    <x v="0"/>
    <n v="485495.01194601116"/>
  </r>
  <r>
    <n v="2022"/>
    <s v="Fevereiro"/>
    <s v="Fevereiro/2022"/>
    <s v="América do Sul"/>
    <s v="Paraguai"/>
    <x v="0"/>
    <n v="323663.34129734081"/>
  </r>
  <r>
    <n v="2022"/>
    <s v="Fevereiro"/>
    <s v="Fevereiro/2022"/>
    <s v="América do Sul"/>
    <s v="Equador"/>
    <x v="0"/>
    <n v="161831.67064867041"/>
  </r>
  <r>
    <n v="2022"/>
    <s v="Fevereiro"/>
    <s v="Fevereiro/2022"/>
    <s v="América do Sul"/>
    <s v="Bolívia"/>
    <x v="0"/>
    <n v="161831.67064867044"/>
  </r>
  <r>
    <n v="2022"/>
    <s v="Fevereiro"/>
    <s v="Fevereiro/2022"/>
    <s v="América do Sul"/>
    <s v="Outros - América do Sul"/>
    <x v="0"/>
    <n v="53134.542053373436"/>
  </r>
  <r>
    <n v="2022"/>
    <s v="Março"/>
    <s v="Março/2022"/>
    <s v="América do Sul"/>
    <s v="Brasil"/>
    <x v="0"/>
    <n v="28415583.785573158"/>
  </r>
  <r>
    <n v="2022"/>
    <s v="Março"/>
    <s v="Março/2022"/>
    <s v="América do Sul"/>
    <s v="Argentina"/>
    <x v="0"/>
    <n v="5525252.4027503375"/>
  </r>
  <r>
    <n v="2022"/>
    <s v="Março"/>
    <s v="Março/2022"/>
    <s v="América do Sul"/>
    <s v="Colômbia"/>
    <x v="0"/>
    <n v="2210100.9611001345"/>
  </r>
  <r>
    <n v="2022"/>
    <s v="Março"/>
    <s v="Março/2022"/>
    <s v="América do Sul"/>
    <s v="Chile"/>
    <x v="0"/>
    <n v="2683694.0241930201"/>
  </r>
  <r>
    <n v="2022"/>
    <s v="Março"/>
    <s v="Março/2022"/>
    <s v="América do Sul"/>
    <s v="Peru"/>
    <x v="0"/>
    <n v="1894372.252371544"/>
  </r>
  <r>
    <n v="2022"/>
    <s v="Março"/>
    <s v="Março/2022"/>
    <s v="América do Sul"/>
    <s v="Uruguai"/>
    <x v="0"/>
    <n v="1262914.8349143628"/>
  </r>
  <r>
    <n v="2022"/>
    <s v="Março"/>
    <s v="Março/2022"/>
    <s v="América do Sul"/>
    <s v="Venezuela"/>
    <x v="0"/>
    <n v="631457.41745718138"/>
  </r>
  <r>
    <n v="2022"/>
    <s v="Março"/>
    <s v="Março/2022"/>
    <s v="América do Sul"/>
    <s v="Paraguai"/>
    <x v="0"/>
    <n v="315728.70872859063"/>
  </r>
  <r>
    <n v="2022"/>
    <s v="Março"/>
    <s v="Março/2022"/>
    <s v="América do Sul"/>
    <s v="Equador"/>
    <x v="0"/>
    <n v="157864.35436429534"/>
  </r>
  <r>
    <n v="2022"/>
    <s v="Março"/>
    <s v="Março/2022"/>
    <s v="América do Sul"/>
    <s v="Bolívia"/>
    <x v="0"/>
    <n v="157864.35436429534"/>
  </r>
  <r>
    <n v="2022"/>
    <s v="Março"/>
    <s v="Março/2022"/>
    <s v="América do Sul"/>
    <s v="Outros - América do Sul"/>
    <x v="0"/>
    <n v="61220.464831381076"/>
  </r>
  <r>
    <n v="2022"/>
    <s v="Abril"/>
    <s v="Abril/2022"/>
    <s v="América do Sul"/>
    <s v="Brasil"/>
    <x v="0"/>
    <n v="29846514.288892608"/>
  </r>
  <r>
    <n v="2022"/>
    <s v="Abril"/>
    <s v="Abril/2022"/>
    <s v="América do Sul"/>
    <s v="Argentina"/>
    <x v="0"/>
    <n v="5663184.762507828"/>
  </r>
  <r>
    <n v="2022"/>
    <s v="Abril"/>
    <s v="Abril/2022"/>
    <s v="América do Sul"/>
    <s v="Colômbia"/>
    <x v="0"/>
    <n v="2448944.7621655469"/>
  </r>
  <r>
    <n v="2022"/>
    <s v="Abril"/>
    <s v="Abril/2022"/>
    <s v="América do Sul"/>
    <s v="Chile"/>
    <x v="0"/>
    <n v="2908121.9050715868"/>
  </r>
  <r>
    <n v="2022"/>
    <s v="Abril"/>
    <s v="Abril/2022"/>
    <s v="América do Sul"/>
    <s v="Peru"/>
    <x v="0"/>
    <n v="2142826.666894854"/>
  </r>
  <r>
    <n v="2022"/>
    <s v="Abril"/>
    <s v="Abril/2022"/>
    <s v="América do Sul"/>
    <s v="Uruguai"/>
    <x v="0"/>
    <n v="1377531.4287181203"/>
  </r>
  <r>
    <n v="2022"/>
    <s v="Abril"/>
    <s v="Abril/2022"/>
    <s v="América do Sul"/>
    <s v="Venezuela"/>
    <x v="0"/>
    <n v="612236.19054138672"/>
  </r>
  <r>
    <n v="2022"/>
    <s v="Abril"/>
    <s v="Abril/2022"/>
    <s v="América do Sul"/>
    <s v="Paraguai"/>
    <x v="0"/>
    <n v="306118.09527069336"/>
  </r>
  <r>
    <n v="2022"/>
    <s v="Abril"/>
    <s v="Abril/2022"/>
    <s v="América do Sul"/>
    <s v="Equador"/>
    <x v="0"/>
    <n v="153059.04763534665"/>
  </r>
  <r>
    <n v="2022"/>
    <s v="Abril"/>
    <s v="Abril/2022"/>
    <s v="América do Sul"/>
    <s v="Bolívia"/>
    <x v="0"/>
    <n v="153059.04763534671"/>
  </r>
  <r>
    <n v="2022"/>
    <s v="Abril"/>
    <s v="Abril/2022"/>
    <s v="América do Sul"/>
    <s v="Outros - América do Sul"/>
    <x v="0"/>
    <n v="67151.195895811979"/>
  </r>
  <r>
    <n v="2022"/>
    <s v="Maio"/>
    <s v="Maio/2022"/>
    <s v="América do Sul"/>
    <s v="Brasil"/>
    <x v="0"/>
    <n v="31186875.239206709"/>
  </r>
  <r>
    <n v="2022"/>
    <s v="Maio"/>
    <s v="Maio/2022"/>
    <s v="América do Sul"/>
    <s v="Argentina"/>
    <x v="0"/>
    <n v="5791848.25870982"/>
  </r>
  <r>
    <n v="2022"/>
    <s v="Maio"/>
    <s v="Maio/2022"/>
    <s v="América do Sul"/>
    <s v="Colômbia"/>
    <x v="0"/>
    <n v="2673160.734789147"/>
  </r>
  <r>
    <n v="2022"/>
    <s v="Maio"/>
    <s v="Maio/2022"/>
    <s v="América do Sul"/>
    <s v="Chile"/>
    <x v="0"/>
    <n v="3118687.5239206711"/>
  </r>
  <r>
    <n v="2022"/>
    <s v="Maio"/>
    <s v="Maio/2022"/>
    <s v="América do Sul"/>
    <s v="Peru"/>
    <x v="0"/>
    <n v="2376142.8753681304"/>
  </r>
  <r>
    <n v="2022"/>
    <s v="Maio"/>
    <s v="Maio/2022"/>
    <s v="América do Sul"/>
    <s v="Uruguai"/>
    <x v="0"/>
    <n v="1485089.2971050816"/>
  </r>
  <r>
    <n v="2022"/>
    <s v="Maio"/>
    <s v="Maio/2022"/>
    <s v="América do Sul"/>
    <s v="Venezuela"/>
    <x v="0"/>
    <n v="742544.64855254081"/>
  </r>
  <r>
    <n v="2022"/>
    <s v="Maio"/>
    <s v="Maio/2022"/>
    <s v="América do Sul"/>
    <s v="Paraguai"/>
    <x v="0"/>
    <n v="297017.85942101636"/>
  </r>
  <r>
    <n v="2022"/>
    <s v="Maio"/>
    <s v="Maio/2022"/>
    <s v="América do Sul"/>
    <s v="Equador"/>
    <x v="0"/>
    <n v="148508.92971050818"/>
  </r>
  <r>
    <n v="2022"/>
    <s v="Maio"/>
    <s v="Maio/2022"/>
    <s v="América do Sul"/>
    <s v="Bolívia"/>
    <x v="0"/>
    <n v="148508.92971050818"/>
  </r>
  <r>
    <n v="2022"/>
    <s v="Maio"/>
    <s v="Maio/2022"/>
    <s v="América do Sul"/>
    <s v="Outros - América do Sul"/>
    <x v="0"/>
    <n v="73056.925315793909"/>
  </r>
  <r>
    <n v="2022"/>
    <s v="Junho"/>
    <s v="Junho/2022"/>
    <s v="América do Sul"/>
    <s v="Brasil"/>
    <x v="0"/>
    <n v="32631609.665021352"/>
  </r>
  <r>
    <n v="2022"/>
    <s v="Junho"/>
    <s v="Junho/2022"/>
    <s v="América do Sul"/>
    <s v="Argentina"/>
    <x v="0"/>
    <n v="5946204.4278483354"/>
  </r>
  <r>
    <n v="2022"/>
    <s v="Junho"/>
    <s v="Junho/2022"/>
    <s v="América do Sul"/>
    <s v="Colômbia"/>
    <x v="0"/>
    <n v="2900587.5257796757"/>
  </r>
  <r>
    <n v="2022"/>
    <s v="Junho"/>
    <s v="Junho/2022"/>
    <s v="América do Sul"/>
    <s v="Chile"/>
    <x v="0"/>
    <n v="3335675.6546466281"/>
  </r>
  <r>
    <n v="2022"/>
    <s v="Junho"/>
    <s v="Junho/2022"/>
    <s v="América do Sul"/>
    <s v="Peru"/>
    <x v="0"/>
    <n v="2610528.7732017082"/>
  </r>
  <r>
    <n v="2022"/>
    <s v="Junho"/>
    <s v="Junho/2022"/>
    <s v="América do Sul"/>
    <s v="Uruguai"/>
    <x v="0"/>
    <n v="1595323.1391788218"/>
  </r>
  <r>
    <n v="2022"/>
    <s v="Junho"/>
    <s v="Junho/2022"/>
    <s v="América do Sul"/>
    <s v="Venezuela"/>
    <x v="0"/>
    <n v="725146.88144491904"/>
  </r>
  <r>
    <n v="2022"/>
    <s v="Junho"/>
    <s v="Junho/2022"/>
    <s v="América do Sul"/>
    <s v="Paraguai"/>
    <x v="0"/>
    <n v="290058.75257796759"/>
  </r>
  <r>
    <n v="2022"/>
    <s v="Junho"/>
    <s v="Junho/2022"/>
    <s v="América do Sul"/>
    <s v="Equador"/>
    <x v="0"/>
    <n v="145029.3762889838"/>
  </r>
  <r>
    <n v="2022"/>
    <s v="Junho"/>
    <s v="Junho/2022"/>
    <s v="América do Sul"/>
    <s v="Bolívia"/>
    <x v="0"/>
    <n v="145029.3762889838"/>
  </r>
  <r>
    <n v="2022"/>
    <s v="Junho"/>
    <s v="Junho/2022"/>
    <s v="América do Sul"/>
    <s v="Outros - América do Sul"/>
    <x v="0"/>
    <n v="78941.480113376267"/>
  </r>
  <r>
    <n v="2022"/>
    <s v="Julho"/>
    <s v="Julho/2022"/>
    <s v="América do Sul"/>
    <s v="Brasil"/>
    <x v="0"/>
    <n v="33988400.605687961"/>
  </r>
  <r>
    <n v="2022"/>
    <s v="Julho"/>
    <s v="Julho/2022"/>
    <s v="América do Sul"/>
    <s v="Argentina"/>
    <x v="0"/>
    <n v="6089588.4418524262"/>
  </r>
  <r>
    <n v="2022"/>
    <s v="Julho"/>
    <s v="Julho/2022"/>
    <s v="América do Sul"/>
    <s v="Colômbia"/>
    <x v="0"/>
    <n v="3115603.3888547299"/>
  </r>
  <r>
    <n v="2022"/>
    <s v="Julho"/>
    <s v="Julho/2022"/>
    <s v="América do Sul"/>
    <s v="Chile"/>
    <x v="0"/>
    <n v="3540458.3964258288"/>
  </r>
  <r>
    <n v="2022"/>
    <s v="Julho"/>
    <s v="Julho/2022"/>
    <s v="América do Sul"/>
    <s v="Peru"/>
    <x v="0"/>
    <n v="2832366.7171406634"/>
  </r>
  <r>
    <n v="2022"/>
    <s v="Julho"/>
    <s v="Julho/2022"/>
    <s v="América do Sul"/>
    <s v="Uruguai"/>
    <x v="0"/>
    <n v="1699420.030284398"/>
  </r>
  <r>
    <n v="2022"/>
    <s v="Julho"/>
    <s v="Julho/2022"/>
    <s v="América do Sul"/>
    <s v="Venezuela"/>
    <x v="0"/>
    <n v="849710.01514219888"/>
  </r>
  <r>
    <n v="2022"/>
    <s v="Julho"/>
    <s v="Julho/2022"/>
    <s v="América do Sul"/>
    <s v="Paraguai"/>
    <x v="0"/>
    <n v="283236.67171406629"/>
  </r>
  <r>
    <n v="2022"/>
    <s v="Julho"/>
    <s v="Julho/2022"/>
    <s v="América do Sul"/>
    <s v="Equador"/>
    <x v="0"/>
    <n v="141618.33585703315"/>
  </r>
  <r>
    <n v="2022"/>
    <s v="Julho"/>
    <s v="Julho/2022"/>
    <s v="América do Sul"/>
    <s v="Bolívia"/>
    <x v="0"/>
    <n v="141618.33585703315"/>
  </r>
  <r>
    <n v="2022"/>
    <s v="Julho"/>
    <s v="Julho/2022"/>
    <s v="América do Sul"/>
    <s v="Outros - América do Sul"/>
    <x v="0"/>
    <n v="84807.944155237376"/>
  </r>
  <r>
    <n v="2022"/>
    <s v="Agosto"/>
    <s v="Agosto/2022"/>
    <s v="América do Sul"/>
    <s v="Brasil"/>
    <x v="0"/>
    <n v="35441692.652165711"/>
  </r>
  <r>
    <n v="2022"/>
    <s v="Agosto"/>
    <s v="Agosto/2022"/>
    <s v="América do Sul"/>
    <s v="Argentina"/>
    <x v="0"/>
    <n v="6254416.3503821837"/>
  </r>
  <r>
    <n v="2022"/>
    <s v="Agosto"/>
    <s v="Agosto/2022"/>
    <s v="América do Sul"/>
    <s v="Colômbia"/>
    <x v="0"/>
    <n v="3335688.7202038309"/>
  </r>
  <r>
    <n v="2022"/>
    <s v="Agosto"/>
    <s v="Agosto/2022"/>
    <s v="América do Sul"/>
    <s v="Chile"/>
    <x v="0"/>
    <n v="3752649.8102293108"/>
  </r>
  <r>
    <n v="2022"/>
    <s v="Agosto"/>
    <s v="Agosto/2022"/>
    <s v="América do Sul"/>
    <s v="Peru"/>
    <x v="0"/>
    <n v="3057714.6601868449"/>
  </r>
  <r>
    <n v="2022"/>
    <s v="Agosto"/>
    <s v="Agosto/2022"/>
    <s v="América do Sul"/>
    <s v="Uruguai"/>
    <x v="0"/>
    <n v="1806831.3901104089"/>
  </r>
  <r>
    <n v="2022"/>
    <s v="Agosto"/>
    <s v="Agosto/2022"/>
    <s v="América do Sul"/>
    <s v="Venezuela"/>
    <x v="0"/>
    <n v="833922.18005095772"/>
  </r>
  <r>
    <n v="2022"/>
    <s v="Agosto"/>
    <s v="Agosto/2022"/>
    <s v="América do Sul"/>
    <s v="Paraguai"/>
    <x v="0"/>
    <n v="277974.06001698598"/>
  </r>
  <r>
    <n v="2022"/>
    <s v="Agosto"/>
    <s v="Agosto/2022"/>
    <s v="América do Sul"/>
    <s v="Equador"/>
    <x v="0"/>
    <n v="138987.03000849299"/>
  </r>
  <r>
    <n v="2022"/>
    <s v="Agosto"/>
    <s v="Agosto/2022"/>
    <s v="América do Sul"/>
    <s v="Bolívia"/>
    <x v="0"/>
    <n v="138987.03000849299"/>
  </r>
  <r>
    <n v="2022"/>
    <s v="Agosto"/>
    <s v="Agosto/2022"/>
    <s v="América do Sul"/>
    <s v="Outros - América do Sul"/>
    <x v="0"/>
    <n v="90658.83018916969"/>
  </r>
  <r>
    <n v="2022"/>
    <s v="Setembro"/>
    <s v="Setembro/2022"/>
    <s v="América do Sul"/>
    <s v="Brasil"/>
    <x v="0"/>
    <n v="36809606.867555104"/>
  </r>
  <r>
    <n v="2022"/>
    <s v="Setembro"/>
    <s v="Setembro/2022"/>
    <s v="América do Sul"/>
    <s v="Argentina"/>
    <x v="0"/>
    <n v="6407598.2325003333"/>
  </r>
  <r>
    <n v="2022"/>
    <s v="Setembro"/>
    <s v="Setembro/2022"/>
    <s v="América do Sul"/>
    <s v="Colômbia"/>
    <x v="0"/>
    <n v="3544628.8094682703"/>
  </r>
  <r>
    <n v="2022"/>
    <s v="Setembro"/>
    <s v="Setembro/2022"/>
    <s v="América do Sul"/>
    <s v="Chile"/>
    <x v="0"/>
    <n v="3953624.4413299942"/>
  </r>
  <r>
    <n v="2022"/>
    <s v="Setembro"/>
    <s v="Setembro/2022"/>
    <s v="América do Sul"/>
    <s v="Peru"/>
    <x v="0"/>
    <n v="3271965.054893788"/>
  </r>
  <r>
    <n v="2022"/>
    <s v="Setembro"/>
    <s v="Setembro/2022"/>
    <s v="América do Sul"/>
    <s v="Uruguai"/>
    <x v="0"/>
    <n v="1908646.2820213761"/>
  </r>
  <r>
    <n v="2022"/>
    <s v="Setembro"/>
    <s v="Setembro/2022"/>
    <s v="América do Sul"/>
    <s v="Venezuela"/>
    <x v="0"/>
    <n v="954323.14101068827"/>
  </r>
  <r>
    <n v="2022"/>
    <s v="Setembro"/>
    <s v="Setembro/2022"/>
    <s v="América do Sul"/>
    <s v="Paraguai"/>
    <x v="0"/>
    <n v="272663.75457448233"/>
  </r>
  <r>
    <n v="2022"/>
    <s v="Setembro"/>
    <s v="Setembro/2022"/>
    <s v="América do Sul"/>
    <s v="Equador"/>
    <x v="0"/>
    <n v="136331.87728724116"/>
  </r>
  <r>
    <n v="2022"/>
    <s v="Setembro"/>
    <s v="Setembro/2022"/>
    <s v="América do Sul"/>
    <s v="Bolívia"/>
    <x v="0"/>
    <n v="136331.87728724116"/>
  </r>
  <r>
    <n v="2022"/>
    <s v="Setembro"/>
    <s v="Setembro/2022"/>
    <s v="América do Sul"/>
    <s v="Outros - América do Sul"/>
    <x v="0"/>
    <n v="96496.20620468061"/>
  </r>
  <r>
    <n v="2022"/>
    <s v="Outubro"/>
    <s v="Outubro/2022"/>
    <s v="América do Sul"/>
    <s v="Brasil"/>
    <x v="0"/>
    <n v="38268511.790423788"/>
  </r>
  <r>
    <n v="2022"/>
    <s v="Outubro"/>
    <s v="Outubro/2022"/>
    <s v="América do Sul"/>
    <s v="Argentina"/>
    <x v="0"/>
    <n v="6579498.5183535637"/>
  </r>
  <r>
    <n v="2022"/>
    <s v="Outubro"/>
    <s v="Outubro/2022"/>
    <s v="América do Sul"/>
    <s v="Colômbia"/>
    <x v="0"/>
    <n v="3759713.4390591788"/>
  </r>
  <r>
    <n v="2022"/>
    <s v="Outubro"/>
    <s v="Outubro/2022"/>
    <s v="América do Sul"/>
    <s v="Chile"/>
    <x v="0"/>
    <n v="4162539.8789583771"/>
  </r>
  <r>
    <n v="2022"/>
    <s v="Outubro"/>
    <s v="Outubro/2022"/>
    <s v="América do Sul"/>
    <s v="Peru"/>
    <x v="0"/>
    <n v="3491162.4791263808"/>
  </r>
  <r>
    <n v="2022"/>
    <s v="Outubro"/>
    <s v="Outubro/2022"/>
    <s v="América do Sul"/>
    <s v="Uruguai"/>
    <x v="0"/>
    <n v="2014132.1994959891"/>
  </r>
  <r>
    <n v="2022"/>
    <s v="Outubro"/>
    <s v="Outubro/2022"/>
    <s v="América do Sul"/>
    <s v="Venezuela"/>
    <x v="0"/>
    <n v="939928.3597647947"/>
  </r>
  <r>
    <n v="2022"/>
    <s v="Outubro"/>
    <s v="Outubro/2022"/>
    <s v="América do Sul"/>
    <s v="Paraguai"/>
    <x v="0"/>
    <n v="268550.95993279852"/>
  </r>
  <r>
    <n v="2022"/>
    <s v="Outubro"/>
    <s v="Outubro/2022"/>
    <s v="América do Sul"/>
    <s v="Equador"/>
    <x v="0"/>
    <n v="134275.47996639926"/>
  </r>
  <r>
    <n v="2022"/>
    <s v="Outubro"/>
    <s v="Outubro/2022"/>
    <s v="América do Sul"/>
    <s v="Bolívia"/>
    <x v="0"/>
    <n v="134275.47996639926"/>
  </r>
  <r>
    <n v="2022"/>
    <s v="Outubro"/>
    <s v="Outubro/2022"/>
    <s v="América do Sul"/>
    <s v="Outros - América do Sul"/>
    <x v="0"/>
    <n v="102321.78966634504"/>
  </r>
  <r>
    <n v="2022"/>
    <s v="Novembro"/>
    <s v="Novembro/2022"/>
    <s v="América do Sul"/>
    <s v="Brasil"/>
    <x v="0"/>
    <n v="39644340.757361218"/>
  </r>
  <r>
    <n v="2022"/>
    <s v="Novembro"/>
    <s v="Novembro/2022"/>
    <s v="América do Sul"/>
    <s v="Argentina"/>
    <x v="0"/>
    <n v="6739537.9287514081"/>
  </r>
  <r>
    <n v="2022"/>
    <s v="Novembro"/>
    <s v="Novembro/2022"/>
    <s v="América do Sul"/>
    <s v="Colômbia"/>
    <x v="0"/>
    <n v="3964434.0757361222"/>
  </r>
  <r>
    <n v="2022"/>
    <s v="Novembro"/>
    <s v="Novembro/2022"/>
    <s v="América do Sul"/>
    <s v="Chile"/>
    <x v="0"/>
    <n v="4360877.4833097337"/>
  </r>
  <r>
    <n v="2022"/>
    <s v="Novembro"/>
    <s v="Novembro/2022"/>
    <s v="América do Sul"/>
    <s v="Peru"/>
    <x v="0"/>
    <n v="3700138.4706870471"/>
  </r>
  <r>
    <n v="2022"/>
    <s v="Novembro"/>
    <s v="Novembro/2022"/>
    <s v="América do Sul"/>
    <s v="Uruguai"/>
    <x v="0"/>
    <n v="2114364.8403925984"/>
  </r>
  <r>
    <n v="2022"/>
    <s v="Novembro"/>
    <s v="Novembro/2022"/>
    <s v="América do Sul"/>
    <s v="Venezuela"/>
    <x v="0"/>
    <n v="1057182.4201962992"/>
  </r>
  <r>
    <n v="2022"/>
    <s v="Novembro"/>
    <s v="Novembro/2022"/>
    <s v="América do Sul"/>
    <s v="Paraguai"/>
    <x v="0"/>
    <n v="264295.6050490748"/>
  </r>
  <r>
    <n v="2022"/>
    <s v="Novembro"/>
    <s v="Novembro/2022"/>
    <s v="América do Sul"/>
    <s v="Equador"/>
    <x v="0"/>
    <n v="132147.8025245374"/>
  </r>
  <r>
    <n v="2022"/>
    <s v="Novembro"/>
    <s v="Novembro/2022"/>
    <s v="América do Sul"/>
    <s v="Bolívia"/>
    <x v="0"/>
    <n v="132147.80252453743"/>
  </r>
  <r>
    <n v="2022"/>
    <s v="Novembro"/>
    <s v="Novembro/2022"/>
    <s v="América do Sul"/>
    <s v="Outros - América do Sul"/>
    <x v="0"/>
    <n v="108137.01876226653"/>
  </r>
  <r>
    <n v="2022"/>
    <s v="Dezembro"/>
    <s v="Dezembro/2022"/>
    <s v="América do Sul"/>
    <s v="Brasil"/>
    <x v="0"/>
    <n v="41107088.669252366"/>
  </r>
  <r>
    <n v="2022"/>
    <s v="Dezembro"/>
    <s v="Dezembro/2022"/>
    <s v="América do Sul"/>
    <s v="Argentina"/>
    <x v="0"/>
    <n v="6916430.7919694474"/>
  </r>
  <r>
    <n v="2022"/>
    <s v="Dezembro"/>
    <s v="Dezembro/2022"/>
    <s v="América do Sul"/>
    <s v="Colômbia"/>
    <x v="0"/>
    <n v="4175958.2140192888"/>
  </r>
  <r>
    <n v="2022"/>
    <s v="Dezembro"/>
    <s v="Dezembro/2022"/>
    <s v="América do Sul"/>
    <s v="Chile"/>
    <x v="0"/>
    <n v="4567454.2965835975"/>
  </r>
  <r>
    <n v="2022"/>
    <s v="Dezembro"/>
    <s v="Dezembro/2022"/>
    <s v="América do Sul"/>
    <s v="Peru"/>
    <x v="0"/>
    <n v="3914960.8256430831"/>
  </r>
  <r>
    <n v="2022"/>
    <s v="Dezembro"/>
    <s v="Dezembro/2022"/>
    <s v="América do Sul"/>
    <s v="Uruguai"/>
    <x v="0"/>
    <n v="2218477.8011977472"/>
  </r>
  <r>
    <n v="2022"/>
    <s v="Dezembro"/>
    <s v="Dezembro/2022"/>
    <s v="América do Sul"/>
    <s v="Venezuela"/>
    <x v="0"/>
    <n v="1043989.5535048222"/>
  </r>
  <r>
    <n v="2022"/>
    <s v="Dezembro"/>
    <s v="Dezembro/2022"/>
    <s v="América do Sul"/>
    <s v="Paraguai"/>
    <x v="0"/>
    <n v="260997.38837620558"/>
  </r>
  <r>
    <n v="2022"/>
    <s v="Dezembro"/>
    <s v="Dezembro/2022"/>
    <s v="América do Sul"/>
    <s v="Equador"/>
    <x v="0"/>
    <n v="130498.69418810277"/>
  </r>
  <r>
    <n v="2022"/>
    <s v="Dezembro"/>
    <s v="Dezembro/2022"/>
    <s v="América do Sul"/>
    <s v="Bolívia"/>
    <x v="0"/>
    <n v="130498.69418810277"/>
  </r>
  <r>
    <n v="2022"/>
    <s v="Dezembro"/>
    <s v="Dezembro/2022"/>
    <s v="América do Sul"/>
    <s v="Outros - América do Sul"/>
    <x v="0"/>
    <n v="113943.10695287935"/>
  </r>
  <r>
    <n v="2022"/>
    <s v="Janeiro"/>
    <s v="Janeiro/2022"/>
    <s v="América do Sul"/>
    <s v="Brasil"/>
    <x v="1"/>
    <n v="55294191.437409408"/>
  </r>
  <r>
    <n v="2022"/>
    <s v="Janeiro"/>
    <s v="Janeiro/2022"/>
    <s v="América do Sul"/>
    <s v="Argentina"/>
    <x v="1"/>
    <n v="4739502.1232065205"/>
  </r>
  <r>
    <n v="2022"/>
    <s v="Janeiro"/>
    <s v="Janeiro/2022"/>
    <s v="América do Sul"/>
    <s v="Colômbia"/>
    <x v="1"/>
    <n v="3159668.0821376811"/>
  </r>
  <r>
    <n v="2022"/>
    <s v="Janeiro"/>
    <s v="Janeiro/2022"/>
    <s v="América do Sul"/>
    <s v="Chile"/>
    <x v="1"/>
    <n v="2369751.0616032607"/>
  </r>
  <r>
    <n v="2022"/>
    <s v="Janeiro"/>
    <s v="Janeiro/2022"/>
    <s v="América do Sul"/>
    <s v="Peru"/>
    <x v="1"/>
    <n v="1579834.0410688403"/>
  </r>
  <r>
    <n v="2022"/>
    <s v="Janeiro"/>
    <s v="Janeiro/2022"/>
    <s v="América do Sul"/>
    <s v="Uruguai"/>
    <x v="1"/>
    <n v="789917.02053442039"/>
  </r>
  <r>
    <n v="2022"/>
    <s v="Janeiro"/>
    <s v="Janeiro/2022"/>
    <s v="América do Sul"/>
    <s v="Venezuela"/>
    <x v="1"/>
    <n v="315966.80821376806"/>
  </r>
  <r>
    <n v="2022"/>
    <s v="Janeiro"/>
    <s v="Janeiro/2022"/>
    <s v="América do Sul"/>
    <s v="Paraguai"/>
    <x v="1"/>
    <n v="157983.40410688406"/>
  </r>
  <r>
    <n v="2022"/>
    <s v="Janeiro"/>
    <s v="Janeiro/2022"/>
    <s v="América do Sul"/>
    <s v="Equador"/>
    <x v="1"/>
    <n v="236975.1061603261"/>
  </r>
  <r>
    <n v="2022"/>
    <s v="Janeiro"/>
    <s v="Janeiro/2022"/>
    <s v="América do Sul"/>
    <s v="Bolívia"/>
    <x v="1"/>
    <n v="78991.702053442015"/>
  </r>
  <r>
    <n v="2022"/>
    <s v="Janeiro"/>
    <s v="Janeiro/2022"/>
    <s v="América do Sul"/>
    <s v="Outros - América do Sul"/>
    <x v="1"/>
    <n v="87841.148373714837"/>
  </r>
  <r>
    <n v="2022"/>
    <s v="Fevereiro"/>
    <s v="Fevereiro/2022"/>
    <s v="América do Sul"/>
    <s v="Brasil"/>
    <x v="1"/>
    <n v="57258792.766227826"/>
  </r>
  <r>
    <n v="2022"/>
    <s v="Fevereiro"/>
    <s v="Fevereiro/2022"/>
    <s v="América do Sul"/>
    <s v="Argentina"/>
    <x v="1"/>
    <n v="4952111.8068088936"/>
  </r>
  <r>
    <n v="2022"/>
    <s v="Fevereiro"/>
    <s v="Fevereiro/2022"/>
    <s v="América do Sul"/>
    <s v="Colômbia"/>
    <x v="1"/>
    <n v="3404576.8671811139"/>
  </r>
  <r>
    <n v="2022"/>
    <s v="Fevereiro"/>
    <s v="Fevereiro/2022"/>
    <s v="América do Sul"/>
    <s v="Chile"/>
    <x v="1"/>
    <n v="2630809.3973672246"/>
  </r>
  <r>
    <n v="2022"/>
    <s v="Fevereiro"/>
    <s v="Fevereiro/2022"/>
    <s v="América do Sul"/>
    <s v="Peru"/>
    <x v="1"/>
    <n v="1857041.9275533345"/>
  </r>
  <r>
    <n v="2022"/>
    <s v="Fevereiro"/>
    <s v="Fevereiro/2022"/>
    <s v="América do Sul"/>
    <s v="Uruguai"/>
    <x v="1"/>
    <n v="928520.96377666725"/>
  </r>
  <r>
    <n v="2022"/>
    <s v="Fevereiro"/>
    <s v="Fevereiro/2022"/>
    <s v="América do Sul"/>
    <s v="Venezuela"/>
    <x v="1"/>
    <n v="340457.68671811133"/>
  </r>
  <r>
    <n v="2022"/>
    <s v="Fevereiro"/>
    <s v="Fevereiro/2022"/>
    <s v="América do Sul"/>
    <s v="Paraguai"/>
    <x v="1"/>
    <n v="185704.1927553335"/>
  </r>
  <r>
    <n v="2022"/>
    <s v="Fevereiro"/>
    <s v="Fevereiro/2022"/>
    <s v="América do Sul"/>
    <s v="Equador"/>
    <x v="1"/>
    <n v="263080.93973672244"/>
  </r>
  <r>
    <n v="2022"/>
    <s v="Fevereiro"/>
    <s v="Fevereiro/2022"/>
    <s v="América do Sul"/>
    <s v="Bolívia"/>
    <x v="1"/>
    <n v="92852.096377666749"/>
  </r>
  <r>
    <n v="2022"/>
    <s v="Fevereiro"/>
    <s v="Fevereiro/2022"/>
    <s v="América do Sul"/>
    <s v="Outros - América do Sul"/>
    <x v="1"/>
    <n v="97167.333847604183"/>
  </r>
  <r>
    <n v="2022"/>
    <s v="Março"/>
    <s v="Março/2022"/>
    <s v="América do Sul"/>
    <s v="Brasil"/>
    <x v="1"/>
    <n v="59245693.708422855"/>
  </r>
  <r>
    <n v="2022"/>
    <s v="Março"/>
    <s v="Março/2022"/>
    <s v="América do Sul"/>
    <s v="Argentina"/>
    <x v="1"/>
    <n v="5165009.195093275"/>
  </r>
  <r>
    <n v="2022"/>
    <s v="Março"/>
    <s v="Março/2022"/>
    <s v="América do Sul"/>
    <s v="Colômbia"/>
    <x v="1"/>
    <n v="3645888.8435952519"/>
  </r>
  <r>
    <n v="2022"/>
    <s v="Março"/>
    <s v="Março/2022"/>
    <s v="América do Sul"/>
    <s v="Chile"/>
    <x v="1"/>
    <n v="2886328.667846242"/>
  </r>
  <r>
    <n v="2022"/>
    <s v="Março"/>
    <s v="Março/2022"/>
    <s v="América do Sul"/>
    <s v="Peru"/>
    <x v="1"/>
    <n v="2126768.4920972311"/>
  </r>
  <r>
    <n v="2022"/>
    <s v="Março"/>
    <s v="Março/2022"/>
    <s v="América do Sul"/>
    <s v="Uruguai"/>
    <x v="1"/>
    <n v="1063384.2460486155"/>
  </r>
  <r>
    <n v="2022"/>
    <s v="Março"/>
    <s v="Março/2022"/>
    <s v="América do Sul"/>
    <s v="Venezuela"/>
    <x v="1"/>
    <n v="364588.88435952528"/>
  </r>
  <r>
    <n v="2022"/>
    <s v="Março"/>
    <s v="Março/2022"/>
    <s v="América do Sul"/>
    <s v="Paraguai"/>
    <x v="1"/>
    <n v="212676.84920972309"/>
  </r>
  <r>
    <n v="2022"/>
    <s v="Março"/>
    <s v="Março/2022"/>
    <s v="América do Sul"/>
    <s v="Equador"/>
    <x v="1"/>
    <n v="288632.86678462417"/>
  </r>
  <r>
    <n v="2022"/>
    <s v="Março"/>
    <s v="Março/2022"/>
    <s v="América do Sul"/>
    <s v="Bolívia"/>
    <x v="1"/>
    <n v="106338.42460486155"/>
  </r>
  <r>
    <n v="2022"/>
    <s v="Março"/>
    <s v="Março/2022"/>
    <s v="América do Sul"/>
    <s v="Outros - América do Sul"/>
    <x v="1"/>
    <n v="106299.84377053777"/>
  </r>
  <r>
    <n v="2022"/>
    <s v="Abril"/>
    <s v="Abril/2022"/>
    <s v="América do Sul"/>
    <s v="Brasil"/>
    <x v="1"/>
    <n v="61251099.546873562"/>
  </r>
  <r>
    <n v="2022"/>
    <s v="Abril"/>
    <s v="Abril/2022"/>
    <s v="América do Sul"/>
    <s v="Argentina"/>
    <x v="1"/>
    <n v="5378145.3260669475"/>
  </r>
  <r>
    <n v="2022"/>
    <s v="Abril"/>
    <s v="Abril/2022"/>
    <s v="América do Sul"/>
    <s v="Colômbia"/>
    <x v="1"/>
    <n v="3884216.0688261287"/>
  </r>
  <r>
    <n v="2022"/>
    <s v="Abril"/>
    <s v="Abril/2022"/>
    <s v="América do Sul"/>
    <s v="Chile"/>
    <x v="1"/>
    <n v="3137251.4402057184"/>
  </r>
  <r>
    <n v="2022"/>
    <s v="Abril"/>
    <s v="Abril/2022"/>
    <s v="América do Sul"/>
    <s v="Peru"/>
    <x v="1"/>
    <n v="2390286.8115853099"/>
  </r>
  <r>
    <n v="2022"/>
    <s v="Abril"/>
    <s v="Abril/2022"/>
    <s v="América do Sul"/>
    <s v="Uruguai"/>
    <x v="1"/>
    <n v="1195143.4057926552"/>
  </r>
  <r>
    <n v="2022"/>
    <s v="Abril"/>
    <s v="Abril/2022"/>
    <s v="América do Sul"/>
    <s v="Venezuela"/>
    <x v="1"/>
    <n v="388421.60688261292"/>
  </r>
  <r>
    <n v="2022"/>
    <s v="Abril"/>
    <s v="Abril/2022"/>
    <s v="América do Sul"/>
    <s v="Paraguai"/>
    <x v="1"/>
    <n v="239028.68115853099"/>
  </r>
  <r>
    <n v="2022"/>
    <s v="Abril"/>
    <s v="Abril/2022"/>
    <s v="América do Sul"/>
    <s v="Equador"/>
    <x v="1"/>
    <n v="313725.1440205719"/>
  </r>
  <r>
    <n v="2022"/>
    <s v="Abril"/>
    <s v="Abril/2022"/>
    <s v="América do Sul"/>
    <s v="Bolívia"/>
    <x v="1"/>
    <n v="119514.3405792655"/>
  </r>
  <r>
    <n v="2022"/>
    <s v="Abril"/>
    <s v="Abril/2022"/>
    <s v="América do Sul"/>
    <s v="Outros - América do Sul"/>
    <x v="1"/>
    <n v="115271.6933237052"/>
  </r>
  <r>
    <n v="2022"/>
    <s v="Maio"/>
    <s v="Maio/2022"/>
    <s v="América do Sul"/>
    <s v="Brasil"/>
    <x v="1"/>
    <n v="63272030.34307538"/>
  </r>
  <r>
    <n v="2022"/>
    <s v="Maio"/>
    <s v="Maio/2022"/>
    <s v="América do Sul"/>
    <s v="Argentina"/>
    <x v="1"/>
    <n v="5591481.7512485245"/>
  </r>
  <r>
    <n v="2022"/>
    <s v="Maio"/>
    <s v="Maio/2022"/>
    <s v="América do Sul"/>
    <s v="Colômbia"/>
    <x v="1"/>
    <n v="4120039.1851304914"/>
  </r>
  <r>
    <n v="2022"/>
    <s v="Maio"/>
    <s v="Maio/2022"/>
    <s v="América do Sul"/>
    <s v="Chile"/>
    <x v="1"/>
    <n v="3384317.9020714741"/>
  </r>
  <r>
    <n v="2022"/>
    <s v="Maio"/>
    <s v="Maio/2022"/>
    <s v="América do Sul"/>
    <s v="Peru"/>
    <x v="1"/>
    <n v="2648596.6190124582"/>
  </r>
  <r>
    <n v="2022"/>
    <s v="Maio"/>
    <s v="Maio/2022"/>
    <s v="América do Sul"/>
    <s v="Uruguai"/>
    <x v="1"/>
    <n v="1324298.3095062294"/>
  </r>
  <r>
    <n v="2022"/>
    <s v="Maio"/>
    <s v="Maio/2022"/>
    <s v="América do Sul"/>
    <s v="Venezuela"/>
    <x v="1"/>
    <n v="412003.91851304908"/>
  </r>
  <r>
    <n v="2022"/>
    <s v="Maio"/>
    <s v="Maio/2022"/>
    <s v="América do Sul"/>
    <s v="Paraguai"/>
    <x v="1"/>
    <n v="264859.66190124582"/>
  </r>
  <r>
    <n v="2022"/>
    <s v="Maio"/>
    <s v="Maio/2022"/>
    <s v="América do Sul"/>
    <s v="Equador"/>
    <x v="1"/>
    <n v="338431.79020714742"/>
  </r>
  <r>
    <n v="2022"/>
    <s v="Maio"/>
    <s v="Maio/2022"/>
    <s v="América do Sul"/>
    <s v="Bolívia"/>
    <x v="1"/>
    <n v="132429.83095062294"/>
  </r>
  <r>
    <n v="2022"/>
    <s v="Maio"/>
    <s v="Maio/2022"/>
    <s v="América do Sul"/>
    <s v="Outros - América do Sul"/>
    <x v="1"/>
    <n v="124108.79718062039"/>
  </r>
  <r>
    <n v="2022"/>
    <s v="Junho"/>
    <s v="Junho/2022"/>
    <s v="América do Sul"/>
    <s v="Brasil"/>
    <x v="1"/>
    <n v="65306113.396893226"/>
  </r>
  <r>
    <n v="2022"/>
    <s v="Junho"/>
    <s v="Junho/2022"/>
    <s v="América do Sul"/>
    <s v="Argentina"/>
    <x v="1"/>
    <n v="5804987.8575016223"/>
  </r>
  <r>
    <n v="2022"/>
    <s v="Junho"/>
    <s v="Junho/2022"/>
    <s v="América do Sul"/>
    <s v="Colômbia"/>
    <x v="1"/>
    <n v="4353740.8931262158"/>
  </r>
  <r>
    <n v="2022"/>
    <s v="Junho"/>
    <s v="Junho/2022"/>
    <s v="América do Sul"/>
    <s v="Chile"/>
    <x v="1"/>
    <n v="3628117.410938513"/>
  </r>
  <r>
    <n v="2022"/>
    <s v="Junho"/>
    <s v="Junho/2022"/>
    <s v="América do Sul"/>
    <s v="Peru"/>
    <x v="1"/>
    <n v="2902493.9287508102"/>
  </r>
  <r>
    <n v="2022"/>
    <s v="Junho"/>
    <s v="Junho/2022"/>
    <s v="América do Sul"/>
    <s v="Uruguai"/>
    <x v="1"/>
    <n v="1451246.9643754056"/>
  </r>
  <r>
    <n v="2022"/>
    <s v="Junho"/>
    <s v="Junho/2022"/>
    <s v="América do Sul"/>
    <s v="Venezuela"/>
    <x v="1"/>
    <n v="435374.08931262145"/>
  </r>
  <r>
    <n v="2022"/>
    <s v="Junho"/>
    <s v="Junho/2022"/>
    <s v="América do Sul"/>
    <s v="Paraguai"/>
    <x v="1"/>
    <n v="290249.39287508104"/>
  </r>
  <r>
    <n v="2022"/>
    <s v="Junho"/>
    <s v="Junho/2022"/>
    <s v="América do Sul"/>
    <s v="Equador"/>
    <x v="1"/>
    <n v="362811.74109385133"/>
  </r>
  <r>
    <n v="2022"/>
    <s v="Junho"/>
    <s v="Junho/2022"/>
    <s v="América do Sul"/>
    <s v="Bolívia"/>
    <x v="1"/>
    <n v="145124.69643754052"/>
  </r>
  <r>
    <n v="2022"/>
    <s v="Junho"/>
    <s v="Junho/2022"/>
    <s v="América do Sul"/>
    <s v="Outros - América do Sul"/>
    <x v="1"/>
    <n v="132831.78097459587"/>
  </r>
  <r>
    <n v="2022"/>
    <s v="Julho"/>
    <s v="Julho/2022"/>
    <s v="América do Sul"/>
    <s v="Brasil"/>
    <x v="1"/>
    <n v="67351436.068819731"/>
  </r>
  <r>
    <n v="2022"/>
    <s v="Julho"/>
    <s v="Julho/2022"/>
    <s v="América do Sul"/>
    <s v="Argentina"/>
    <x v="1"/>
    <n v="6018638.9678519759"/>
  </r>
  <r>
    <n v="2022"/>
    <s v="Julho"/>
    <s v="Julho/2022"/>
    <s v="América do Sul"/>
    <s v="Colômbia"/>
    <x v="1"/>
    <n v="4585629.6897919821"/>
  </r>
  <r>
    <n v="2022"/>
    <s v="Julho"/>
    <s v="Julho/2022"/>
    <s v="América do Sul"/>
    <s v="Chile"/>
    <x v="1"/>
    <n v="3869125.0507619842"/>
  </r>
  <r>
    <n v="2022"/>
    <s v="Julho"/>
    <s v="Julho/2022"/>
    <s v="América do Sul"/>
    <s v="Peru"/>
    <x v="1"/>
    <n v="3152620.4117319873"/>
  </r>
  <r>
    <n v="2022"/>
    <s v="Julho"/>
    <s v="Julho/2022"/>
    <s v="América do Sul"/>
    <s v="Uruguai"/>
    <x v="1"/>
    <n v="1576310.2058659934"/>
  </r>
  <r>
    <n v="2022"/>
    <s v="Julho"/>
    <s v="Julho/2022"/>
    <s v="América do Sul"/>
    <s v="Venezuela"/>
    <x v="1"/>
    <n v="458562.96897919808"/>
  </r>
  <r>
    <n v="2022"/>
    <s v="Julho"/>
    <s v="Julho/2022"/>
    <s v="América do Sul"/>
    <s v="Paraguai"/>
    <x v="1"/>
    <n v="315262.04117319867"/>
  </r>
  <r>
    <n v="2022"/>
    <s v="Julho"/>
    <s v="Julho/2022"/>
    <s v="América do Sul"/>
    <s v="Equador"/>
    <x v="1"/>
    <n v="386912.50507619837"/>
  </r>
  <r>
    <n v="2022"/>
    <s v="Julho"/>
    <s v="Julho/2022"/>
    <s v="América do Sul"/>
    <s v="Bolívia"/>
    <x v="1"/>
    <n v="157631.02058659933"/>
  </r>
  <r>
    <n v="2022"/>
    <s v="Julho"/>
    <s v="Julho/2022"/>
    <s v="América do Sul"/>
    <s v="Outros - América do Sul"/>
    <x v="1"/>
    <n v="141457.26512288343"/>
  </r>
  <r>
    <n v="2022"/>
    <s v="Agosto"/>
    <s v="Agosto/2022"/>
    <s v="América do Sul"/>
    <s v="Brasil"/>
    <x v="1"/>
    <n v="69406439.429372087"/>
  </r>
  <r>
    <n v="2022"/>
    <s v="Agosto"/>
    <s v="Agosto/2022"/>
    <s v="América do Sul"/>
    <s v="Argentina"/>
    <x v="1"/>
    <n v="6232414.9691681052"/>
  </r>
  <r>
    <n v="2022"/>
    <s v="Agosto"/>
    <s v="Agosto/2022"/>
    <s v="América do Sul"/>
    <s v="Colômbia"/>
    <x v="1"/>
    <n v="4815957.0216298988"/>
  </r>
  <r>
    <n v="2022"/>
    <s v="Agosto"/>
    <s v="Agosto/2022"/>
    <s v="América do Sul"/>
    <s v="Chile"/>
    <x v="1"/>
    <n v="4107728.047860797"/>
  </r>
  <r>
    <n v="2022"/>
    <s v="Agosto"/>
    <s v="Agosto/2022"/>
    <s v="América do Sul"/>
    <s v="Peru"/>
    <x v="1"/>
    <n v="3399499.0740916929"/>
  </r>
  <r>
    <n v="2022"/>
    <s v="Agosto"/>
    <s v="Agosto/2022"/>
    <s v="América do Sul"/>
    <s v="Uruguai"/>
    <x v="1"/>
    <n v="1699749.5370458465"/>
  </r>
  <r>
    <n v="2022"/>
    <s v="Agosto"/>
    <s v="Agosto/2022"/>
    <s v="América do Sul"/>
    <s v="Venezuela"/>
    <x v="1"/>
    <n v="481595.70216298994"/>
  </r>
  <r>
    <n v="2022"/>
    <s v="Agosto"/>
    <s v="Agosto/2022"/>
    <s v="América do Sul"/>
    <s v="Paraguai"/>
    <x v="1"/>
    <n v="339949.90740916942"/>
  </r>
  <r>
    <n v="2022"/>
    <s v="Agosto"/>
    <s v="Agosto/2022"/>
    <s v="América do Sul"/>
    <s v="Equador"/>
    <x v="1"/>
    <n v="410772.80478607962"/>
  </r>
  <r>
    <n v="2022"/>
    <s v="Agosto"/>
    <s v="Agosto/2022"/>
    <s v="América do Sul"/>
    <s v="Bolívia"/>
    <x v="1"/>
    <n v="169974.95370458471"/>
  </r>
  <r>
    <n v="2022"/>
    <s v="Agosto"/>
    <s v="Agosto/2022"/>
    <s v="América do Sul"/>
    <s v="Outros - América do Sul"/>
    <x v="1"/>
    <n v="149998.79201272456"/>
  </r>
  <r>
    <n v="2022"/>
    <s v="Setembro"/>
    <s v="Setembro/2022"/>
    <s v="América do Sul"/>
    <s v="Brasil"/>
    <x v="1"/>
    <n v="71469840.106468901"/>
  </r>
  <r>
    <n v="2022"/>
    <s v="Setembro"/>
    <s v="Setembro/2022"/>
    <s v="América do Sul"/>
    <s v="Argentina"/>
    <x v="1"/>
    <n v="6446299.3037207248"/>
  </r>
  <r>
    <n v="2022"/>
    <s v="Setembro"/>
    <s v="Setembro/2022"/>
    <s v="América do Sul"/>
    <s v="Colômbia"/>
    <x v="1"/>
    <n v="5044929.8898683945"/>
  </r>
  <r>
    <n v="2022"/>
    <s v="Setembro"/>
    <s v="Setembro/2022"/>
    <s v="América do Sul"/>
    <s v="Chile"/>
    <x v="1"/>
    <n v="4344245.1829422284"/>
  </r>
  <r>
    <n v="2022"/>
    <s v="Setembro"/>
    <s v="Setembro/2022"/>
    <s v="América do Sul"/>
    <s v="Peru"/>
    <x v="1"/>
    <n v="3643560.4760160628"/>
  </r>
  <r>
    <n v="2022"/>
    <s v="Setembro"/>
    <s v="Setembro/2022"/>
    <s v="América do Sul"/>
    <s v="Uruguai"/>
    <x v="1"/>
    <n v="1821780.2380080312"/>
  </r>
  <r>
    <n v="2022"/>
    <s v="Setembro"/>
    <s v="Setembro/2022"/>
    <s v="América do Sul"/>
    <s v="Venezuela"/>
    <x v="1"/>
    <n v="504492.98898683931"/>
  </r>
  <r>
    <n v="2022"/>
    <s v="Setembro"/>
    <s v="Setembro/2022"/>
    <s v="América do Sul"/>
    <s v="Paraguai"/>
    <x v="1"/>
    <n v="364356.04760160623"/>
  </r>
  <r>
    <n v="2022"/>
    <s v="Setembro"/>
    <s v="Setembro/2022"/>
    <s v="América do Sul"/>
    <s v="Equador"/>
    <x v="1"/>
    <n v="434424.51829422277"/>
  </r>
  <r>
    <n v="2022"/>
    <s v="Setembro"/>
    <s v="Setembro/2022"/>
    <s v="América do Sul"/>
    <s v="Bolívia"/>
    <x v="1"/>
    <n v="182178.02380080312"/>
  </r>
  <r>
    <n v="2022"/>
    <s v="Setembro"/>
    <s v="Setembro/2022"/>
    <s v="América do Sul"/>
    <s v="Outros - América do Sul"/>
    <x v="1"/>
    <n v="158467.5070184397"/>
  </r>
  <r>
    <n v="2022"/>
    <s v="Outubro"/>
    <s v="Outubro/2022"/>
    <s v="América do Sul"/>
    <s v="Brasil"/>
    <x v="1"/>
    <n v="73540571.977380902"/>
  </r>
  <r>
    <n v="2022"/>
    <s v="Outubro"/>
    <s v="Outubro/2022"/>
    <s v="América do Sul"/>
    <s v="Argentina"/>
    <x v="1"/>
    <n v="6660278.2168194028"/>
  </r>
  <r>
    <n v="2022"/>
    <s v="Outubro"/>
    <s v="Outubro/2022"/>
    <s v="América do Sul"/>
    <s v="Colômbia"/>
    <x v="1"/>
    <n v="5272720.2549820282"/>
  </r>
  <r>
    <n v="2022"/>
    <s v="Outubro"/>
    <s v="Outubro/2022"/>
    <s v="América do Sul"/>
    <s v="Chile"/>
    <x v="1"/>
    <n v="4578941.2740633404"/>
  </r>
  <r>
    <n v="2022"/>
    <s v="Outubro"/>
    <s v="Outubro/2022"/>
    <s v="América do Sul"/>
    <s v="Peru"/>
    <x v="1"/>
    <n v="3885162.2931446517"/>
  </r>
  <r>
    <n v="2022"/>
    <s v="Outubro"/>
    <s v="Outubro/2022"/>
    <s v="América do Sul"/>
    <s v="Uruguai"/>
    <x v="1"/>
    <n v="1942581.1465723261"/>
  </r>
  <r>
    <n v="2022"/>
    <s v="Outubro"/>
    <s v="Outubro/2022"/>
    <s v="América do Sul"/>
    <s v="Venezuela"/>
    <x v="1"/>
    <n v="527272.02549820277"/>
  </r>
  <r>
    <n v="2022"/>
    <s v="Outubro"/>
    <s v="Outubro/2022"/>
    <s v="América do Sul"/>
    <s v="Paraguai"/>
    <x v="1"/>
    <n v="388516.22931446519"/>
  </r>
  <r>
    <n v="2022"/>
    <s v="Outubro"/>
    <s v="Outubro/2022"/>
    <s v="América do Sul"/>
    <s v="Equador"/>
    <x v="1"/>
    <n v="457894.12740633404"/>
  </r>
  <r>
    <n v="2022"/>
    <s v="Outubro"/>
    <s v="Outubro/2022"/>
    <s v="América do Sul"/>
    <s v="Bolívia"/>
    <x v="1"/>
    <n v="194258.1146572326"/>
  </r>
  <r>
    <n v="2022"/>
    <s v="Outubro"/>
    <s v="Outubro/2022"/>
    <s v="América do Sul"/>
    <s v="Outros - América do Sul"/>
    <x v="1"/>
    <n v="166872.66636957059"/>
  </r>
  <r>
    <n v="2022"/>
    <s v="Novembro"/>
    <s v="Novembro/2022"/>
    <s v="América do Sul"/>
    <s v="Brasil"/>
    <x v="1"/>
    <n v="75617742.065165952"/>
  </r>
  <r>
    <n v="2022"/>
    <s v="Novembro"/>
    <s v="Novembro/2022"/>
    <s v="América do Sul"/>
    <s v="Argentina"/>
    <x v="1"/>
    <n v="6874340.1877423581"/>
  </r>
  <r>
    <n v="2022"/>
    <s v="Novembro"/>
    <s v="Novembro/2022"/>
    <s v="América do Sul"/>
    <s v="Colômbia"/>
    <x v="1"/>
    <n v="5499472.1501938887"/>
  </r>
  <r>
    <n v="2022"/>
    <s v="Novembro"/>
    <s v="Novembro/2022"/>
    <s v="América do Sul"/>
    <s v="Chile"/>
    <x v="1"/>
    <n v="4812038.1314196503"/>
  </r>
  <r>
    <n v="2022"/>
    <s v="Novembro"/>
    <s v="Novembro/2022"/>
    <s v="América do Sul"/>
    <s v="Peru"/>
    <x v="1"/>
    <n v="4124604.1126454147"/>
  </r>
  <r>
    <n v="2022"/>
    <s v="Novembro"/>
    <s v="Novembro/2022"/>
    <s v="América do Sul"/>
    <s v="Uruguai"/>
    <x v="1"/>
    <n v="2062302.0563227071"/>
  </r>
  <r>
    <n v="2022"/>
    <s v="Novembro"/>
    <s v="Novembro/2022"/>
    <s v="América do Sul"/>
    <s v="Venezuela"/>
    <x v="1"/>
    <n v="549947.21501938882"/>
  </r>
  <r>
    <n v="2022"/>
    <s v="Novembro"/>
    <s v="Novembro/2022"/>
    <s v="América do Sul"/>
    <s v="Paraguai"/>
    <x v="1"/>
    <n v="412460.41126454144"/>
  </r>
  <r>
    <n v="2022"/>
    <s v="Novembro"/>
    <s v="Novembro/2022"/>
    <s v="América do Sul"/>
    <s v="Equador"/>
    <x v="1"/>
    <n v="481203.81314196519"/>
  </r>
  <r>
    <n v="2022"/>
    <s v="Novembro"/>
    <s v="Novembro/2022"/>
    <s v="América do Sul"/>
    <s v="Bolívia"/>
    <x v="1"/>
    <n v="206230.20563227075"/>
  </r>
  <r>
    <n v="2022"/>
    <s v="Novembro"/>
    <s v="Novembro/2022"/>
    <s v="América do Sul"/>
    <s v="Outros - América do Sul"/>
    <x v="1"/>
    <n v="175222.02114256151"/>
  </r>
  <r>
    <n v="2022"/>
    <s v="Dezembro"/>
    <s v="Dezembro/2022"/>
    <s v="América do Sul"/>
    <s v="Brasil"/>
    <x v="1"/>
    <n v="77700596.76000528"/>
  </r>
  <r>
    <n v="2022"/>
    <s v="Dezembro"/>
    <s v="Dezembro/2022"/>
    <s v="América do Sul"/>
    <s v="Argentina"/>
    <x v="1"/>
    <n v="7088475.4938952206"/>
  </r>
  <r>
    <n v="2022"/>
    <s v="Dezembro"/>
    <s v="Dezembro/2022"/>
    <s v="América do Sul"/>
    <s v="Colômbia"/>
    <x v="1"/>
    <n v="5725307.129684601"/>
  </r>
  <r>
    <n v="2022"/>
    <s v="Dezembro"/>
    <s v="Dezembro/2022"/>
    <s v="América do Sul"/>
    <s v="Chile"/>
    <x v="1"/>
    <n v="5043722.9475792907"/>
  </r>
  <r>
    <n v="2022"/>
    <s v="Dezembro"/>
    <s v="Dezembro/2022"/>
    <s v="América do Sul"/>
    <s v="Peru"/>
    <x v="1"/>
    <n v="4362138.7654739814"/>
  </r>
  <r>
    <n v="2022"/>
    <s v="Dezembro"/>
    <s v="Dezembro/2022"/>
    <s v="América do Sul"/>
    <s v="Uruguai"/>
    <x v="1"/>
    <n v="2181069.3827369912"/>
  </r>
  <r>
    <n v="2022"/>
    <s v="Dezembro"/>
    <s v="Dezembro/2022"/>
    <s v="América do Sul"/>
    <s v="Venezuela"/>
    <x v="1"/>
    <n v="572530.71296846017"/>
  </r>
  <r>
    <n v="2022"/>
    <s v="Dezembro"/>
    <s v="Dezembro/2022"/>
    <s v="América do Sul"/>
    <s v="Paraguai"/>
    <x v="1"/>
    <n v="436213.87654739822"/>
  </r>
  <r>
    <n v="2022"/>
    <s v="Dezembro"/>
    <s v="Dezembro/2022"/>
    <s v="América do Sul"/>
    <s v="Equador"/>
    <x v="1"/>
    <n v="504372.29475792911"/>
  </r>
  <r>
    <n v="2022"/>
    <s v="Dezembro"/>
    <s v="Dezembro/2022"/>
    <s v="América do Sul"/>
    <s v="Bolívia"/>
    <x v="1"/>
    <n v="218106.93827369911"/>
  </r>
  <r>
    <n v="2022"/>
    <s v="Dezembro"/>
    <s v="Dezembro/2022"/>
    <s v="América do Sul"/>
    <s v="Outros - América do Sul"/>
    <x v="1"/>
    <n v="183522.11125007385"/>
  </r>
  <r>
    <n v="2022"/>
    <s v="Janeiro"/>
    <s v="Janeiro/2022"/>
    <s v="América do Sul"/>
    <s v="Brasil"/>
    <x v="2"/>
    <n v="3170474.3201519055"/>
  </r>
  <r>
    <n v="2022"/>
    <s v="Janeiro"/>
    <s v="Janeiro/2022"/>
    <s v="América do Sul"/>
    <s v="Argentina"/>
    <x v="2"/>
    <n v="1268189.7280607622"/>
  </r>
  <r>
    <n v="2022"/>
    <s v="Janeiro"/>
    <s v="Janeiro/2022"/>
    <s v="América do Sul"/>
    <s v="Colômbia"/>
    <x v="2"/>
    <n v="317047.43201519048"/>
  </r>
  <r>
    <n v="2022"/>
    <s v="Janeiro"/>
    <s v="Janeiro/2022"/>
    <s v="América do Sul"/>
    <s v="Chile"/>
    <x v="2"/>
    <n v="634094.86403038108"/>
  </r>
  <r>
    <n v="2022"/>
    <s v="Janeiro"/>
    <s v="Janeiro/2022"/>
    <s v="América do Sul"/>
    <s v="Peru"/>
    <x v="2"/>
    <n v="126818.97280607618"/>
  </r>
  <r>
    <n v="2022"/>
    <s v="Janeiro"/>
    <s v="Janeiro/2022"/>
    <s v="América do Sul"/>
    <s v="Uruguai"/>
    <x v="2"/>
    <n v="63409.486403038107"/>
  </r>
  <r>
    <n v="2022"/>
    <s v="Janeiro"/>
    <s v="Janeiro/2022"/>
    <s v="América do Sul"/>
    <s v="Venezuela"/>
    <x v="2"/>
    <n v="31704.743201519053"/>
  </r>
  <r>
    <n v="2022"/>
    <s v="Janeiro"/>
    <s v="Janeiro/2022"/>
    <s v="América do Sul"/>
    <s v="Paraguai"/>
    <x v="2"/>
    <n v="15852.371600759527"/>
  </r>
  <r>
    <n v="2022"/>
    <s v="Janeiro"/>
    <s v="Janeiro/2022"/>
    <s v="América do Sul"/>
    <s v="Equador"/>
    <x v="2"/>
    <n v="105259.74742904324"/>
  </r>
  <r>
    <n v="2022"/>
    <s v="Janeiro"/>
    <s v="Janeiro/2022"/>
    <s v="América do Sul"/>
    <s v="Bolívia"/>
    <x v="2"/>
    <n v="7926.1858003797624"/>
  </r>
  <r>
    <n v="2022"/>
    <s v="Janeiro"/>
    <s v="Janeiro/2022"/>
    <s v="América do Sul"/>
    <s v="Outros - América do Sul"/>
    <x v="2"/>
    <n v="7337.8363515401461"/>
  </r>
  <r>
    <n v="2022"/>
    <s v="Fevereiro"/>
    <s v="Fevereiro/2022"/>
    <s v="América do Sul"/>
    <s v="Brasil"/>
    <x v="2"/>
    <n v="2841484.2852411014"/>
  </r>
  <r>
    <n v="2022"/>
    <s v="Fevereiro"/>
    <s v="Fevereiro/2022"/>
    <s v="América do Sul"/>
    <s v="Argentina"/>
    <x v="2"/>
    <n v="1147959.6512374049"/>
  </r>
  <r>
    <n v="2022"/>
    <s v="Fevereiro"/>
    <s v="Fevereiro/2022"/>
    <s v="América do Sul"/>
    <s v="Colômbia"/>
    <x v="2"/>
    <n v="286674.19233321334"/>
  </r>
  <r>
    <n v="2022"/>
    <s v="Fevereiro"/>
    <s v="Fevereiro/2022"/>
    <s v="América do Sul"/>
    <s v="Chile"/>
    <x v="2"/>
    <n v="573348.38466642669"/>
  </r>
  <r>
    <n v="2022"/>
    <s v="Fevereiro"/>
    <s v="Fevereiro/2022"/>
    <s v="América do Sul"/>
    <s v="Peru"/>
    <x v="2"/>
    <n v="114795.96512374049"/>
  </r>
  <r>
    <n v="2022"/>
    <s v="Fevereiro"/>
    <s v="Fevereiro/2022"/>
    <s v="América do Sul"/>
    <s v="Uruguai"/>
    <x v="2"/>
    <n v="57334.83846664265"/>
  </r>
  <r>
    <n v="2022"/>
    <s v="Fevereiro"/>
    <s v="Fevereiro/2022"/>
    <s v="América do Sul"/>
    <s v="Venezuela"/>
    <x v="2"/>
    <n v="28667.419233321329"/>
  </r>
  <r>
    <n v="2022"/>
    <s v="Fevereiro"/>
    <s v="Fevereiro/2022"/>
    <s v="América do Sul"/>
    <s v="Paraguai"/>
    <x v="2"/>
    <n v="14270.565521433085"/>
  </r>
  <r>
    <n v="2022"/>
    <s v="Fevereiro"/>
    <s v="Fevereiro/2022"/>
    <s v="América do Sul"/>
    <s v="Equador"/>
    <x v="2"/>
    <n v="94716.142841370034"/>
  </r>
  <r>
    <n v="2022"/>
    <s v="Fevereiro"/>
    <s v="Fevereiro/2022"/>
    <s v="América do Sul"/>
    <s v="Bolívia"/>
    <x v="2"/>
    <n v="7072.1386654889629"/>
  </r>
  <r>
    <n v="2022"/>
    <s v="Fevereiro"/>
    <s v="Fevereiro/2022"/>
    <s v="América do Sul"/>
    <s v="Outros - América do Sul"/>
    <x v="2"/>
    <n v="6980.5357353932941"/>
  </r>
  <r>
    <n v="2022"/>
    <s v="Março"/>
    <s v="Março/2022"/>
    <s v="América do Sul"/>
    <s v="Brasil"/>
    <x v="2"/>
    <n v="3170040.109145157"/>
  </r>
  <r>
    <n v="2022"/>
    <s v="Março"/>
    <s v="Março/2022"/>
    <s v="América do Sul"/>
    <s v="Argentina"/>
    <x v="2"/>
    <n v="1268016.0436580628"/>
  </r>
  <r>
    <n v="2022"/>
    <s v="Março"/>
    <s v="Março/2022"/>
    <s v="América do Sul"/>
    <s v="Colômbia"/>
    <x v="2"/>
    <n v="317004.01091451576"/>
  </r>
  <r>
    <n v="2022"/>
    <s v="Março"/>
    <s v="Março/2022"/>
    <s v="América do Sul"/>
    <s v="Chile"/>
    <x v="2"/>
    <n v="634008.02182903141"/>
  </r>
  <r>
    <n v="2022"/>
    <s v="Março"/>
    <s v="Março/2022"/>
    <s v="América do Sul"/>
    <s v="Peru"/>
    <x v="2"/>
    <n v="126801.6043658063"/>
  </r>
  <r>
    <n v="2022"/>
    <s v="Março"/>
    <s v="Março/2022"/>
    <s v="América do Sul"/>
    <s v="Uruguai"/>
    <x v="2"/>
    <n v="63400.802182903142"/>
  </r>
  <r>
    <n v="2022"/>
    <s v="Março"/>
    <s v="Março/2022"/>
    <s v="América do Sul"/>
    <s v="Venezuela"/>
    <x v="2"/>
    <n v="31700.401091451575"/>
  </r>
  <r>
    <n v="2022"/>
    <s v="Março"/>
    <s v="Março/2022"/>
    <s v="América do Sul"/>
    <s v="Paraguai"/>
    <x v="2"/>
    <n v="15850.200545725786"/>
  </r>
  <r>
    <n v="2022"/>
    <s v="Março"/>
    <s v="Março/2022"/>
    <s v="América do Sul"/>
    <s v="Equador"/>
    <x v="2"/>
    <n v="105245.3316236192"/>
  </r>
  <r>
    <n v="2022"/>
    <s v="Março"/>
    <s v="Março/2022"/>
    <s v="América do Sul"/>
    <s v="Bolívia"/>
    <x v="2"/>
    <n v="7925.1002728628937"/>
  </r>
  <r>
    <n v="2022"/>
    <s v="Março"/>
    <s v="Março/2022"/>
    <s v="América do Sul"/>
    <s v="Outros - América do Sul"/>
    <x v="2"/>
    <n v="8124.0622214592258"/>
  </r>
  <r>
    <n v="2022"/>
    <s v="Abril"/>
    <s v="Abril/2022"/>
    <s v="América do Sul"/>
    <s v="Brasil"/>
    <x v="2"/>
    <n v="3499584.426238792"/>
  </r>
  <r>
    <n v="2022"/>
    <s v="Abril"/>
    <s v="Abril/2022"/>
    <s v="América do Sul"/>
    <s v="Argentina"/>
    <x v="2"/>
    <n v="1388380.5851005535"/>
  </r>
  <r>
    <n v="2022"/>
    <s v="Abril"/>
    <s v="Abril/2022"/>
    <s v="América do Sul"/>
    <s v="Colômbia"/>
    <x v="2"/>
    <n v="347413.29031388729"/>
  </r>
  <r>
    <n v="2022"/>
    <s v="Abril"/>
    <s v="Abril/2022"/>
    <s v="América do Sul"/>
    <s v="Chile"/>
    <x v="2"/>
    <n v="693554.00447277876"/>
  </r>
  <r>
    <n v="2022"/>
    <s v="Abril"/>
    <s v="Abril/2022"/>
    <s v="América do Sul"/>
    <s v="Peru"/>
    <x v="2"/>
    <n v="138838.05851005533"/>
  </r>
  <r>
    <n v="2022"/>
    <s v="Abril"/>
    <s v="Abril/2022"/>
    <s v="América do Sul"/>
    <s v="Uruguai"/>
    <x v="2"/>
    <n v="69355.400447277891"/>
  </r>
  <r>
    <n v="2022"/>
    <s v="Abril"/>
    <s v="Abril/2022"/>
    <s v="América do Sul"/>
    <s v="Venezuela"/>
    <x v="2"/>
    <n v="34741.329031388741"/>
  </r>
  <r>
    <n v="2022"/>
    <s v="Abril"/>
    <s v="Abril/2022"/>
    <s v="América do Sul"/>
    <s v="Paraguai"/>
    <x v="2"/>
    <n v="17307.035707944571"/>
  </r>
  <r>
    <n v="2022"/>
    <s v="Abril"/>
    <s v="Abril/2022"/>
    <s v="América do Sul"/>
    <s v="Equador"/>
    <x v="2"/>
    <n v="115804.43010462908"/>
  </r>
  <r>
    <n v="2022"/>
    <s v="Abril"/>
    <s v="Abril/2022"/>
    <s v="América do Sul"/>
    <s v="Bolívia"/>
    <x v="2"/>
    <n v="8653.5178539722856"/>
  </r>
  <r>
    <n v="2022"/>
    <s v="Abril"/>
    <s v="Abril/2022"/>
    <s v="América do Sul"/>
    <s v="Outros - América do Sul"/>
    <x v="2"/>
    <n v="9295.1788543754319"/>
  </r>
  <r>
    <n v="2022"/>
    <s v="Maio"/>
    <s v="Maio/2022"/>
    <s v="América do Sul"/>
    <s v="Brasil"/>
    <x v="2"/>
    <n v="3826816.5969610456"/>
  </r>
  <r>
    <n v="2022"/>
    <s v="Maio"/>
    <s v="Maio/2022"/>
    <s v="América do Sul"/>
    <s v="Argentina"/>
    <x v="2"/>
    <n v="1507765.7392026521"/>
  </r>
  <r>
    <n v="2022"/>
    <s v="Maio"/>
    <s v="Maio/2022"/>
    <s v="América do Sul"/>
    <s v="Colômbia"/>
    <x v="2"/>
    <n v="378854.84309914353"/>
  </r>
  <r>
    <n v="2022"/>
    <s v="Maio"/>
    <s v="Maio/2022"/>
    <s v="América do Sul"/>
    <s v="Chile"/>
    <x v="2"/>
    <n v="753882.86960132571"/>
  </r>
  <r>
    <n v="2022"/>
    <s v="Maio"/>
    <s v="Maio/2022"/>
    <s v="América do Sul"/>
    <s v="Peru"/>
    <x v="2"/>
    <n v="150776.57392026516"/>
  </r>
  <r>
    <n v="2022"/>
    <s v="Maio"/>
    <s v="Maio/2022"/>
    <s v="América do Sul"/>
    <s v="Uruguai"/>
    <x v="2"/>
    <n v="75388.286960132595"/>
  </r>
  <r>
    <n v="2022"/>
    <s v="Maio"/>
    <s v="Maio/2022"/>
    <s v="América do Sul"/>
    <s v="Venezuela"/>
    <x v="2"/>
    <n v="37885.484309914347"/>
  </r>
  <r>
    <n v="2022"/>
    <s v="Maio"/>
    <s v="Maio/2022"/>
    <s v="América do Sul"/>
    <s v="Paraguai"/>
    <x v="2"/>
    <n v="18878.961878341157"/>
  </r>
  <r>
    <n v="2022"/>
    <s v="Maio"/>
    <s v="Maio/2022"/>
    <s v="América do Sul"/>
    <s v="Equador"/>
    <x v="2"/>
    <n v="127560.55323203484"/>
  </r>
  <r>
    <n v="2022"/>
    <s v="Maio"/>
    <s v="Maio/2022"/>
    <s v="América do Sul"/>
    <s v="Bolívia"/>
    <x v="2"/>
    <n v="9439.4809391705803"/>
  </r>
  <r>
    <n v="2022"/>
    <s v="Maio"/>
    <s v="Maio/2022"/>
    <s v="América do Sul"/>
    <s v="Outros - América do Sul"/>
    <x v="2"/>
    <n v="10489.435316687363"/>
  </r>
  <r>
    <n v="2022"/>
    <s v="Junho"/>
    <s v="Junho/2022"/>
    <s v="América do Sul"/>
    <s v="Brasil"/>
    <x v="2"/>
    <n v="4158492.3579631136"/>
  </r>
  <r>
    <n v="2022"/>
    <s v="Junho"/>
    <s v="Junho/2022"/>
    <s v="América do Sul"/>
    <s v="Argentina"/>
    <x v="2"/>
    <n v="1628849.4682113982"/>
  </r>
  <r>
    <n v="2022"/>
    <s v="Junho"/>
    <s v="Junho/2022"/>
    <s v="América do Sul"/>
    <s v="Colômbia"/>
    <x v="2"/>
    <n v="409451.55524559889"/>
  </r>
  <r>
    <n v="2022"/>
    <s v="Junho"/>
    <s v="Junho/2022"/>
    <s v="América do Sul"/>
    <s v="Chile"/>
    <x v="2"/>
    <n v="813784.96605062799"/>
  </r>
  <r>
    <n v="2022"/>
    <s v="Junho"/>
    <s v="Junho/2022"/>
    <s v="América do Sul"/>
    <s v="Peru"/>
    <x v="2"/>
    <n v="162884.94682113978"/>
  </r>
  <r>
    <n v="2022"/>
    <s v="Junho"/>
    <s v="Junho/2022"/>
    <s v="América do Sul"/>
    <s v="Uruguai"/>
    <x v="2"/>
    <n v="81378.49660506277"/>
  </r>
  <r>
    <n v="2022"/>
    <s v="Junho"/>
    <s v="Junho/2022"/>
    <s v="América do Sul"/>
    <s v="Venezuela"/>
    <x v="2"/>
    <n v="40945.155524559894"/>
  </r>
  <r>
    <n v="2022"/>
    <s v="Junho"/>
    <s v="Junho/2022"/>
    <s v="América do Sul"/>
    <s v="Paraguai"/>
    <x v="2"/>
    <n v="20472.577762279943"/>
  </r>
  <r>
    <n v="2022"/>
    <s v="Junho"/>
    <s v="Junho/2022"/>
    <s v="América do Sul"/>
    <s v="Equador"/>
    <x v="2"/>
    <n v="134351.29156496216"/>
  </r>
  <r>
    <n v="2022"/>
    <s v="Junho"/>
    <s v="Junho/2022"/>
    <s v="América do Sul"/>
    <s v="Bolívia"/>
    <x v="2"/>
    <n v="10236.288881139973"/>
  </r>
  <r>
    <n v="2022"/>
    <s v="Junho"/>
    <s v="Junho/2022"/>
    <s v="América do Sul"/>
    <s v="Outros - América do Sul"/>
    <x v="2"/>
    <n v="11703.289575890012"/>
  </r>
  <r>
    <n v="2022"/>
    <s v="Julho"/>
    <s v="Julho/2022"/>
    <s v="América do Sul"/>
    <s v="Brasil"/>
    <x v="2"/>
    <n v="4485142.5529961092"/>
  </r>
  <r>
    <n v="2022"/>
    <s v="Julho"/>
    <s v="Julho/2022"/>
    <s v="América do Sul"/>
    <s v="Argentina"/>
    <x v="2"/>
    <n v="1747924.1263676267"/>
  </r>
  <r>
    <n v="2022"/>
    <s v="Julho"/>
    <s v="Julho/2022"/>
    <s v="América do Sul"/>
    <s v="Colômbia"/>
    <x v="2"/>
    <n v="439543.97019361873"/>
  </r>
  <r>
    <n v="2022"/>
    <s v="Julho"/>
    <s v="Julho/2022"/>
    <s v="América do Sul"/>
    <s v="Chile"/>
    <x v="2"/>
    <n v="873962.06318381336"/>
  </r>
  <r>
    <n v="2022"/>
    <s v="Julho"/>
    <s v="Julho/2022"/>
    <s v="América do Sul"/>
    <s v="Peru"/>
    <x v="2"/>
    <n v="174792.41263676266"/>
  </r>
  <r>
    <n v="2022"/>
    <s v="Julho"/>
    <s v="Julho/2022"/>
    <s v="América do Sul"/>
    <s v="Uruguai"/>
    <x v="2"/>
    <n v="87396.20631838133"/>
  </r>
  <r>
    <n v="2022"/>
    <s v="Julho"/>
    <s v="Julho/2022"/>
    <s v="América do Sul"/>
    <s v="Venezuela"/>
    <x v="2"/>
    <n v="43954.397019361873"/>
  </r>
  <r>
    <n v="2022"/>
    <s v="Julho"/>
    <s v="Julho/2022"/>
    <s v="América do Sul"/>
    <s v="Paraguai"/>
    <x v="2"/>
    <n v="22041.271974723735"/>
  </r>
  <r>
    <n v="2022"/>
    <s v="Julho"/>
    <s v="Julho/2022"/>
    <s v="América do Sul"/>
    <s v="Equador"/>
    <x v="2"/>
    <n v="148650.4388992996"/>
  </r>
  <r>
    <n v="2022"/>
    <s v="Julho"/>
    <s v="Julho/2022"/>
    <s v="América do Sul"/>
    <s v="Bolívia"/>
    <x v="2"/>
    <n v="11020.635987361868"/>
  </r>
  <r>
    <n v="2022"/>
    <s v="Julho"/>
    <s v="Julho/2022"/>
    <s v="América do Sul"/>
    <s v="Outros - América do Sul"/>
    <x v="2"/>
    <n v="12933.887413775436"/>
  </r>
  <r>
    <n v="2022"/>
    <s v="Agosto"/>
    <s v="Agosto/2022"/>
    <s v="América do Sul"/>
    <s v="Brasil"/>
    <x v="2"/>
    <n v="4813237.8822270073"/>
  </r>
  <r>
    <n v="2022"/>
    <s v="Agosto"/>
    <s v="Agosto/2022"/>
    <s v="América do Sul"/>
    <s v="Argentina"/>
    <x v="2"/>
    <n v="1867536.2983040793"/>
  </r>
  <r>
    <n v="2022"/>
    <s v="Agosto"/>
    <s v="Agosto/2022"/>
    <s v="América do Sul"/>
    <s v="Colômbia"/>
    <x v="2"/>
    <n v="471055.54740728321"/>
  </r>
  <r>
    <n v="2022"/>
    <s v="Agosto"/>
    <s v="Agosto/2022"/>
    <s v="América do Sul"/>
    <s v="Chile"/>
    <x v="2"/>
    <n v="933126.38410107605"/>
  </r>
  <r>
    <n v="2022"/>
    <s v="Agosto"/>
    <s v="Agosto/2022"/>
    <s v="América do Sul"/>
    <s v="Peru"/>
    <x v="2"/>
    <n v="186753.62983040791"/>
  </r>
  <r>
    <n v="2022"/>
    <s v="Agosto"/>
    <s v="Agosto/2022"/>
    <s v="América do Sul"/>
    <s v="Uruguai"/>
    <x v="2"/>
    <n v="93312.638410107596"/>
  </r>
  <r>
    <n v="2022"/>
    <s v="Agosto"/>
    <s v="Agosto/2022"/>
    <s v="América do Sul"/>
    <s v="Venezuela"/>
    <x v="2"/>
    <n v="47105.554740728316"/>
  </r>
  <r>
    <n v="2022"/>
    <s v="Agosto"/>
    <s v="Agosto/2022"/>
    <s v="América do Sul"/>
    <s v="Paraguai"/>
    <x v="2"/>
    <n v="23616.95387546052"/>
  </r>
  <r>
    <n v="2022"/>
    <s v="Agosto"/>
    <s v="Agosto/2022"/>
    <s v="América do Sul"/>
    <s v="Equador"/>
    <x v="2"/>
    <n v="160441.2627409003"/>
  </r>
  <r>
    <n v="2022"/>
    <s v="Agosto"/>
    <s v="Agosto/2022"/>
    <s v="América do Sul"/>
    <s v="Bolívia"/>
    <x v="2"/>
    <n v="11808.47693773026"/>
  </r>
  <r>
    <n v="2022"/>
    <s v="Agosto"/>
    <s v="Agosto/2022"/>
    <s v="América do Sul"/>
    <s v="Outros - América do Sul"/>
    <x v="2"/>
    <n v="14178.903201109451"/>
  </r>
  <r>
    <n v="2022"/>
    <s v="Setembro"/>
    <s v="Setembro/2022"/>
    <s v="América do Sul"/>
    <s v="Brasil"/>
    <x v="2"/>
    <n v="5142068.3407944981"/>
  </r>
  <r>
    <n v="2022"/>
    <s v="Setembro"/>
    <s v="Setembro/2022"/>
    <s v="América do Sul"/>
    <s v="Argentina"/>
    <x v="2"/>
    <n v="1987409.4137170741"/>
  </r>
  <r>
    <n v="2022"/>
    <s v="Setembro"/>
    <s v="Setembro/2022"/>
    <s v="América do Sul"/>
    <s v="Colômbia"/>
    <x v="2"/>
    <n v="501351.66322746372"/>
  </r>
  <r>
    <n v="2022"/>
    <s v="Setembro"/>
    <s v="Setembro/2022"/>
    <s v="América do Sul"/>
    <s v="Chile"/>
    <x v="2"/>
    <n v="993704.70685853704"/>
  </r>
  <r>
    <n v="2022"/>
    <s v="Setembro"/>
    <s v="Setembro/2022"/>
    <s v="América do Sul"/>
    <s v="Peru"/>
    <x v="2"/>
    <n v="198740.94137170739"/>
  </r>
  <r>
    <n v="2022"/>
    <s v="Setembro"/>
    <s v="Setembro/2022"/>
    <s v="América do Sul"/>
    <s v="Uruguai"/>
    <x v="2"/>
    <n v="99370.470685853681"/>
  </r>
  <r>
    <n v="2022"/>
    <s v="Setembro"/>
    <s v="Setembro/2022"/>
    <s v="América do Sul"/>
    <s v="Venezuela"/>
    <x v="2"/>
    <n v="50135.166322746372"/>
  </r>
  <r>
    <n v="2022"/>
    <s v="Setembro"/>
    <s v="Setembro/2022"/>
    <s v="América do Sul"/>
    <s v="Paraguai"/>
    <x v="2"/>
    <n v="25196.134869893049"/>
  </r>
  <r>
    <n v="2022"/>
    <s v="Setembro"/>
    <s v="Setembro/2022"/>
    <s v="América do Sul"/>
    <s v="Equador"/>
    <x v="2"/>
    <n v="170973.77233141713"/>
  </r>
  <r>
    <n v="2022"/>
    <s v="Setembro"/>
    <s v="Setembro/2022"/>
    <s v="América do Sul"/>
    <s v="Bolívia"/>
    <x v="2"/>
    <n v="12598.067434946524"/>
  </r>
  <r>
    <n v="2022"/>
    <s v="Setembro"/>
    <s v="Setembro/2022"/>
    <s v="América do Sul"/>
    <s v="Outros - América do Sul"/>
    <x v="2"/>
    <n v="15436.422946814828"/>
  </r>
  <r>
    <n v="2022"/>
    <s v="Outubro"/>
    <s v="Outubro/2022"/>
    <s v="América do Sul"/>
    <s v="Brasil"/>
    <x v="2"/>
    <n v="5471925.7991107237"/>
  </r>
  <r>
    <n v="2022"/>
    <s v="Outubro"/>
    <s v="Outubro/2022"/>
    <s v="América do Sul"/>
    <s v="Argentina"/>
    <x v="2"/>
    <n v="2107657.0666221771"/>
  </r>
  <r>
    <n v="2022"/>
    <s v="Outubro"/>
    <s v="Outubro/2022"/>
    <s v="América do Sul"/>
    <s v="Colômbia"/>
    <x v="2"/>
    <n v="531742.43647828908"/>
  </r>
  <r>
    <n v="2022"/>
    <s v="Outubro"/>
    <s v="Outubro/2022"/>
    <s v="América do Sul"/>
    <s v="Chile"/>
    <x v="2"/>
    <n v="1053184.7773347225"/>
  </r>
  <r>
    <n v="2022"/>
    <s v="Outubro"/>
    <s v="Outubro/2022"/>
    <s v="América do Sul"/>
    <s v="Peru"/>
    <x v="2"/>
    <n v="210765.70666221768"/>
  </r>
  <r>
    <n v="2022"/>
    <s v="Outubro"/>
    <s v="Outubro/2022"/>
    <s v="América do Sul"/>
    <s v="Uruguai"/>
    <x v="2"/>
    <n v="105318.47773347225"/>
  </r>
  <r>
    <n v="2022"/>
    <s v="Outubro"/>
    <s v="Outubro/2022"/>
    <s v="América do Sul"/>
    <s v="Venezuela"/>
    <x v="2"/>
    <n v="53174.243647828902"/>
  </r>
  <r>
    <n v="2022"/>
    <s v="Outubro"/>
    <s v="Outubro/2022"/>
    <s v="América do Sul"/>
    <s v="Paraguai"/>
    <x v="2"/>
    <n v="26393.995031004662"/>
  </r>
  <r>
    <n v="2022"/>
    <s v="Outubro"/>
    <s v="Outubro/2022"/>
    <s v="América do Sul"/>
    <s v="Equador"/>
    <x v="2"/>
    <n v="181539.18533520278"/>
  </r>
  <r>
    <n v="2022"/>
    <s v="Outubro"/>
    <s v="Outubro/2022"/>
    <s v="América do Sul"/>
    <s v="Bolívia"/>
    <x v="2"/>
    <n v="13390.124308412122"/>
  </r>
  <r>
    <n v="2022"/>
    <s v="Outubro"/>
    <s v="Outubro/2022"/>
    <s v="América do Sul"/>
    <s v="Outros - América do Sul"/>
    <x v="2"/>
    <n v="16704.857081959846"/>
  </r>
  <r>
    <n v="2022"/>
    <s v="Novembro"/>
    <s v="Novembro/2022"/>
    <s v="América do Sul"/>
    <s v="Brasil"/>
    <x v="2"/>
    <n v="5799774.6585636577"/>
  </r>
  <r>
    <n v="2022"/>
    <s v="Novembro"/>
    <s v="Novembro/2022"/>
    <s v="América do Sul"/>
    <s v="Argentina"/>
    <x v="2"/>
    <n v="2227113.4688884444"/>
  </r>
  <r>
    <n v="2022"/>
    <s v="Novembro"/>
    <s v="Novembro/2022"/>
    <s v="América do Sul"/>
    <s v="Colômbia"/>
    <x v="2"/>
    <n v="563222.5612871818"/>
  </r>
  <r>
    <n v="2022"/>
    <s v="Novembro"/>
    <s v="Novembro/2022"/>
    <s v="América do Sul"/>
    <s v="Chile"/>
    <x v="2"/>
    <n v="1113556.7344442219"/>
  </r>
  <r>
    <n v="2022"/>
    <s v="Novembro"/>
    <s v="Novembro/2022"/>
    <s v="América do Sul"/>
    <s v="Peru"/>
    <x v="2"/>
    <n v="222711.34688884442"/>
  </r>
  <r>
    <n v="2022"/>
    <s v="Novembro"/>
    <s v="Novembro/2022"/>
    <s v="América do Sul"/>
    <s v="Uruguai"/>
    <x v="2"/>
    <n v="111355.67344442219"/>
  </r>
  <r>
    <n v="2022"/>
    <s v="Novembro"/>
    <s v="Novembro/2022"/>
    <s v="América do Sul"/>
    <s v="Venezuela"/>
    <x v="2"/>
    <n v="56322.256128718182"/>
  </r>
  <r>
    <n v="2022"/>
    <s v="Novembro"/>
    <s v="Novembro/2022"/>
    <s v="América do Sul"/>
    <s v="Paraguai"/>
    <x v="2"/>
    <n v="28354.453886311214"/>
  </r>
  <r>
    <n v="2022"/>
    <s v="Novembro"/>
    <s v="Novembro/2022"/>
    <s v="América do Sul"/>
    <s v="Equador"/>
    <x v="2"/>
    <n v="192036.98313910776"/>
  </r>
  <r>
    <n v="2022"/>
    <s v="Novembro"/>
    <s v="Novembro/2022"/>
    <s v="América do Sul"/>
    <s v="Bolívia"/>
    <x v="2"/>
    <n v="14177.226943155607"/>
  </r>
  <r>
    <n v="2022"/>
    <s v="Novembro"/>
    <s v="Novembro/2022"/>
    <s v="América do Sul"/>
    <s v="Outros - América do Sul"/>
    <x v="2"/>
    <n v="17982.874517006629"/>
  </r>
  <r>
    <n v="2022"/>
    <s v="Dezembro"/>
    <s v="Dezembro/2022"/>
    <s v="América do Sul"/>
    <s v="Brasil"/>
    <x v="2"/>
    <n v="6128717.8872508444"/>
  </r>
  <r>
    <n v="2022"/>
    <s v="Dezembro"/>
    <s v="Dezembro/2022"/>
    <s v="América do Sul"/>
    <s v="Argentina"/>
    <x v="2"/>
    <n v="2346976.3867177446"/>
  </r>
  <r>
    <n v="2022"/>
    <s v="Dezembro"/>
    <s v="Dezembro/2022"/>
    <s v="América do Sul"/>
    <s v="Colômbia"/>
    <x v="2"/>
    <n v="593517.9427653451"/>
  </r>
  <r>
    <n v="2022"/>
    <s v="Dezembro"/>
    <s v="Dezembro/2022"/>
    <s v="América do Sul"/>
    <s v="Chile"/>
    <x v="2"/>
    <n v="1172843.0651602142"/>
  </r>
  <r>
    <n v="2022"/>
    <s v="Dezembro"/>
    <s v="Dezembro/2022"/>
    <s v="América do Sul"/>
    <s v="Peru"/>
    <x v="2"/>
    <n v="234697.63867177442"/>
  </r>
  <r>
    <n v="2022"/>
    <s v="Dezembro"/>
    <s v="Dezembro/2022"/>
    <s v="América do Sul"/>
    <s v="Uruguai"/>
    <x v="2"/>
    <n v="117284.30651602148"/>
  </r>
  <r>
    <n v="2022"/>
    <s v="Dezembro"/>
    <s v="Dezembro/2022"/>
    <s v="América do Sul"/>
    <s v="Venezuela"/>
    <x v="2"/>
    <n v="59351.794276534514"/>
  </r>
  <r>
    <n v="2022"/>
    <s v="Dezembro"/>
    <s v="Dezembro/2022"/>
    <s v="América do Sul"/>
    <s v="Paraguai"/>
    <x v="2"/>
    <n v="29933.948417730451"/>
  </r>
  <r>
    <n v="2022"/>
    <s v="Dezembro"/>
    <s v="Dezembro/2022"/>
    <s v="América do Sul"/>
    <s v="Equador"/>
    <x v="2"/>
    <n v="203860.51077592288"/>
  </r>
  <r>
    <n v="2022"/>
    <s v="Dezembro"/>
    <s v="Dezembro/2022"/>
    <s v="América do Sul"/>
    <s v="Bolívia"/>
    <x v="2"/>
    <n v="14966.974208865224"/>
  </r>
  <r>
    <n v="2022"/>
    <s v="Dezembro"/>
    <s v="Dezembro/2022"/>
    <s v="América do Sul"/>
    <s v="Outros - América do Sul"/>
    <x v="2"/>
    <n v="19269.352155133118"/>
  </r>
  <r>
    <n v="2022"/>
    <s v="Janeiro"/>
    <s v="Janeiro/2022"/>
    <s v="América do Sul"/>
    <s v="Brasil"/>
    <x v="3"/>
    <n v="1612578.0481738918"/>
  </r>
  <r>
    <n v="2022"/>
    <s v="Janeiro"/>
    <s v="Janeiro/2022"/>
    <s v="América do Sul"/>
    <s v="Argentina"/>
    <x v="3"/>
    <n v="645031.21926955669"/>
  </r>
  <r>
    <n v="2022"/>
    <s v="Janeiro"/>
    <s v="Janeiro/2022"/>
    <s v="América do Sul"/>
    <s v="Colômbia"/>
    <x v="3"/>
    <n v="322515.60963477829"/>
  </r>
  <r>
    <n v="2022"/>
    <s v="Janeiro"/>
    <s v="Janeiro/2022"/>
    <s v="América do Sul"/>
    <s v="Chile"/>
    <x v="3"/>
    <n v="322515.60963477835"/>
  </r>
  <r>
    <n v="2022"/>
    <s v="Janeiro"/>
    <s v="Janeiro/2022"/>
    <s v="América do Sul"/>
    <s v="Peru"/>
    <x v="3"/>
    <n v="161257.80481738914"/>
  </r>
  <r>
    <n v="2022"/>
    <s v="Janeiro"/>
    <s v="Janeiro/2022"/>
    <s v="América do Sul"/>
    <s v="Uruguai"/>
    <x v="3"/>
    <n v="129006.24385391134"/>
  </r>
  <r>
    <n v="2022"/>
    <s v="Janeiro"/>
    <s v="Janeiro/2022"/>
    <s v="América do Sul"/>
    <s v="Venezuela"/>
    <x v="3"/>
    <n v="96754.682890433498"/>
  </r>
  <r>
    <n v="2022"/>
    <s v="Janeiro"/>
    <s v="Janeiro/2022"/>
    <s v="América do Sul"/>
    <s v="Paraguai"/>
    <x v="3"/>
    <n v="64503.121926955675"/>
  </r>
  <r>
    <n v="2022"/>
    <s v="Janeiro"/>
    <s v="Janeiro/2022"/>
    <s v="América do Sul"/>
    <s v="Equador"/>
    <x v="3"/>
    <n v="51602.497541564539"/>
  </r>
  <r>
    <n v="2022"/>
    <s v="Janeiro"/>
    <s v="Janeiro/2022"/>
    <s v="América do Sul"/>
    <s v="Bolívia"/>
    <x v="3"/>
    <n v="38701.873156173402"/>
  </r>
  <r>
    <n v="2022"/>
    <s v="Janeiro"/>
    <s v="Janeiro/2022"/>
    <s v="América do Sul"/>
    <s v="Outros - América do Sul"/>
    <x v="3"/>
    <n v="4402.7018109240871"/>
  </r>
  <r>
    <n v="2022"/>
    <s v="Fevereiro"/>
    <s v="Fevereiro/2022"/>
    <s v="América do Sul"/>
    <s v="Brasil"/>
    <x v="3"/>
    <n v="1451214.489699478"/>
  </r>
  <r>
    <n v="2022"/>
    <s v="Fevereiro"/>
    <s v="Fevereiro/2022"/>
    <s v="América do Sul"/>
    <s v="Argentina"/>
    <x v="3"/>
    <n v="580485.79587979126"/>
  </r>
  <r>
    <n v="2022"/>
    <s v="Fevereiro"/>
    <s v="Fevereiro/2022"/>
    <s v="América do Sul"/>
    <s v="Colômbia"/>
    <x v="3"/>
    <n v="290242.89793989569"/>
  </r>
  <r>
    <n v="2022"/>
    <s v="Fevereiro"/>
    <s v="Fevereiro/2022"/>
    <s v="América do Sul"/>
    <s v="Chile"/>
    <x v="3"/>
    <n v="290242.89793989563"/>
  </r>
  <r>
    <n v="2022"/>
    <s v="Fevereiro"/>
    <s v="Fevereiro/2022"/>
    <s v="América do Sul"/>
    <s v="Peru"/>
    <x v="3"/>
    <n v="145121.44896994781"/>
  </r>
  <r>
    <n v="2022"/>
    <s v="Fevereiro"/>
    <s v="Fevereiro/2022"/>
    <s v="América do Sul"/>
    <s v="Uruguai"/>
    <x v="3"/>
    <n v="116097.15917595824"/>
  </r>
  <r>
    <n v="2022"/>
    <s v="Fevereiro"/>
    <s v="Fevereiro/2022"/>
    <s v="América do Sul"/>
    <s v="Venezuela"/>
    <x v="3"/>
    <n v="87072.869381968689"/>
  </r>
  <r>
    <n v="2022"/>
    <s v="Fevereiro"/>
    <s v="Fevereiro/2022"/>
    <s v="América do Sul"/>
    <s v="Paraguai"/>
    <x v="3"/>
    <n v="58048.579587979126"/>
  </r>
  <r>
    <n v="2022"/>
    <s v="Fevereiro"/>
    <s v="Fevereiro/2022"/>
    <s v="América do Sul"/>
    <s v="Equador"/>
    <x v="3"/>
    <n v="46438.863670383296"/>
  </r>
  <r>
    <n v="2022"/>
    <s v="Fevereiro"/>
    <s v="Fevereiro/2022"/>
    <s v="América do Sul"/>
    <s v="Bolívia"/>
    <x v="3"/>
    <n v="34829.147752787481"/>
  </r>
  <r>
    <n v="2022"/>
    <s v="Fevereiro"/>
    <s v="Fevereiro/2022"/>
    <s v="América do Sul"/>
    <s v="Outros - América do Sul"/>
    <x v="3"/>
    <n v="4188.3214412359757"/>
  </r>
  <r>
    <n v="2022"/>
    <s v="Março"/>
    <s v="Março/2022"/>
    <s v="América do Sul"/>
    <s v="Brasil"/>
    <x v="3"/>
    <n v="1612357.1982104313"/>
  </r>
  <r>
    <n v="2022"/>
    <s v="Março"/>
    <s v="Março/2022"/>
    <s v="América do Sul"/>
    <s v="Argentina"/>
    <x v="3"/>
    <n v="644942.87928417255"/>
  </r>
  <r>
    <n v="2022"/>
    <s v="Março"/>
    <s v="Março/2022"/>
    <s v="América do Sul"/>
    <s v="Colômbia"/>
    <x v="3"/>
    <n v="322471.43964208622"/>
  </r>
  <r>
    <n v="2022"/>
    <s v="Março"/>
    <s v="Março/2022"/>
    <s v="América do Sul"/>
    <s v="Chile"/>
    <x v="3"/>
    <n v="322471.43964208622"/>
  </r>
  <r>
    <n v="2022"/>
    <s v="Março"/>
    <s v="Março/2022"/>
    <s v="América do Sul"/>
    <s v="Peru"/>
    <x v="3"/>
    <n v="161235.71982104314"/>
  </r>
  <r>
    <n v="2022"/>
    <s v="Março"/>
    <s v="Março/2022"/>
    <s v="América do Sul"/>
    <s v="Uruguai"/>
    <x v="3"/>
    <n v="128988.5758568345"/>
  </r>
  <r>
    <n v="2022"/>
    <s v="Março"/>
    <s v="Março/2022"/>
    <s v="América do Sul"/>
    <s v="Venezuela"/>
    <x v="3"/>
    <n v="96741.431892625886"/>
  </r>
  <r>
    <n v="2022"/>
    <s v="Março"/>
    <s v="Março/2022"/>
    <s v="América do Sul"/>
    <s v="Paraguai"/>
    <x v="3"/>
    <n v="64494.287928417252"/>
  </r>
  <r>
    <n v="2022"/>
    <s v="Março"/>
    <s v="Março/2022"/>
    <s v="América do Sul"/>
    <s v="Equador"/>
    <x v="3"/>
    <n v="51595.430342733802"/>
  </r>
  <r>
    <n v="2022"/>
    <s v="Março"/>
    <s v="Março/2022"/>
    <s v="América do Sul"/>
    <s v="Bolívia"/>
    <x v="3"/>
    <n v="38696.572757050351"/>
  </r>
  <r>
    <n v="2022"/>
    <s v="Março"/>
    <s v="Março/2022"/>
    <s v="América do Sul"/>
    <s v="Outros - América do Sul"/>
    <x v="3"/>
    <n v="4874.4373328755346"/>
  </r>
  <r>
    <n v="2022"/>
    <s v="Abril"/>
    <s v="Abril/2022"/>
    <s v="América do Sul"/>
    <s v="Brasil"/>
    <x v="3"/>
    <n v="1773492.1566801348"/>
  </r>
  <r>
    <n v="2022"/>
    <s v="Abril"/>
    <s v="Abril/2022"/>
    <s v="América do Sul"/>
    <s v="Argentina"/>
    <x v="3"/>
    <n v="709396.86267205386"/>
  </r>
  <r>
    <n v="2022"/>
    <s v="Abril"/>
    <s v="Abril/2022"/>
    <s v="América do Sul"/>
    <s v="Colômbia"/>
    <x v="3"/>
    <n v="354698.43133602693"/>
  </r>
  <r>
    <n v="2022"/>
    <s v="Abril"/>
    <s v="Abril/2022"/>
    <s v="América do Sul"/>
    <s v="Chile"/>
    <x v="3"/>
    <n v="354698.43133602693"/>
  </r>
  <r>
    <n v="2022"/>
    <s v="Abril"/>
    <s v="Abril/2022"/>
    <s v="América do Sul"/>
    <s v="Peru"/>
    <x v="3"/>
    <n v="177349.21566801346"/>
  </r>
  <r>
    <n v="2022"/>
    <s v="Abril"/>
    <s v="Abril/2022"/>
    <s v="América do Sul"/>
    <s v="Uruguai"/>
    <x v="3"/>
    <n v="141879.3725344108"/>
  </r>
  <r>
    <n v="2022"/>
    <s v="Abril"/>
    <s v="Abril/2022"/>
    <s v="América do Sul"/>
    <s v="Venezuela"/>
    <x v="3"/>
    <n v="106409.52940080807"/>
  </r>
  <r>
    <n v="2022"/>
    <s v="Abril"/>
    <s v="Abril/2022"/>
    <s v="América do Sul"/>
    <s v="Paraguai"/>
    <x v="3"/>
    <n v="70939.686267205398"/>
  </r>
  <r>
    <n v="2022"/>
    <s v="Abril"/>
    <s v="Abril/2022"/>
    <s v="América do Sul"/>
    <s v="Equador"/>
    <x v="3"/>
    <n v="56751.749013764304"/>
  </r>
  <r>
    <n v="2022"/>
    <s v="Abril"/>
    <s v="Abril/2022"/>
    <s v="América do Sul"/>
    <s v="Bolívia"/>
    <x v="3"/>
    <n v="42563.811760323239"/>
  </r>
  <r>
    <n v="2022"/>
    <s v="Abril"/>
    <s v="Abril/2022"/>
    <s v="América do Sul"/>
    <s v="Outros - América do Sul"/>
    <x v="3"/>
    <n v="5577.1073126252595"/>
  </r>
  <r>
    <n v="2022"/>
    <s v="Maio"/>
    <s v="Maio/2022"/>
    <s v="América do Sul"/>
    <s v="Brasil"/>
    <x v="3"/>
    <n v="1934620.6151977598"/>
  </r>
  <r>
    <n v="2022"/>
    <s v="Maio"/>
    <s v="Maio/2022"/>
    <s v="América do Sul"/>
    <s v="Argentina"/>
    <x v="3"/>
    <n v="773848.24607910402"/>
  </r>
  <r>
    <n v="2022"/>
    <s v="Maio"/>
    <s v="Maio/2022"/>
    <s v="América do Sul"/>
    <s v="Colômbia"/>
    <x v="3"/>
    <n v="386924.12303955201"/>
  </r>
  <r>
    <n v="2022"/>
    <s v="Maio"/>
    <s v="Maio/2022"/>
    <s v="América do Sul"/>
    <s v="Chile"/>
    <x v="3"/>
    <n v="386924.12303955195"/>
  </r>
  <r>
    <n v="2022"/>
    <s v="Maio"/>
    <s v="Maio/2022"/>
    <s v="América do Sul"/>
    <s v="Peru"/>
    <x v="3"/>
    <n v="193462.06151977598"/>
  </r>
  <r>
    <n v="2022"/>
    <s v="Maio"/>
    <s v="Maio/2022"/>
    <s v="América do Sul"/>
    <s v="Uruguai"/>
    <x v="3"/>
    <n v="154769.6492158208"/>
  </r>
  <r>
    <n v="2022"/>
    <s v="Maio"/>
    <s v="Maio/2022"/>
    <s v="América do Sul"/>
    <s v="Venezuela"/>
    <x v="3"/>
    <n v="116077.23691186559"/>
  </r>
  <r>
    <n v="2022"/>
    <s v="Maio"/>
    <s v="Maio/2022"/>
    <s v="América do Sul"/>
    <s v="Paraguai"/>
    <x v="3"/>
    <n v="77384.824607910399"/>
  </r>
  <r>
    <n v="2022"/>
    <s v="Maio"/>
    <s v="Maio/2022"/>
    <s v="América do Sul"/>
    <s v="Equador"/>
    <x v="3"/>
    <n v="61907.859686328324"/>
  </r>
  <r>
    <n v="2022"/>
    <s v="Maio"/>
    <s v="Maio/2022"/>
    <s v="América do Sul"/>
    <s v="Bolívia"/>
    <x v="3"/>
    <n v="46430.894764746248"/>
  </r>
  <r>
    <n v="2022"/>
    <s v="Maio"/>
    <s v="Maio/2022"/>
    <s v="América do Sul"/>
    <s v="Outros - América do Sul"/>
    <x v="3"/>
    <n v="6293.6611900124171"/>
  </r>
  <r>
    <n v="2022"/>
    <s v="Junho"/>
    <s v="Junho/2022"/>
    <s v="América do Sul"/>
    <s v="Brasil"/>
    <x v="3"/>
    <n v="2094235.1884307282"/>
  </r>
  <r>
    <n v="2022"/>
    <s v="Junho"/>
    <s v="Junho/2022"/>
    <s v="América do Sul"/>
    <s v="Argentina"/>
    <x v="3"/>
    <n v="837694.0753722915"/>
  </r>
  <r>
    <n v="2022"/>
    <s v="Junho"/>
    <s v="Junho/2022"/>
    <s v="América do Sul"/>
    <s v="Colômbia"/>
    <x v="3"/>
    <n v="418847.03768614575"/>
  </r>
  <r>
    <n v="2022"/>
    <s v="Junho"/>
    <s v="Junho/2022"/>
    <s v="América do Sul"/>
    <s v="Chile"/>
    <x v="3"/>
    <n v="418847.03768614575"/>
  </r>
  <r>
    <n v="2022"/>
    <s v="Junho"/>
    <s v="Junho/2022"/>
    <s v="América do Sul"/>
    <s v="Peru"/>
    <x v="3"/>
    <n v="209423.51884307282"/>
  </r>
  <r>
    <n v="2022"/>
    <s v="Junho"/>
    <s v="Junho/2022"/>
    <s v="América do Sul"/>
    <s v="Uruguai"/>
    <x v="3"/>
    <n v="167538.81507445831"/>
  </r>
  <r>
    <n v="2022"/>
    <s v="Junho"/>
    <s v="Junho/2022"/>
    <s v="América do Sul"/>
    <s v="Venezuela"/>
    <x v="3"/>
    <n v="128876.01159573715"/>
  </r>
  <r>
    <n v="2022"/>
    <s v="Junho"/>
    <s v="Junho/2022"/>
    <s v="América do Sul"/>
    <s v="Paraguai"/>
    <x v="3"/>
    <n v="83769.407537229141"/>
  </r>
  <r>
    <n v="2022"/>
    <s v="Junho"/>
    <s v="Junho/2022"/>
    <s v="América do Sul"/>
    <s v="Equador"/>
    <x v="3"/>
    <n v="67015.526029783316"/>
  </r>
  <r>
    <n v="2022"/>
    <s v="Junho"/>
    <s v="Junho/2022"/>
    <s v="América do Sul"/>
    <s v="Bolívia"/>
    <x v="3"/>
    <n v="50261.64452233749"/>
  </r>
  <r>
    <n v="2022"/>
    <s v="Junho"/>
    <s v="Junho/2022"/>
    <s v="América do Sul"/>
    <s v="Outros - América do Sul"/>
    <x v="3"/>
    <n v="7021.9737455340055"/>
  </r>
  <r>
    <n v="2022"/>
    <s v="Julho"/>
    <s v="Julho/2022"/>
    <s v="América do Sul"/>
    <s v="Brasil"/>
    <x v="3"/>
    <n v="2253847.0423072157"/>
  </r>
  <r>
    <n v="2022"/>
    <s v="Julho"/>
    <s v="Julho/2022"/>
    <s v="América do Sul"/>
    <s v="Argentina"/>
    <x v="3"/>
    <n v="901538.81692288653"/>
  </r>
  <r>
    <n v="2022"/>
    <s v="Julho"/>
    <s v="Julho/2022"/>
    <s v="América do Sul"/>
    <s v="Colômbia"/>
    <x v="3"/>
    <n v="450769.40846144326"/>
  </r>
  <r>
    <n v="2022"/>
    <s v="Julho"/>
    <s v="Julho/2022"/>
    <s v="América do Sul"/>
    <s v="Chile"/>
    <x v="3"/>
    <n v="450769.40846144326"/>
  </r>
  <r>
    <n v="2022"/>
    <s v="Julho"/>
    <s v="Julho/2022"/>
    <s v="América do Sul"/>
    <s v="Peru"/>
    <x v="3"/>
    <n v="225384.7042307216"/>
  </r>
  <r>
    <n v="2022"/>
    <s v="Julho"/>
    <s v="Julho/2022"/>
    <s v="América do Sul"/>
    <s v="Uruguai"/>
    <x v="3"/>
    <n v="180307.76338457729"/>
  </r>
  <r>
    <n v="2022"/>
    <s v="Julho"/>
    <s v="Julho/2022"/>
    <s v="América do Sul"/>
    <s v="Venezuela"/>
    <x v="3"/>
    <n v="141670.38551645359"/>
  </r>
  <r>
    <n v="2022"/>
    <s v="Julho"/>
    <s v="Julho/2022"/>
    <s v="América do Sul"/>
    <s v="Paraguai"/>
    <x v="3"/>
    <n v="90153.881692288647"/>
  </r>
  <r>
    <n v="2022"/>
    <s v="Julho"/>
    <s v="Julho/2022"/>
    <s v="América do Sul"/>
    <s v="Equador"/>
    <x v="3"/>
    <n v="72123.105353830906"/>
  </r>
  <r>
    <n v="2022"/>
    <s v="Julho"/>
    <s v="Julho/2022"/>
    <s v="América do Sul"/>
    <s v="Bolívia"/>
    <x v="3"/>
    <n v="54092.329015373187"/>
  </r>
  <r>
    <n v="2022"/>
    <s v="Julho"/>
    <s v="Julho/2022"/>
    <s v="América do Sul"/>
    <s v="Outros - América do Sul"/>
    <x v="3"/>
    <n v="7760.3324482652597"/>
  </r>
  <r>
    <n v="2022"/>
    <s v="Agosto"/>
    <s v="Agosto/2022"/>
    <s v="América do Sul"/>
    <s v="Brasil"/>
    <x v="3"/>
    <n v="2413456.4379181629"/>
  </r>
  <r>
    <n v="2022"/>
    <s v="Agosto"/>
    <s v="Agosto/2022"/>
    <s v="América do Sul"/>
    <s v="Argentina"/>
    <x v="3"/>
    <n v="965382.57516726514"/>
  </r>
  <r>
    <n v="2022"/>
    <s v="Agosto"/>
    <s v="Agosto/2022"/>
    <s v="América do Sul"/>
    <s v="Colômbia"/>
    <x v="3"/>
    <n v="482691.28758363257"/>
  </r>
  <r>
    <n v="2022"/>
    <s v="Agosto"/>
    <s v="Agosto/2022"/>
    <s v="América do Sul"/>
    <s v="Chile"/>
    <x v="3"/>
    <n v="482691.28758363263"/>
  </r>
  <r>
    <n v="2022"/>
    <s v="Agosto"/>
    <s v="Agosto/2022"/>
    <s v="América do Sul"/>
    <s v="Peru"/>
    <x v="3"/>
    <n v="241345.64379181626"/>
  </r>
  <r>
    <n v="2022"/>
    <s v="Agosto"/>
    <s v="Agosto/2022"/>
    <s v="América do Sul"/>
    <s v="Uruguai"/>
    <x v="3"/>
    <n v="193076.515033453"/>
  </r>
  <r>
    <n v="2022"/>
    <s v="Agosto"/>
    <s v="Agosto/2022"/>
    <s v="América do Sul"/>
    <s v="Venezuela"/>
    <x v="3"/>
    <n v="154461.21202676243"/>
  </r>
  <r>
    <n v="2022"/>
    <s v="Agosto"/>
    <s v="Agosto/2022"/>
    <s v="América do Sul"/>
    <s v="Paraguai"/>
    <x v="3"/>
    <n v="96538.257516726502"/>
  </r>
  <r>
    <n v="2022"/>
    <s v="Agosto"/>
    <s v="Agosto/2022"/>
    <s v="América do Sul"/>
    <s v="Equador"/>
    <x v="3"/>
    <n v="77230.606013381213"/>
  </r>
  <r>
    <n v="2022"/>
    <s v="Agosto"/>
    <s v="Agosto/2022"/>
    <s v="América do Sul"/>
    <s v="Bolívia"/>
    <x v="3"/>
    <n v="57922.95451003591"/>
  </r>
  <r>
    <n v="2022"/>
    <s v="Agosto"/>
    <s v="Agosto/2022"/>
    <s v="América do Sul"/>
    <s v="Outros - América do Sul"/>
    <x v="3"/>
    <n v="8507.3419206656708"/>
  </r>
  <r>
    <n v="2022"/>
    <s v="Setembro"/>
    <s v="Setembro/2022"/>
    <s v="América do Sul"/>
    <s v="Brasil"/>
    <x v="3"/>
    <n v="2573063.6182010663"/>
  </r>
  <r>
    <n v="2022"/>
    <s v="Setembro"/>
    <s v="Setembro/2022"/>
    <s v="América do Sul"/>
    <s v="Argentina"/>
    <x v="3"/>
    <n v="1029225.4472804264"/>
  </r>
  <r>
    <n v="2022"/>
    <s v="Setembro"/>
    <s v="Setembro/2022"/>
    <s v="América do Sul"/>
    <s v="Colômbia"/>
    <x v="3"/>
    <n v="514612.72364021331"/>
  </r>
  <r>
    <n v="2022"/>
    <s v="Setembro"/>
    <s v="Setembro/2022"/>
    <s v="América do Sul"/>
    <s v="Chile"/>
    <x v="3"/>
    <n v="514612.72364021325"/>
  </r>
  <r>
    <n v="2022"/>
    <s v="Setembro"/>
    <s v="Setembro/2022"/>
    <s v="América do Sul"/>
    <s v="Peru"/>
    <x v="3"/>
    <n v="257306.36182010663"/>
  </r>
  <r>
    <n v="2022"/>
    <s v="Setembro"/>
    <s v="Setembro/2022"/>
    <s v="América do Sul"/>
    <s v="Uruguai"/>
    <x v="3"/>
    <n v="205845.08945608529"/>
  </r>
  <r>
    <n v="2022"/>
    <s v="Setembro"/>
    <s v="Setembro/2022"/>
    <s v="América do Sul"/>
    <s v="Venezuela"/>
    <x v="3"/>
    <n v="167249.1351830693"/>
  </r>
  <r>
    <n v="2022"/>
    <s v="Setembro"/>
    <s v="Setembro/2022"/>
    <s v="América do Sul"/>
    <s v="Paraguai"/>
    <x v="3"/>
    <n v="102922.54472804266"/>
  </r>
  <r>
    <n v="2022"/>
    <s v="Setembro"/>
    <s v="Setembro/2022"/>
    <s v="América do Sul"/>
    <s v="Equador"/>
    <x v="3"/>
    <n v="82338.035782434119"/>
  </r>
  <r>
    <n v="2022"/>
    <s v="Setembro"/>
    <s v="Setembro/2022"/>
    <s v="América do Sul"/>
    <s v="Bolívia"/>
    <x v="3"/>
    <n v="61753.526836825593"/>
  </r>
  <r>
    <n v="2022"/>
    <s v="Setembro"/>
    <s v="Setembro/2022"/>
    <s v="América do Sul"/>
    <s v="Outros - América do Sul"/>
    <x v="3"/>
    <n v="9261.8537680888967"/>
  </r>
  <r>
    <n v="2022"/>
    <s v="Outubro"/>
    <s v="Outubro/2022"/>
    <s v="América do Sul"/>
    <s v="Brasil"/>
    <x v="3"/>
    <n v="2732668.803830971"/>
  </r>
  <r>
    <n v="2022"/>
    <s v="Outubro"/>
    <s v="Outubro/2022"/>
    <s v="América do Sul"/>
    <s v="Argentina"/>
    <x v="3"/>
    <n v="1093067.5215323882"/>
  </r>
  <r>
    <n v="2022"/>
    <s v="Outubro"/>
    <s v="Outubro/2022"/>
    <s v="América do Sul"/>
    <s v="Colômbia"/>
    <x v="3"/>
    <n v="546533.76076619409"/>
  </r>
  <r>
    <n v="2022"/>
    <s v="Outubro"/>
    <s v="Outubro/2022"/>
    <s v="América do Sul"/>
    <s v="Chile"/>
    <x v="3"/>
    <n v="546533.76076619409"/>
  </r>
  <r>
    <n v="2022"/>
    <s v="Outubro"/>
    <s v="Outubro/2022"/>
    <s v="América do Sul"/>
    <s v="Peru"/>
    <x v="3"/>
    <n v="273266.88038309704"/>
  </r>
  <r>
    <n v="2022"/>
    <s v="Outubro"/>
    <s v="Outubro/2022"/>
    <s v="América do Sul"/>
    <s v="Uruguai"/>
    <x v="3"/>
    <n v="218613.50430647764"/>
  </r>
  <r>
    <n v="2022"/>
    <s v="Outubro"/>
    <s v="Outubro/2022"/>
    <s v="América do Sul"/>
    <s v="Venezuela"/>
    <x v="3"/>
    <n v="180034.65060533452"/>
  </r>
  <r>
    <n v="2022"/>
    <s v="Outubro"/>
    <s v="Outubro/2022"/>
    <s v="América do Sul"/>
    <s v="Paraguai"/>
    <x v="3"/>
    <n v="109306.75215323881"/>
  </r>
  <r>
    <n v="2022"/>
    <s v="Outubro"/>
    <s v="Outubro/2022"/>
    <s v="América do Sul"/>
    <s v="Equador"/>
    <x v="3"/>
    <n v="87445.40172259105"/>
  </r>
  <r>
    <n v="2022"/>
    <s v="Outubro"/>
    <s v="Outubro/2022"/>
    <s v="América do Sul"/>
    <s v="Bolívia"/>
    <x v="3"/>
    <n v="65584.051291943295"/>
  </r>
  <r>
    <n v="2022"/>
    <s v="Outubro"/>
    <s v="Outubro/2022"/>
    <s v="América do Sul"/>
    <s v="Outros - América do Sul"/>
    <x v="3"/>
    <n v="10022.914249175908"/>
  </r>
  <r>
    <n v="2022"/>
    <s v="Novembro"/>
    <s v="Novembro/2022"/>
    <s v="América do Sul"/>
    <s v="Brasil"/>
    <x v="3"/>
    <n v="2892272.1926735095"/>
  </r>
  <r>
    <n v="2022"/>
    <s v="Novembro"/>
    <s v="Novembro/2022"/>
    <s v="América do Sul"/>
    <s v="Argentina"/>
    <x v="3"/>
    <n v="1156908.8770694039"/>
  </r>
  <r>
    <n v="2022"/>
    <s v="Novembro"/>
    <s v="Novembro/2022"/>
    <s v="América do Sul"/>
    <s v="Colômbia"/>
    <x v="3"/>
    <n v="578454.43853470194"/>
  </r>
  <r>
    <n v="2022"/>
    <s v="Novembro"/>
    <s v="Novembro/2022"/>
    <s v="América do Sul"/>
    <s v="Chile"/>
    <x v="3"/>
    <n v="578454.43853470183"/>
  </r>
  <r>
    <n v="2022"/>
    <s v="Novembro"/>
    <s v="Novembro/2022"/>
    <s v="América do Sul"/>
    <s v="Peru"/>
    <x v="3"/>
    <n v="289227.21926735097"/>
  </r>
  <r>
    <n v="2022"/>
    <s v="Novembro"/>
    <s v="Novembro/2022"/>
    <s v="América do Sul"/>
    <s v="Uruguai"/>
    <x v="3"/>
    <n v="231381.77541388074"/>
  </r>
  <r>
    <n v="2022"/>
    <s v="Novembro"/>
    <s v="Novembro/2022"/>
    <s v="América do Sul"/>
    <s v="Venezuela"/>
    <x v="3"/>
    <n v="192818.14617823396"/>
  </r>
  <r>
    <n v="2022"/>
    <s v="Novembro"/>
    <s v="Novembro/2022"/>
    <s v="América do Sul"/>
    <s v="Paraguai"/>
    <x v="3"/>
    <n v="115690.88770694037"/>
  </r>
  <r>
    <n v="2022"/>
    <s v="Novembro"/>
    <s v="Novembro/2022"/>
    <s v="América do Sul"/>
    <s v="Equador"/>
    <x v="3"/>
    <n v="92552.7101655523"/>
  </r>
  <r>
    <n v="2022"/>
    <s v="Novembro"/>
    <s v="Novembro/2022"/>
    <s v="América do Sul"/>
    <s v="Bolívia"/>
    <x v="3"/>
    <n v="69414.532624164232"/>
  </r>
  <r>
    <n v="2022"/>
    <s v="Novembro"/>
    <s v="Novembro/2022"/>
    <s v="América do Sul"/>
    <s v="Outros - América do Sul"/>
    <x v="3"/>
    <n v="10789.724710203978"/>
  </r>
  <r>
    <n v="2022"/>
    <s v="Dezembro"/>
    <s v="Dezembro/2022"/>
    <s v="América do Sul"/>
    <s v="Brasil"/>
    <x v="3"/>
    <n v="3051873.9609143347"/>
  </r>
  <r>
    <n v="2022"/>
    <s v="Dezembro"/>
    <s v="Dezembro/2022"/>
    <s v="América do Sul"/>
    <s v="Argentina"/>
    <x v="3"/>
    <n v="1220749.5843657337"/>
  </r>
  <r>
    <n v="2022"/>
    <s v="Dezembro"/>
    <s v="Dezembro/2022"/>
    <s v="América do Sul"/>
    <s v="Colômbia"/>
    <x v="3"/>
    <n v="610374.79218286695"/>
  </r>
  <r>
    <n v="2022"/>
    <s v="Dezembro"/>
    <s v="Dezembro/2022"/>
    <s v="América do Sul"/>
    <s v="Chile"/>
    <x v="3"/>
    <n v="610374.79218286683"/>
  </r>
  <r>
    <n v="2022"/>
    <s v="Dezembro"/>
    <s v="Dezembro/2022"/>
    <s v="América do Sul"/>
    <s v="Peru"/>
    <x v="3"/>
    <n v="305187.39609143347"/>
  </r>
  <r>
    <n v="2022"/>
    <s v="Dezembro"/>
    <s v="Dezembro/2022"/>
    <s v="América do Sul"/>
    <s v="Uruguai"/>
    <x v="3"/>
    <n v="244149.91687314675"/>
  </r>
  <r>
    <n v="2022"/>
    <s v="Dezembro"/>
    <s v="Dezembro/2022"/>
    <s v="América do Sul"/>
    <s v="Venezuela"/>
    <x v="3"/>
    <n v="205599.92999843939"/>
  </r>
  <r>
    <n v="2022"/>
    <s v="Dezembro"/>
    <s v="Dezembro/2022"/>
    <s v="América do Sul"/>
    <s v="Paraguai"/>
    <x v="3"/>
    <n v="122074.95843657339"/>
  </r>
  <r>
    <n v="2022"/>
    <s v="Dezembro"/>
    <s v="Dezembro/2022"/>
    <s v="América do Sul"/>
    <s v="Equador"/>
    <x v="3"/>
    <n v="97659.966749258689"/>
  </r>
  <r>
    <n v="2022"/>
    <s v="Dezembro"/>
    <s v="Dezembro/2022"/>
    <s v="América do Sul"/>
    <s v="Bolívia"/>
    <x v="3"/>
    <n v="73244.975061944031"/>
  </r>
  <r>
    <n v="2022"/>
    <s v="Dezembro"/>
    <s v="Dezembro/2022"/>
    <s v="América do Sul"/>
    <s v="Outros - América do Sul"/>
    <x v="3"/>
    <n v="11561.61129307987"/>
  </r>
  <r>
    <n v="2022"/>
    <s v="Janeiro"/>
    <s v="Janeiro/2022"/>
    <s v="América do Sul"/>
    <s v="Brasil"/>
    <x v="4"/>
    <n v="1487423.0056881551"/>
  </r>
  <r>
    <n v="2022"/>
    <s v="Janeiro"/>
    <s v="Janeiro/2022"/>
    <s v="América do Sul"/>
    <s v="Argentina"/>
    <x v="4"/>
    <n v="357124.37111360271"/>
  </r>
  <r>
    <n v="2022"/>
    <s v="Janeiro"/>
    <s v="Janeiro/2022"/>
    <s v="América do Sul"/>
    <s v="Colômbia"/>
    <x v="4"/>
    <n v="237487.70679054575"/>
  </r>
  <r>
    <n v="2022"/>
    <s v="Janeiro"/>
    <s v="Janeiro/2022"/>
    <s v="América do Sul"/>
    <s v="Chile"/>
    <x v="4"/>
    <n v="133921.63916760101"/>
  </r>
  <r>
    <n v="2022"/>
    <s v="Janeiro"/>
    <s v="Janeiro/2022"/>
    <s v="América do Sul"/>
    <s v="Peru"/>
    <x v="4"/>
    <n v="89281.092778400664"/>
  </r>
  <r>
    <n v="2022"/>
    <s v="Janeiro"/>
    <s v="Janeiro/2022"/>
    <s v="América do Sul"/>
    <s v="Uruguai"/>
    <x v="4"/>
    <n v="53568.655667040395"/>
  </r>
  <r>
    <n v="2022"/>
    <s v="Janeiro"/>
    <s v="Janeiro/2022"/>
    <s v="América do Sul"/>
    <s v="Venezuela"/>
    <x v="4"/>
    <n v="13392.163916760099"/>
  </r>
  <r>
    <n v="2022"/>
    <s v="Janeiro"/>
    <s v="Janeiro/2022"/>
    <s v="América do Sul"/>
    <s v="Paraguai"/>
    <x v="4"/>
    <n v="35712.437111360268"/>
  </r>
  <r>
    <n v="2022"/>
    <s v="Janeiro"/>
    <s v="Janeiro/2022"/>
    <s v="América do Sul"/>
    <s v="Equador"/>
    <x v="4"/>
    <n v="22320.273194600166"/>
  </r>
  <r>
    <n v="2022"/>
    <s v="Janeiro"/>
    <s v="Janeiro/2022"/>
    <s v="América do Sul"/>
    <s v="Bolívia"/>
    <x v="4"/>
    <n v="17856.218555680131"/>
  </r>
  <r>
    <n v="2022"/>
    <s v="Janeiro"/>
    <s v="Janeiro/2022"/>
    <s v="América do Sul"/>
    <s v="Outros - América do Sul"/>
    <x v="4"/>
    <n v="3129.1344802799772"/>
  </r>
  <r>
    <n v="2022"/>
    <s v="Fevereiro"/>
    <s v="Fevereiro/2022"/>
    <s v="América do Sul"/>
    <s v="Brasil"/>
    <x v="4"/>
    <n v="1386400.3968241089"/>
  </r>
  <r>
    <n v="2022"/>
    <s v="Fevereiro"/>
    <s v="Fevereiro/2022"/>
    <s v="América do Sul"/>
    <s v="Argentina"/>
    <x v="4"/>
    <n v="333235.05682019069"/>
  </r>
  <r>
    <n v="2022"/>
    <s v="Fevereiro"/>
    <s v="Fevereiro/2022"/>
    <s v="América do Sul"/>
    <s v="Colômbia"/>
    <x v="4"/>
    <n v="222750.70643060873"/>
  </r>
  <r>
    <n v="2022"/>
    <s v="Fevereiro"/>
    <s v="Fevereiro/2022"/>
    <s v="América do Sul"/>
    <s v="Chile"/>
    <x v="4"/>
    <n v="124740.39560114092"/>
  </r>
  <r>
    <n v="2022"/>
    <s v="Fevereiro"/>
    <s v="Fevereiro/2022"/>
    <s v="América do Sul"/>
    <s v="Peru"/>
    <x v="4"/>
    <n v="84645.268443631328"/>
  </r>
  <r>
    <n v="2022"/>
    <s v="Fevereiro"/>
    <s v="Fevereiro/2022"/>
    <s v="América do Sul"/>
    <s v="Uruguai"/>
    <x v="4"/>
    <n v="50787.1610661788"/>
  </r>
  <r>
    <n v="2022"/>
    <s v="Fevereiro"/>
    <s v="Fevereiro/2022"/>
    <s v="América do Sul"/>
    <s v="Venezuela"/>
    <x v="4"/>
    <n v="12474.039560114088"/>
  </r>
  <r>
    <n v="2022"/>
    <s v="Fevereiro"/>
    <s v="Fevereiro/2022"/>
    <s v="América do Sul"/>
    <s v="Paraguai"/>
    <x v="4"/>
    <n v="33858.107377452536"/>
  </r>
  <r>
    <n v="2022"/>
    <s v="Fevereiro"/>
    <s v="Fevereiro/2022"/>
    <s v="América do Sul"/>
    <s v="Equador"/>
    <x v="4"/>
    <n v="20849.466121904978"/>
  </r>
  <r>
    <n v="2022"/>
    <s v="Fevereiro"/>
    <s v="Fevereiro/2022"/>
    <s v="América do Sul"/>
    <s v="Bolívia"/>
    <x v="4"/>
    <n v="16929.053688726268"/>
  </r>
  <r>
    <n v="2022"/>
    <s v="Fevereiro"/>
    <s v="Fevereiro/2022"/>
    <s v="América do Sul"/>
    <s v="Outros - América do Sul"/>
    <x v="4"/>
    <n v="3089.6592059911254"/>
  </r>
  <r>
    <n v="2022"/>
    <s v="Março"/>
    <s v="Março/2022"/>
    <s v="América do Sul"/>
    <s v="Brasil"/>
    <x v="4"/>
    <n v="1487219.2962820716"/>
  </r>
  <r>
    <n v="2022"/>
    <s v="Março"/>
    <s v="Março/2022"/>
    <s v="América do Sul"/>
    <s v="Argentina"/>
    <x v="4"/>
    <n v="357075.46129221411"/>
  </r>
  <r>
    <n v="2022"/>
    <s v="Março"/>
    <s v="Março/2022"/>
    <s v="América do Sul"/>
    <s v="Colômbia"/>
    <x v="4"/>
    <n v="237455.18175932238"/>
  </r>
  <r>
    <n v="2022"/>
    <s v="Março"/>
    <s v="Março/2022"/>
    <s v="América do Sul"/>
    <s v="Chile"/>
    <x v="4"/>
    <n v="133903.29798458031"/>
  </r>
  <r>
    <n v="2022"/>
    <s v="Março"/>
    <s v="Março/2022"/>
    <s v="América do Sul"/>
    <s v="Peru"/>
    <x v="4"/>
    <n v="89268.865323053527"/>
  </r>
  <r>
    <n v="2022"/>
    <s v="Março"/>
    <s v="Março/2022"/>
    <s v="América do Sul"/>
    <s v="Uruguai"/>
    <x v="4"/>
    <n v="53561.319193832118"/>
  </r>
  <r>
    <n v="2022"/>
    <s v="Março"/>
    <s v="Março/2022"/>
    <s v="América do Sul"/>
    <s v="Venezuela"/>
    <x v="4"/>
    <n v="13390.329798458029"/>
  </r>
  <r>
    <n v="2022"/>
    <s v="Março"/>
    <s v="Março/2022"/>
    <s v="América do Sul"/>
    <s v="Paraguai"/>
    <x v="4"/>
    <n v="35707.546129221417"/>
  </r>
  <r>
    <n v="2022"/>
    <s v="Março"/>
    <s v="Março/2022"/>
    <s v="América do Sul"/>
    <s v="Equador"/>
    <x v="4"/>
    <n v="22317.216330763382"/>
  </r>
  <r>
    <n v="2022"/>
    <s v="Março"/>
    <s v="Março/2022"/>
    <s v="América do Sul"/>
    <s v="Bolívia"/>
    <x v="4"/>
    <n v="17853.773064610708"/>
  </r>
  <r>
    <n v="2022"/>
    <s v="Março"/>
    <s v="Março/2022"/>
    <s v="América do Sul"/>
    <s v="Outros - América do Sul"/>
    <x v="4"/>
    <n v="3464.411305898408"/>
  </r>
  <r>
    <n v="2022"/>
    <s v="Abril"/>
    <s v="Abril/2022"/>
    <s v="América do Sul"/>
    <s v="Brasil"/>
    <x v="4"/>
    <n v="1592689.5010077262"/>
  </r>
  <r>
    <n v="2022"/>
    <s v="Abril"/>
    <s v="Abril/2022"/>
    <s v="América do Sul"/>
    <s v="Argentina"/>
    <x v="4"/>
    <n v="389204.52896247368"/>
  </r>
  <r>
    <n v="2022"/>
    <s v="Abril"/>
    <s v="Abril/2022"/>
    <s v="América do Sul"/>
    <s v="Colômbia"/>
    <x v="4"/>
    <n v="252893.26536271325"/>
  </r>
  <r>
    <n v="2022"/>
    <s v="Abril"/>
    <s v="Abril/2022"/>
    <s v="América do Sul"/>
    <s v="Chile"/>
    <x v="4"/>
    <n v="143485.54063132667"/>
  </r>
  <r>
    <n v="2022"/>
    <s v="Abril"/>
    <s v="Abril/2022"/>
    <s v="América do Sul"/>
    <s v="Peru"/>
    <x v="4"/>
    <n v="94162.386039308141"/>
  </r>
  <r>
    <n v="2022"/>
    <s v="Abril"/>
    <s v="Abril/2022"/>
    <s v="América do Sul"/>
    <s v="Uruguai"/>
    <x v="4"/>
    <n v="56497.431623584882"/>
  </r>
  <r>
    <n v="2022"/>
    <s v="Abril"/>
    <s v="Abril/2022"/>
    <s v="América do Sul"/>
    <s v="Venezuela"/>
    <x v="4"/>
    <n v="14205.06852250134"/>
  </r>
  <r>
    <n v="2022"/>
    <s v="Abril"/>
    <s v="Abril/2022"/>
    <s v="América do Sul"/>
    <s v="Paraguai"/>
    <x v="4"/>
    <n v="37664.954415723252"/>
  </r>
  <r>
    <n v="2022"/>
    <s v="Abril"/>
    <s v="Abril/2022"/>
    <s v="América do Sul"/>
    <s v="Equador"/>
    <x v="4"/>
    <n v="23854.471129958063"/>
  </r>
  <r>
    <n v="2022"/>
    <s v="Abril"/>
    <s v="Abril/2022"/>
    <s v="América do Sul"/>
    <s v="Bolívia"/>
    <x v="4"/>
    <n v="18832.477207861626"/>
  </r>
  <r>
    <n v="2022"/>
    <s v="Abril"/>
    <s v="Abril/2022"/>
    <s v="América do Sul"/>
    <s v="Outros - América do Sul"/>
    <x v="4"/>
    <n v="3862.4051870065491"/>
  </r>
  <r>
    <n v="2022"/>
    <s v="Maio"/>
    <s v="Maio/2022"/>
    <s v="América do Sul"/>
    <s v="Brasil"/>
    <x v="4"/>
    <n v="1706663.6088213762"/>
  </r>
  <r>
    <n v="2022"/>
    <s v="Maio"/>
    <s v="Maio/2022"/>
    <s v="América do Sul"/>
    <s v="Argentina"/>
    <x v="4"/>
    <n v="423050.08947479026"/>
  </r>
  <r>
    <n v="2022"/>
    <s v="Maio"/>
    <s v="Maio/2022"/>
    <s v="América do Sul"/>
    <s v="Colômbia"/>
    <x v="4"/>
    <n v="271185.95479153225"/>
  </r>
  <r>
    <n v="2022"/>
    <s v="Maio"/>
    <s v="Maio/2022"/>
    <s v="América do Sul"/>
    <s v="Chile"/>
    <x v="4"/>
    <n v="153672.04104853491"/>
  </r>
  <r>
    <n v="2022"/>
    <s v="Maio"/>
    <s v="Maio/2022"/>
    <s v="América do Sul"/>
    <s v="Peru"/>
    <x v="4"/>
    <n v="99434.850090228472"/>
  </r>
  <r>
    <n v="2022"/>
    <s v="Maio"/>
    <s v="Maio/2022"/>
    <s v="América do Sul"/>
    <s v="Uruguai"/>
    <x v="4"/>
    <n v="59660.910054137086"/>
  </r>
  <r>
    <n v="2022"/>
    <s v="Maio"/>
    <s v="Maio/2022"/>
    <s v="América do Sul"/>
    <s v="Venezuela"/>
    <x v="4"/>
    <n v="15059.860022756424"/>
  </r>
  <r>
    <n v="2022"/>
    <s v="Maio"/>
    <s v="Maio/2022"/>
    <s v="América do Sul"/>
    <s v="Paraguai"/>
    <x v="4"/>
    <n v="39773.940036091393"/>
  </r>
  <r>
    <n v="2022"/>
    <s v="Maio"/>
    <s v="Maio/2022"/>
    <s v="América do Sul"/>
    <s v="Equador"/>
    <x v="4"/>
    <n v="25491.479750404029"/>
  </r>
  <r>
    <n v="2022"/>
    <s v="Maio"/>
    <s v="Maio/2022"/>
    <s v="América do Sul"/>
    <s v="Bolívia"/>
    <x v="4"/>
    <n v="19886.970018045704"/>
  </r>
  <r>
    <n v="2022"/>
    <s v="Maio"/>
    <s v="Maio/2022"/>
    <s v="América do Sul"/>
    <s v="Outros - América do Sul"/>
    <x v="4"/>
    <n v="4285.6019106247777"/>
  </r>
  <r>
    <n v="2022"/>
    <s v="Junho"/>
    <s v="Junho/2022"/>
    <s v="América do Sul"/>
    <s v="Brasil"/>
    <x v="4"/>
    <n v="1821705.7319327828"/>
  </r>
  <r>
    <n v="2022"/>
    <s v="Junho"/>
    <s v="Junho/2022"/>
    <s v="América do Sul"/>
    <s v="Argentina"/>
    <x v="4"/>
    <n v="457248.13871512859"/>
  </r>
  <r>
    <n v="2022"/>
    <s v="Junho"/>
    <s v="Junho/2022"/>
    <s v="América do Sul"/>
    <s v="Colômbia"/>
    <x v="4"/>
    <n v="287829.50564537977"/>
  </r>
  <r>
    <n v="2022"/>
    <s v="Junho"/>
    <s v="Junho/2022"/>
    <s v="América do Sul"/>
    <s v="Chile"/>
    <x v="4"/>
    <n v="163953.5158739505"/>
  </r>
  <r>
    <n v="2022"/>
    <s v="Junho"/>
    <s v="Junho/2022"/>
    <s v="América do Sul"/>
    <s v="Peru"/>
    <x v="4"/>
    <n v="104748.07958613503"/>
  </r>
  <r>
    <n v="2022"/>
    <s v="Junho"/>
    <s v="Junho/2022"/>
    <s v="América do Sul"/>
    <s v="Uruguai"/>
    <x v="4"/>
    <n v="62848.847751681024"/>
  </r>
  <r>
    <n v="2022"/>
    <s v="Junho"/>
    <s v="Junho/2022"/>
    <s v="América do Sul"/>
    <s v="Venezuela"/>
    <x v="4"/>
    <n v="15939.925154411852"/>
  </r>
  <r>
    <n v="2022"/>
    <s v="Junho"/>
    <s v="Junho/2022"/>
    <s v="América do Sul"/>
    <s v="Paraguai"/>
    <x v="4"/>
    <n v="41899.231834454011"/>
  </r>
  <r>
    <n v="2022"/>
    <s v="Junho"/>
    <s v="Junho/2022"/>
    <s v="América do Sul"/>
    <s v="Equador"/>
    <x v="4"/>
    <n v="27143.415405798467"/>
  </r>
  <r>
    <n v="2022"/>
    <s v="Junho"/>
    <s v="Junho/2022"/>
    <s v="América do Sul"/>
    <s v="Bolívia"/>
    <x v="4"/>
    <n v="20949.615917227005"/>
  </r>
  <r>
    <n v="2022"/>
    <s v="Junho"/>
    <s v="Junho/2022"/>
    <s v="América do Sul"/>
    <s v="Outros - América do Sul"/>
    <x v="4"/>
    <n v="4712.5741299089404"/>
  </r>
  <r>
    <n v="2022"/>
    <s v="Julho"/>
    <s v="Julho/2022"/>
    <s v="América do Sul"/>
    <s v="Brasil"/>
    <x v="4"/>
    <n v="1935628.8390428203"/>
  </r>
  <r>
    <n v="2022"/>
    <s v="Julho"/>
    <s v="Julho/2022"/>
    <s v="América do Sul"/>
    <s v="Argentina"/>
    <x v="4"/>
    <n v="491239.13718132186"/>
  </r>
  <r>
    <n v="2022"/>
    <s v="Julho"/>
    <s v="Julho/2022"/>
    <s v="América do Sul"/>
    <s v="Colômbia"/>
    <x v="4"/>
    <n v="306107.96981074911"/>
  </r>
  <r>
    <n v="2022"/>
    <s v="Julho"/>
    <s v="Julho/2022"/>
    <s v="América do Sul"/>
    <s v="Chile"/>
    <x v="4"/>
    <n v="174133.2762396477"/>
  </r>
  <r>
    <n v="2022"/>
    <s v="Julho"/>
    <s v="Julho/2022"/>
    <s v="América do Sul"/>
    <s v="Peru"/>
    <x v="4"/>
    <n v="109978.91130925115"/>
  </r>
  <r>
    <n v="2022"/>
    <s v="Julho"/>
    <s v="Julho/2022"/>
    <s v="América do Sul"/>
    <s v="Uruguai"/>
    <x v="4"/>
    <n v="65987.346785550704"/>
  </r>
  <r>
    <n v="2022"/>
    <s v="Julho"/>
    <s v="Julho/2022"/>
    <s v="América do Sul"/>
    <s v="Venezuela"/>
    <x v="4"/>
    <n v="16808.443611763887"/>
  </r>
  <r>
    <n v="2022"/>
    <s v="Julho"/>
    <s v="Julho/2022"/>
    <s v="América do Sul"/>
    <s v="Paraguai"/>
    <x v="4"/>
    <n v="43991.564523700465"/>
  </r>
  <r>
    <n v="2022"/>
    <s v="Julho"/>
    <s v="Julho/2022"/>
    <s v="América do Sul"/>
    <s v="Equador"/>
    <x v="4"/>
    <n v="28777.815125920726"/>
  </r>
  <r>
    <n v="2022"/>
    <s v="Julho"/>
    <s v="Julho/2022"/>
    <s v="América do Sul"/>
    <s v="Bolívia"/>
    <x v="4"/>
    <n v="21995.782261850232"/>
  </r>
  <r>
    <n v="2022"/>
    <s v="Julho"/>
    <s v="Julho/2022"/>
    <s v="América do Sul"/>
    <s v="Outros - América do Sul"/>
    <x v="4"/>
    <n v="5142.7719826202447"/>
  </r>
  <r>
    <n v="2022"/>
    <s v="Agosto"/>
    <s v="Agosto/2022"/>
    <s v="América do Sul"/>
    <s v="Brasil"/>
    <x v="4"/>
    <n v="2049933.8531170008"/>
  </r>
  <r>
    <n v="2022"/>
    <s v="Agosto"/>
    <s v="Agosto/2022"/>
    <s v="América do Sul"/>
    <s v="Argentina"/>
    <x v="4"/>
    <n v="525860.61938644922"/>
  </r>
  <r>
    <n v="2022"/>
    <s v="Agosto"/>
    <s v="Agosto/2022"/>
    <s v="América do Sul"/>
    <s v="Colômbia"/>
    <x v="4"/>
    <n v="322896.87155308295"/>
  </r>
  <r>
    <n v="2022"/>
    <s v="Agosto"/>
    <s v="Agosto/2022"/>
    <s v="América do Sul"/>
    <s v="Chile"/>
    <x v="4"/>
    <n v="184512.49803033311"/>
  </r>
  <r>
    <n v="2022"/>
    <s v="Agosto"/>
    <s v="Agosto/2022"/>
    <s v="América do Sul"/>
    <s v="Peru"/>
    <x v="4"/>
    <n v="115320.31126895816"/>
  </r>
  <r>
    <n v="2022"/>
    <s v="Agosto"/>
    <s v="Agosto/2022"/>
    <s v="América do Sul"/>
    <s v="Uruguai"/>
    <x v="4"/>
    <n v="69192.186761374905"/>
  </r>
  <r>
    <n v="2022"/>
    <s v="Agosto"/>
    <s v="Agosto/2022"/>
    <s v="América do Sul"/>
    <s v="Venezuela"/>
    <x v="4"/>
    <n v="17676.297311305909"/>
  </r>
  <r>
    <n v="2022"/>
    <s v="Agosto"/>
    <s v="Agosto/2022"/>
    <s v="América do Sul"/>
    <s v="Paraguai"/>
    <x v="4"/>
    <n v="46128.124507583285"/>
  </r>
  <r>
    <n v="2022"/>
    <s v="Agosto"/>
    <s v="Agosto/2022"/>
    <s v="América do Sul"/>
    <s v="Equador"/>
    <x v="4"/>
    <n v="30444.562175004961"/>
  </r>
  <r>
    <n v="2022"/>
    <s v="Agosto"/>
    <s v="Agosto/2022"/>
    <s v="América do Sul"/>
    <s v="Bolívia"/>
    <x v="4"/>
    <n v="23064.062253791642"/>
  </r>
  <r>
    <n v="2022"/>
    <s v="Agosto"/>
    <s v="Agosto/2022"/>
    <s v="América do Sul"/>
    <s v="Outros - América do Sul"/>
    <x v="4"/>
    <n v="5575.7474386488193"/>
  </r>
  <r>
    <n v="2022"/>
    <s v="Setembro"/>
    <s v="Setembro/2022"/>
    <s v="América do Sul"/>
    <s v="Brasil"/>
    <x v="4"/>
    <n v="2175103.1086806124"/>
  </r>
  <r>
    <n v="2022"/>
    <s v="Setembro"/>
    <s v="Setembro/2022"/>
    <s v="América do Sul"/>
    <s v="Argentina"/>
    <x v="4"/>
    <n v="562880.15323182952"/>
  </r>
  <r>
    <n v="2022"/>
    <s v="Setembro"/>
    <s v="Setembro/2022"/>
    <s v="América do Sul"/>
    <s v="Colômbia"/>
    <x v="4"/>
    <n v="341083.00675968482"/>
  </r>
  <r>
    <n v="2022"/>
    <s v="Setembro"/>
    <s v="Setembro/2022"/>
    <s v="América do Sul"/>
    <s v="Chile"/>
    <x v="4"/>
    <n v="195703.3645342454"/>
  </r>
  <r>
    <n v="2022"/>
    <s v="Setembro"/>
    <s v="Setembro/2022"/>
    <s v="América do Sul"/>
    <s v="Peru"/>
    <x v="4"/>
    <n v="121149.70185453285"/>
  </r>
  <r>
    <n v="2022"/>
    <s v="Setembro"/>
    <s v="Setembro/2022"/>
    <s v="América do Sul"/>
    <s v="Uruguai"/>
    <x v="4"/>
    <n v="72689.821112719699"/>
  </r>
  <r>
    <n v="2022"/>
    <s v="Setembro"/>
    <s v="Setembro/2022"/>
    <s v="América do Sul"/>
    <s v="Venezuela"/>
    <x v="4"/>
    <n v="1863.8415669928129"/>
  </r>
  <r>
    <n v="2022"/>
    <s v="Setembro"/>
    <s v="Setembro/2022"/>
    <s v="América do Sul"/>
    <s v="Paraguai"/>
    <x v="4"/>
    <n v="48459.88074181314"/>
  </r>
  <r>
    <n v="2022"/>
    <s v="Setembro"/>
    <s v="Setembro/2022"/>
    <s v="América do Sul"/>
    <s v="Equador"/>
    <x v="4"/>
    <n v="32244.459108975669"/>
  </r>
  <r>
    <n v="2022"/>
    <s v="Setembro"/>
    <s v="Setembro/2022"/>
    <s v="América do Sul"/>
    <s v="Bolívia"/>
    <x v="4"/>
    <n v="24229.94037090657"/>
  </r>
  <r>
    <n v="2022"/>
    <s v="Setembro"/>
    <s v="Setembro/2022"/>
    <s v="América do Sul"/>
    <s v="Outros - América do Sul"/>
    <x v="4"/>
    <n v="6011.1317695576299"/>
  </r>
  <r>
    <n v="2022"/>
    <s v="Outubro"/>
    <s v="Outubro/2022"/>
    <s v="América do Sul"/>
    <s v="Brasil"/>
    <x v="4"/>
    <n v="2279229.3786402959"/>
  </r>
  <r>
    <n v="2022"/>
    <s v="Outubro"/>
    <s v="Outubro/2022"/>
    <s v="América do Sul"/>
    <s v="Argentina"/>
    <x v="4"/>
    <n v="594987.04728826066"/>
  </r>
  <r>
    <n v="2022"/>
    <s v="Outubro"/>
    <s v="Outubro/2022"/>
    <s v="América do Sul"/>
    <s v="Colômbia"/>
    <x v="4"/>
    <n v="356246.16310989897"/>
  </r>
  <r>
    <n v="2022"/>
    <s v="Outubro"/>
    <s v="Outubro/2022"/>
    <s v="América do Sul"/>
    <s v="Chile"/>
    <x v="4"/>
    <n v="205167.9473407795"/>
  </r>
  <r>
    <n v="2022"/>
    <s v="Outubro"/>
    <s v="Outubro/2022"/>
    <s v="América do Sul"/>
    <s v="Peru"/>
    <x v="4"/>
    <n v="125898.51314093288"/>
  </r>
  <r>
    <n v="2022"/>
    <s v="Outubro"/>
    <s v="Outubro/2022"/>
    <s v="América do Sul"/>
    <s v="Uruguai"/>
    <x v="4"/>
    <n v="75539.107884559708"/>
  </r>
  <r>
    <n v="2022"/>
    <s v="Outubro"/>
    <s v="Outubro/2022"/>
    <s v="América do Sul"/>
    <s v="Venezuela"/>
    <x v="4"/>
    <n v="19416.348471068311"/>
  </r>
  <r>
    <n v="2022"/>
    <s v="Outubro"/>
    <s v="Outubro/2022"/>
    <s v="América do Sul"/>
    <s v="Paraguai"/>
    <x v="4"/>
    <n v="50359.405256373146"/>
  </r>
  <r>
    <n v="2022"/>
    <s v="Outubro"/>
    <s v="Outubro/2022"/>
    <s v="América do Sul"/>
    <s v="Equador"/>
    <x v="4"/>
    <n v="33759.453153346447"/>
  </r>
  <r>
    <n v="2022"/>
    <s v="Outubro"/>
    <s v="Outubro/2022"/>
    <s v="América do Sul"/>
    <s v="Bolívia"/>
    <x v="4"/>
    <n v="25179.702628186576"/>
  </r>
  <r>
    <n v="2022"/>
    <s v="Outubro"/>
    <s v="Outubro/2022"/>
    <s v="América do Sul"/>
    <s v="Outros - América do Sul"/>
    <x v="4"/>
    <n v="6448.6187465064786"/>
  </r>
  <r>
    <n v="2022"/>
    <s v="Novembro"/>
    <s v="Novembro/2022"/>
    <s v="América do Sul"/>
    <s v="Brasil"/>
    <x v="4"/>
    <n v="2513244.1522149495"/>
  </r>
  <r>
    <n v="2022"/>
    <s v="Novembro"/>
    <s v="Novembro/2022"/>
    <s v="América do Sul"/>
    <s v="Argentina"/>
    <x v="4"/>
    <n v="660759.02593444719"/>
  </r>
  <r>
    <n v="2022"/>
    <s v="Novembro"/>
    <s v="Novembro/2022"/>
    <s v="América do Sul"/>
    <s v="Colômbia"/>
    <x v="4"/>
    <n v="391342.39928855631"/>
  </r>
  <r>
    <n v="2022"/>
    <s v="Novembro"/>
    <s v="Novembro/2022"/>
    <s v="América do Sul"/>
    <s v="Chile"/>
    <x v="4"/>
    <n v="29498.170800644952"/>
  </r>
  <r>
    <n v="2022"/>
    <s v="Novembro"/>
    <s v="Novembro/2022"/>
    <s v="América do Sul"/>
    <s v="Peru"/>
    <x v="4"/>
    <n v="137658.13040300977"/>
  </r>
  <r>
    <n v="2022"/>
    <s v="Novembro"/>
    <s v="Novembro/2022"/>
    <s v="América do Sul"/>
    <s v="Uruguai"/>
    <x v="4"/>
    <n v="82594.878241805869"/>
  </r>
  <r>
    <n v="2022"/>
    <s v="Novembro"/>
    <s v="Novembro/2022"/>
    <s v="América do Sul"/>
    <s v="Venezuela"/>
    <x v="4"/>
    <n v="21297.679318065657"/>
  </r>
  <r>
    <n v="2022"/>
    <s v="Novembro"/>
    <s v="Novembro/2022"/>
    <s v="América do Sul"/>
    <s v="Paraguai"/>
    <x v="4"/>
    <n v="55063.252161203905"/>
  </r>
  <r>
    <n v="2022"/>
    <s v="Novembro"/>
    <s v="Novembro/2022"/>
    <s v="América do Sul"/>
    <s v="Equador"/>
    <x v="4"/>
    <n v="37167.695208812642"/>
  </r>
  <r>
    <n v="2022"/>
    <s v="Novembro"/>
    <s v="Novembro/2022"/>
    <s v="América do Sul"/>
    <s v="Bolívia"/>
    <x v="4"/>
    <n v="27531.626080601956"/>
  </r>
  <r>
    <n v="2022"/>
    <s v="Novembro"/>
    <s v="Novembro/2022"/>
    <s v="América do Sul"/>
    <s v="Outros - América do Sul"/>
    <x v="4"/>
    <n v="6887.9519364478501"/>
  </r>
  <r>
    <n v="2022"/>
    <s v="Dezembro"/>
    <s v="Dezembro/2022"/>
    <s v="América do Sul"/>
    <s v="Brasil"/>
    <x v="4"/>
    <n v="2508486.0500338576"/>
  </r>
  <r>
    <n v="2022"/>
    <s v="Dezembro"/>
    <s v="Dezembro/2022"/>
    <s v="América do Sul"/>
    <s v="Argentina"/>
    <x v="4"/>
    <n v="664287.75368488498"/>
  </r>
  <r>
    <n v="2022"/>
    <s v="Dezembro"/>
    <s v="Dezembro/2022"/>
    <s v="América do Sul"/>
    <s v="Colômbia"/>
    <x v="4"/>
    <n v="389539.84422881366"/>
  </r>
  <r>
    <n v="2022"/>
    <s v="Dezembro"/>
    <s v="Dezembro/2022"/>
    <s v="América do Sul"/>
    <s v="Chile"/>
    <x v="4"/>
    <n v="225820.19955293546"/>
  </r>
  <r>
    <n v="2022"/>
    <s v="Dezembro"/>
    <s v="Dezembro/2022"/>
    <s v="América do Sul"/>
    <s v="Peru"/>
    <x v="4"/>
    <n v="136433.0372298985"/>
  </r>
  <r>
    <n v="2022"/>
    <s v="Dezembro"/>
    <s v="Dezembro/2022"/>
    <s v="América do Sul"/>
    <s v="Uruguai"/>
    <x v="4"/>
    <n v="81859.822337939113"/>
  </r>
  <r>
    <n v="2022"/>
    <s v="Dezembro"/>
    <s v="Dezembro/2022"/>
    <s v="América do Sul"/>
    <s v="Venezuela"/>
    <x v="4"/>
    <n v="21170.6437080877"/>
  </r>
  <r>
    <n v="2022"/>
    <s v="Dezembro"/>
    <s v="Dezembro/2022"/>
    <s v="América do Sul"/>
    <s v="Paraguai"/>
    <x v="4"/>
    <n v="54573.214891959404"/>
  </r>
  <r>
    <n v="2022"/>
    <s v="Dezembro"/>
    <s v="Dezembro/2022"/>
    <s v="América do Sul"/>
    <s v="Equador"/>
    <x v="4"/>
    <n v="37072.149426606898"/>
  </r>
  <r>
    <n v="2022"/>
    <s v="Dezembro"/>
    <s v="Dezembro/2022"/>
    <s v="América do Sul"/>
    <s v="Bolívia"/>
    <x v="4"/>
    <n v="27286.607445979702"/>
  </r>
  <r>
    <n v="2022"/>
    <s v="Dezembro"/>
    <s v="Dezembro/2022"/>
    <s v="América do Sul"/>
    <s v="Outros - América do Sul"/>
    <x v="4"/>
    <n v="7328.9149759196771"/>
  </r>
  <r>
    <n v="2022"/>
    <s v="Janeiro"/>
    <s v="Janeiro/2022"/>
    <s v="América do Sul"/>
    <s v="Brasil"/>
    <x v="5"/>
    <n v="22675389.408122044"/>
  </r>
  <r>
    <n v="2022"/>
    <s v="Janeiro"/>
    <s v="Janeiro/2022"/>
    <s v="América do Sul"/>
    <s v="Argentina"/>
    <x v="5"/>
    <n v="4535077.8816244099"/>
  </r>
  <r>
    <n v="2022"/>
    <s v="Janeiro"/>
    <s v="Janeiro/2022"/>
    <s v="América do Sul"/>
    <s v="Colômbia"/>
    <x v="5"/>
    <n v="680261.68224366137"/>
  </r>
  <r>
    <n v="2022"/>
    <s v="Janeiro"/>
    <s v="Janeiro/2022"/>
    <s v="América do Sul"/>
    <s v="Chile"/>
    <x v="5"/>
    <n v="2267538.940812205"/>
  </r>
  <r>
    <n v="2022"/>
    <s v="Janeiro"/>
    <s v="Janeiro/2022"/>
    <s v="América do Sul"/>
    <s v="Peru"/>
    <x v="5"/>
    <n v="907015.57632488187"/>
  </r>
  <r>
    <n v="2022"/>
    <s v="Janeiro"/>
    <s v="Janeiro/2022"/>
    <s v="América do Sul"/>
    <s v="Uruguai"/>
    <x v="5"/>
    <n v="453507.78816244093"/>
  </r>
  <r>
    <n v="2022"/>
    <s v="Janeiro"/>
    <s v="Janeiro/2022"/>
    <s v="América do Sul"/>
    <s v="Venezuela"/>
    <x v="5"/>
    <n v="90701.557632488199"/>
  </r>
  <r>
    <n v="2022"/>
    <s v="Janeiro"/>
    <s v="Janeiro/2022"/>
    <s v="América do Sul"/>
    <s v="Paraguai"/>
    <x v="5"/>
    <n v="226753.8940812205"/>
  </r>
  <r>
    <n v="2022"/>
    <s v="Janeiro"/>
    <s v="Janeiro/2022"/>
    <s v="América do Sul"/>
    <s v="Equador"/>
    <x v="5"/>
    <n v="90701.557632488184"/>
  </r>
  <r>
    <n v="2022"/>
    <s v="Janeiro"/>
    <s v="Janeiro/2022"/>
    <s v="América do Sul"/>
    <s v="Bolívia"/>
    <x v="5"/>
    <n v="226753.89408122047"/>
  </r>
  <r>
    <n v="2022"/>
    <s v="Janeiro"/>
    <s v="Janeiro/2022"/>
    <s v="América do Sul"/>
    <s v="Outros - América do Sul"/>
    <x v="5"/>
    <n v="41098.717073097003"/>
  </r>
  <r>
    <n v="2022"/>
    <s v="Fevereiro"/>
    <s v="Fevereiro/2022"/>
    <s v="América do Sul"/>
    <s v="Brasil"/>
    <x v="5"/>
    <n v="21329413.133360714"/>
  </r>
  <r>
    <n v="2022"/>
    <s v="Fevereiro"/>
    <s v="Fevereiro/2022"/>
    <s v="América do Sul"/>
    <s v="Argentina"/>
    <x v="5"/>
    <n v="4258571.7738415133"/>
  </r>
  <r>
    <n v="2022"/>
    <s v="Fevereiro"/>
    <s v="Fevereiro/2022"/>
    <s v="América do Sul"/>
    <s v="Colômbia"/>
    <x v="5"/>
    <n v="639699.62268005568"/>
  </r>
  <r>
    <n v="2022"/>
    <s v="Fevereiro"/>
    <s v="Fevereiro/2022"/>
    <s v="América do Sul"/>
    <s v="Chile"/>
    <x v="5"/>
    <n v="2120147.3208824703"/>
  </r>
  <r>
    <n v="2022"/>
    <s v="Fevereiro"/>
    <s v="Fevereiro/2022"/>
    <s v="América do Sul"/>
    <s v="Peru"/>
    <x v="5"/>
    <n v="853542.06797595986"/>
  </r>
  <r>
    <n v="2022"/>
    <s v="Fevereiro"/>
    <s v="Fevereiro/2022"/>
    <s v="América do Sul"/>
    <s v="Uruguai"/>
    <x v="5"/>
    <n v="425857.17738415132"/>
  </r>
  <r>
    <n v="2022"/>
    <s v="Fevereiro"/>
    <s v="Fevereiro/2022"/>
    <s v="América do Sul"/>
    <s v="Venezuela"/>
    <x v="5"/>
    <n v="85354.206797595994"/>
  </r>
  <r>
    <n v="2022"/>
    <s v="Fevereiro"/>
    <s v="Fevereiro/2022"/>
    <s v="América do Sul"/>
    <s v="Paraguai"/>
    <x v="5"/>
    <n v="212014.73208824699"/>
  </r>
  <r>
    <n v="2022"/>
    <s v="Fevereiro"/>
    <s v="Fevereiro/2022"/>
    <s v="América do Sul"/>
    <s v="Equador"/>
    <x v="5"/>
    <n v="85354.206797595994"/>
  </r>
  <r>
    <n v="2022"/>
    <s v="Fevereiro"/>
    <s v="Fevereiro/2022"/>
    <s v="América do Sul"/>
    <s v="Bolívia"/>
    <x v="5"/>
    <n v="212014.73208824702"/>
  </r>
  <r>
    <n v="2022"/>
    <s v="Fevereiro"/>
    <s v="Fevereiro/2022"/>
    <s v="América do Sul"/>
    <s v="Outros - América do Sul"/>
    <x v="5"/>
    <n v="40834.750478452748"/>
  </r>
  <r>
    <n v="2022"/>
    <s v="Março"/>
    <s v="Março/2022"/>
    <s v="América do Sul"/>
    <s v="Brasil"/>
    <x v="5"/>
    <n v="22672283.909490269"/>
  </r>
  <r>
    <n v="2022"/>
    <s v="Março"/>
    <s v="Março/2022"/>
    <s v="América do Sul"/>
    <s v="Argentina"/>
    <x v="5"/>
    <n v="4534456.7818980552"/>
  </r>
  <r>
    <n v="2022"/>
    <s v="Março"/>
    <s v="Março/2022"/>
    <s v="América do Sul"/>
    <s v="Colômbia"/>
    <x v="5"/>
    <n v="680168.51728470821"/>
  </r>
  <r>
    <n v="2022"/>
    <s v="Março"/>
    <s v="Março/2022"/>
    <s v="América do Sul"/>
    <s v="Chile"/>
    <x v="5"/>
    <n v="2267228.3909490271"/>
  </r>
  <r>
    <n v="2022"/>
    <s v="Março"/>
    <s v="Março/2022"/>
    <s v="América do Sul"/>
    <s v="Peru"/>
    <x v="5"/>
    <n v="906891.35637961084"/>
  </r>
  <r>
    <n v="2022"/>
    <s v="Março"/>
    <s v="Março/2022"/>
    <s v="América do Sul"/>
    <s v="Uruguai"/>
    <x v="5"/>
    <n v="453445.67818980548"/>
  </r>
  <r>
    <n v="2022"/>
    <s v="Março"/>
    <s v="Março/2022"/>
    <s v="América do Sul"/>
    <s v="Venezuela"/>
    <x v="5"/>
    <n v="90689.135637961095"/>
  </r>
  <r>
    <n v="2022"/>
    <s v="Março"/>
    <s v="Março/2022"/>
    <s v="América do Sul"/>
    <s v="Paraguai"/>
    <x v="5"/>
    <n v="226722.83909490271"/>
  </r>
  <r>
    <n v="2022"/>
    <s v="Março"/>
    <s v="Março/2022"/>
    <s v="América do Sul"/>
    <s v="Equador"/>
    <x v="5"/>
    <n v="90689.135637961066"/>
  </r>
  <r>
    <n v="2022"/>
    <s v="Março"/>
    <s v="Março/2022"/>
    <s v="América do Sul"/>
    <s v="Bolívia"/>
    <x v="5"/>
    <n v="226722.83909490271"/>
  </r>
  <r>
    <n v="2022"/>
    <s v="Março"/>
    <s v="Março/2022"/>
    <s v="América do Sul"/>
    <s v="Outros - América do Sul"/>
    <x v="5"/>
    <n v="45502.314132953979"/>
  </r>
  <r>
    <n v="2022"/>
    <s v="Abril"/>
    <s v="Abril/2022"/>
    <s v="América do Sul"/>
    <s v="Brasil"/>
    <x v="5"/>
    <n v="24030634.200439848"/>
  </r>
  <r>
    <n v="2022"/>
    <s v="Abril"/>
    <s v="Abril/2022"/>
    <s v="América do Sul"/>
    <s v="Argentina"/>
    <x v="5"/>
    <n v="4813337.8330963533"/>
  </r>
  <r>
    <n v="2022"/>
    <s v="Abril"/>
    <s v="Abril/2022"/>
    <s v="América do Sul"/>
    <s v="Colômbia"/>
    <x v="5"/>
    <n v="721099.30083840492"/>
  </r>
  <r>
    <n v="2022"/>
    <s v="Abril"/>
    <s v="Abril/2022"/>
    <s v="América do Sul"/>
    <s v="Chile"/>
    <x v="5"/>
    <n v="2397655.1752876965"/>
  </r>
  <r>
    <n v="2022"/>
    <s v="Abril"/>
    <s v="Abril/2022"/>
    <s v="América do Sul"/>
    <s v="Peru"/>
    <x v="5"/>
    <n v="960864.81836717471"/>
  </r>
  <r>
    <n v="2022"/>
    <s v="Abril"/>
    <s v="Abril/2022"/>
    <s v="América do Sul"/>
    <s v="Uruguai"/>
    <x v="5"/>
    <n v="481333.78330963536"/>
  </r>
  <r>
    <n v="2022"/>
    <s v="Abril"/>
    <s v="Abril/2022"/>
    <s v="América do Sul"/>
    <s v="Venezuela"/>
    <x v="5"/>
    <n v="96086.481836717474"/>
  </r>
  <r>
    <n v="2022"/>
    <s v="Abril"/>
    <s v="Abril/2022"/>
    <s v="América do Sul"/>
    <s v="Paraguai"/>
    <x v="5"/>
    <n v="239765.51752876968"/>
  </r>
  <r>
    <n v="2022"/>
    <s v="Abril"/>
    <s v="Abril/2022"/>
    <s v="América do Sul"/>
    <s v="Equador"/>
    <x v="5"/>
    <n v="96086.481836717459"/>
  </r>
  <r>
    <n v="2022"/>
    <s v="Abril"/>
    <s v="Abril/2022"/>
    <s v="América do Sul"/>
    <s v="Bolívia"/>
    <x v="5"/>
    <n v="239765.51752876968"/>
  </r>
  <r>
    <n v="2022"/>
    <s v="Abril"/>
    <s v="Abril/2022"/>
    <s v="América do Sul"/>
    <s v="Outros - América do Sul"/>
    <x v="5"/>
    <n v="50168.961135224832"/>
  </r>
  <r>
    <n v="2022"/>
    <s v="Maio"/>
    <s v="Maio/2022"/>
    <s v="América do Sul"/>
    <s v="Brasil"/>
    <x v="5"/>
    <n v="25406671.129200291"/>
  </r>
  <r>
    <n v="2022"/>
    <s v="Maio"/>
    <s v="Maio/2022"/>
    <s v="América do Sul"/>
    <s v="Argentina"/>
    <x v="5"/>
    <n v="5074162.2650414156"/>
  </r>
  <r>
    <n v="2022"/>
    <s v="Maio"/>
    <s v="Maio/2022"/>
    <s v="América do Sul"/>
    <s v="Colômbia"/>
    <x v="5"/>
    <n v="762020.83485604275"/>
  </r>
  <r>
    <n v="2022"/>
    <s v="Maio"/>
    <s v="Maio/2022"/>
    <s v="América do Sul"/>
    <s v="Chile"/>
    <x v="5"/>
    <n v="2528116.1815224006"/>
  </r>
  <r>
    <n v="2022"/>
    <s v="Maio"/>
    <s v="Maio/2022"/>
    <s v="América do Sul"/>
    <s v="Peru"/>
    <x v="5"/>
    <n v="1016625.4432079439"/>
  </r>
  <r>
    <n v="2022"/>
    <s v="Maio"/>
    <s v="Maio/2022"/>
    <s v="América do Sul"/>
    <s v="Uruguai"/>
    <x v="5"/>
    <n v="507416.22650414146"/>
  </r>
  <r>
    <n v="2022"/>
    <s v="Maio"/>
    <s v="Maio/2022"/>
    <s v="América do Sul"/>
    <s v="Venezuela"/>
    <x v="5"/>
    <n v="101662.54432079442"/>
  </r>
  <r>
    <n v="2022"/>
    <s v="Maio"/>
    <s v="Maio/2022"/>
    <s v="América do Sul"/>
    <s v="Paraguai"/>
    <x v="5"/>
    <n v="252811.61815224009"/>
  </r>
  <r>
    <n v="2022"/>
    <s v="Maio"/>
    <s v="Maio/2022"/>
    <s v="América do Sul"/>
    <s v="Equador"/>
    <x v="5"/>
    <n v="101662.54432079442"/>
  </r>
  <r>
    <n v="2022"/>
    <s v="Maio"/>
    <s v="Maio/2022"/>
    <s v="América do Sul"/>
    <s v="Bolívia"/>
    <x v="5"/>
    <n v="252811.61815224015"/>
  </r>
  <r>
    <n v="2022"/>
    <s v="Maio"/>
    <s v="Maio/2022"/>
    <s v="América do Sul"/>
    <s v="Outros - América do Sul"/>
    <x v="5"/>
    <n v="54834.839342159423"/>
  </r>
  <r>
    <n v="2022"/>
    <s v="Junho"/>
    <s v="Junho/2022"/>
    <s v="América do Sul"/>
    <s v="Brasil"/>
    <x v="5"/>
    <n v="26764953.677393265"/>
  </r>
  <r>
    <n v="2022"/>
    <s v="Junho"/>
    <s v="Junho/2022"/>
    <s v="América do Sul"/>
    <s v="Argentina"/>
    <x v="5"/>
    <n v="5352990.7354786545"/>
  </r>
  <r>
    <n v="2022"/>
    <s v="Junho"/>
    <s v="Junho/2022"/>
    <s v="América do Sul"/>
    <s v="Colômbia"/>
    <x v="5"/>
    <n v="802948.61032179813"/>
  </r>
  <r>
    <n v="2022"/>
    <s v="Junho"/>
    <s v="Junho/2022"/>
    <s v="América do Sul"/>
    <s v="Chile"/>
    <x v="5"/>
    <n v="2658652.0652877316"/>
  </r>
  <r>
    <n v="2022"/>
    <s v="Junho"/>
    <s v="Junho/2022"/>
    <s v="América do Sul"/>
    <s v="Peru"/>
    <x v="5"/>
    <n v="1070598.1470957305"/>
  </r>
  <r>
    <n v="2022"/>
    <s v="Junho"/>
    <s v="Junho/2022"/>
    <s v="América do Sul"/>
    <s v="Uruguai"/>
    <x v="5"/>
    <n v="535299.07354786538"/>
  </r>
  <r>
    <n v="2022"/>
    <s v="Junho"/>
    <s v="Junho/2022"/>
    <s v="América do Sul"/>
    <s v="Venezuela"/>
    <x v="5"/>
    <n v="107059.81470957308"/>
  </r>
  <r>
    <n v="2022"/>
    <s v="Junho"/>
    <s v="Junho/2022"/>
    <s v="América do Sul"/>
    <s v="Paraguai"/>
    <x v="5"/>
    <n v="265865.20652877312"/>
  </r>
  <r>
    <n v="2022"/>
    <s v="Junho"/>
    <s v="Junho/2022"/>
    <s v="América do Sul"/>
    <s v="Equador"/>
    <x v="5"/>
    <n v="107059.81470957307"/>
  </r>
  <r>
    <n v="2022"/>
    <s v="Junho"/>
    <s v="Junho/2022"/>
    <s v="América do Sul"/>
    <s v="Bolívia"/>
    <x v="5"/>
    <n v="265865.20652877312"/>
  </r>
  <r>
    <n v="2022"/>
    <s v="Junho"/>
    <s v="Junho/2022"/>
    <s v="América do Sul"/>
    <s v="Outros - América do Sul"/>
    <x v="5"/>
    <n v="59500.066433885069"/>
  </r>
  <r>
    <n v="2022"/>
    <s v="Julho"/>
    <s v="Julho/2022"/>
    <s v="América do Sul"/>
    <s v="Brasil"/>
    <x v="5"/>
    <n v="28123251.949677214"/>
  </r>
  <r>
    <n v="2022"/>
    <s v="Julho"/>
    <s v="Julho/2022"/>
    <s v="América do Sul"/>
    <s v="Argentina"/>
    <x v="5"/>
    <n v="5631756.7075474896"/>
  </r>
  <r>
    <n v="2022"/>
    <s v="Julho"/>
    <s v="Julho/2022"/>
    <s v="América do Sul"/>
    <s v="Colômbia"/>
    <x v="5"/>
    <n v="843875.21643061761"/>
  </r>
  <r>
    <n v="2022"/>
    <s v="Julho"/>
    <s v="Julho/2022"/>
    <s v="América do Sul"/>
    <s v="Chile"/>
    <x v="5"/>
    <n v="2789229.6627285671"/>
  </r>
  <r>
    <n v="2022"/>
    <s v="Julho"/>
    <s v="Julho/2022"/>
    <s v="América do Sul"/>
    <s v="Peru"/>
    <x v="5"/>
    <n v="1124574.7621064861"/>
  </r>
  <r>
    <n v="2022"/>
    <s v="Julho"/>
    <s v="Julho/2022"/>
    <s v="América do Sul"/>
    <s v="Uruguai"/>
    <x v="5"/>
    <n v="563175.67075474886"/>
  </r>
  <r>
    <n v="2022"/>
    <s v="Julho"/>
    <s v="Julho/2022"/>
    <s v="América do Sul"/>
    <s v="Venezuela"/>
    <x v="5"/>
    <n v="112457.47621064859"/>
  </r>
  <r>
    <n v="2022"/>
    <s v="Julho"/>
    <s v="Julho/2022"/>
    <s v="América do Sul"/>
    <s v="Paraguai"/>
    <x v="5"/>
    <n v="278922.96627285669"/>
  </r>
  <r>
    <n v="2022"/>
    <s v="Julho"/>
    <s v="Julho/2022"/>
    <s v="América do Sul"/>
    <s v="Equador"/>
    <x v="5"/>
    <n v="112457.47621064859"/>
  </r>
  <r>
    <n v="2022"/>
    <s v="Julho"/>
    <s v="Julho/2022"/>
    <s v="América do Sul"/>
    <s v="Bolívia"/>
    <x v="5"/>
    <n v="278922.96627285675"/>
  </r>
  <r>
    <n v="2022"/>
    <s v="Julho"/>
    <s v="Julho/2022"/>
    <s v="América do Sul"/>
    <s v="Outros - América do Sul"/>
    <x v="5"/>
    <n v="64164.737238657035"/>
  </r>
  <r>
    <n v="2022"/>
    <s v="Agosto"/>
    <s v="Agosto/2022"/>
    <s v="América do Sul"/>
    <s v="Brasil"/>
    <x v="5"/>
    <n v="29499009.762401961"/>
  </r>
  <r>
    <n v="2022"/>
    <s v="Agosto"/>
    <s v="Agosto/2022"/>
    <s v="América do Sul"/>
    <s v="Argentina"/>
    <x v="5"/>
    <n v="5892723.6058067512"/>
  </r>
  <r>
    <n v="2022"/>
    <s v="Agosto"/>
    <s v="Agosto/2022"/>
    <s v="América do Sul"/>
    <s v="Colômbia"/>
    <x v="5"/>
    <n v="884793.33420521813"/>
  </r>
  <r>
    <n v="2022"/>
    <s v="Agosto"/>
    <s v="Agosto/2022"/>
    <s v="América do Sul"/>
    <s v="Chile"/>
    <x v="5"/>
    <n v="2919818.0028772191"/>
  </r>
  <r>
    <n v="2022"/>
    <s v="Agosto"/>
    <s v="Agosto/2022"/>
    <s v="América do Sul"/>
    <s v="Peru"/>
    <x v="5"/>
    <n v="1180314.3078297607"/>
  </r>
  <r>
    <n v="2022"/>
    <s v="Agosto"/>
    <s v="Agosto/2022"/>
    <s v="América do Sul"/>
    <s v="Uruguai"/>
    <x v="5"/>
    <n v="589272.36058067507"/>
  </r>
  <r>
    <n v="2022"/>
    <s v="Agosto"/>
    <s v="Agosto/2022"/>
    <s v="América do Sul"/>
    <s v="Venezuela"/>
    <x v="5"/>
    <n v="118031.43078297609"/>
  </r>
  <r>
    <n v="2022"/>
    <s v="Agosto"/>
    <s v="Agosto/2022"/>
    <s v="América do Sul"/>
    <s v="Paraguai"/>
    <x v="5"/>
    <n v="291981.80028772197"/>
  </r>
  <r>
    <n v="2022"/>
    <s v="Agosto"/>
    <s v="Agosto/2022"/>
    <s v="América do Sul"/>
    <s v="Equador"/>
    <x v="5"/>
    <n v="118031.43078297611"/>
  </r>
  <r>
    <n v="2022"/>
    <s v="Agosto"/>
    <s v="Agosto/2022"/>
    <s v="América do Sul"/>
    <s v="Bolívia"/>
    <x v="5"/>
    <n v="291981.80028772197"/>
  </r>
  <r>
    <n v="2022"/>
    <s v="Agosto"/>
    <s v="Agosto/2022"/>
    <s v="América do Sul"/>
    <s v="Outros - América do Sul"/>
    <x v="5"/>
    <n v="68828.929022944227"/>
  </r>
  <r>
    <n v="2022"/>
    <s v="Setembro"/>
    <s v="Setembro/2022"/>
    <s v="América do Sul"/>
    <s v="Brasil"/>
    <x v="5"/>
    <n v="30857270.645630345"/>
  </r>
  <r>
    <n v="2022"/>
    <s v="Setembro"/>
    <s v="Setembro/2022"/>
    <s v="América do Sul"/>
    <s v="Argentina"/>
    <x v="5"/>
    <n v="6171454.1291260691"/>
  </r>
  <r>
    <n v="2022"/>
    <s v="Setembro"/>
    <s v="Setembro/2022"/>
    <s v="América do Sul"/>
    <s v="Colômbia"/>
    <x v="5"/>
    <n v="925718.11936891056"/>
  </r>
  <r>
    <n v="2022"/>
    <s v="Setembro"/>
    <s v="Setembro/2022"/>
    <s v="América do Sul"/>
    <s v="Chile"/>
    <x v="5"/>
    <n v="3050461.6123965997"/>
  </r>
  <r>
    <n v="2022"/>
    <s v="Setembro"/>
    <s v="Setembro/2022"/>
    <s v="América do Sul"/>
    <s v="Peru"/>
    <x v="5"/>
    <n v="1234290.8258252139"/>
  </r>
  <r>
    <n v="2022"/>
    <s v="Setembro"/>
    <s v="Setembro/2022"/>
    <s v="América do Sul"/>
    <s v="Uruguai"/>
    <x v="5"/>
    <n v="617145.41291260696"/>
  </r>
  <r>
    <n v="2022"/>
    <s v="Setembro"/>
    <s v="Setembro/2022"/>
    <s v="América do Sul"/>
    <s v="Venezuela"/>
    <x v="5"/>
    <n v="123429.08258252138"/>
  </r>
  <r>
    <n v="2022"/>
    <s v="Setembro"/>
    <s v="Setembro/2022"/>
    <s v="América do Sul"/>
    <s v="Paraguai"/>
    <x v="5"/>
    <n v="305046.16123966"/>
  </r>
  <r>
    <n v="2022"/>
    <s v="Setembro"/>
    <s v="Setembro/2022"/>
    <s v="América do Sul"/>
    <s v="Equador"/>
    <x v="5"/>
    <n v="123429.08258252138"/>
  </r>
  <r>
    <n v="2022"/>
    <s v="Setembro"/>
    <s v="Setembro/2022"/>
    <s v="América do Sul"/>
    <s v="Bolívia"/>
    <x v="5"/>
    <n v="305046.16123966"/>
  </r>
  <r>
    <n v="2022"/>
    <s v="Setembro"/>
    <s v="Setembro/2022"/>
    <s v="América do Sul"/>
    <s v="Outros - América do Sul"/>
    <x v="5"/>
    <n v="73492.705376991362"/>
  </r>
  <r>
    <n v="2022"/>
    <s v="Outubro"/>
    <s v="Outubro/2022"/>
    <s v="América do Sul"/>
    <s v="Brasil"/>
    <x v="5"/>
    <n v="32215547.088178061"/>
  </r>
  <r>
    <n v="2022"/>
    <s v="Outubro"/>
    <s v="Outubro/2022"/>
    <s v="América do Sul"/>
    <s v="Argentina"/>
    <x v="5"/>
    <n v="6450139.5424775481"/>
  </r>
  <r>
    <n v="2022"/>
    <s v="Outubro"/>
    <s v="Outubro/2022"/>
    <s v="América do Sul"/>
    <s v="Colômbia"/>
    <x v="5"/>
    <n v="966642.16576639004"/>
  </r>
  <r>
    <n v="2022"/>
    <s v="Outubro"/>
    <s v="Outubro/2022"/>
    <s v="América do Sul"/>
    <s v="Chile"/>
    <x v="5"/>
    <n v="3181131.4909766652"/>
  </r>
  <r>
    <n v="2022"/>
    <s v="Outubro"/>
    <s v="Outubro/2022"/>
    <s v="América do Sul"/>
    <s v="Peru"/>
    <x v="5"/>
    <n v="1288270.3772850253"/>
  </r>
  <r>
    <n v="2022"/>
    <s v="Outubro"/>
    <s v="Outubro/2022"/>
    <s v="América do Sul"/>
    <s v="Uruguai"/>
    <x v="5"/>
    <n v="645013.95424775477"/>
  </r>
  <r>
    <n v="2022"/>
    <s v="Outubro"/>
    <s v="Outubro/2022"/>
    <s v="América do Sul"/>
    <s v="Venezuela"/>
    <x v="5"/>
    <n v="128827.03772850253"/>
  </r>
  <r>
    <n v="2022"/>
    <s v="Outubro"/>
    <s v="Outubro/2022"/>
    <s v="América do Sul"/>
    <s v="Paraguai"/>
    <x v="5"/>
    <n v="318113.14909766655"/>
  </r>
  <r>
    <n v="2022"/>
    <s v="Outubro"/>
    <s v="Outubro/2022"/>
    <s v="América do Sul"/>
    <s v="Equador"/>
    <x v="5"/>
    <n v="128827.03772850252"/>
  </r>
  <r>
    <n v="2022"/>
    <s v="Outubro"/>
    <s v="Outubro/2022"/>
    <s v="América do Sul"/>
    <s v="Bolívia"/>
    <x v="5"/>
    <n v="318113.14909766649"/>
  </r>
  <r>
    <n v="2022"/>
    <s v="Outubro"/>
    <s v="Outubro/2022"/>
    <s v="América do Sul"/>
    <s v="Outros - América do Sul"/>
    <x v="5"/>
    <n v="78156.119112474786"/>
  </r>
  <r>
    <n v="2022"/>
    <s v="Novembro"/>
    <s v="Novembro/2022"/>
    <s v="América do Sul"/>
    <s v="Brasil"/>
    <x v="5"/>
    <n v="33591112.463697381"/>
  </r>
  <r>
    <n v="2022"/>
    <s v="Novembro"/>
    <s v="Novembro/2022"/>
    <s v="América do Sul"/>
    <s v="Argentina"/>
    <x v="5"/>
    <n v="6711213.3925905563"/>
  </r>
  <r>
    <n v="2022"/>
    <s v="Novembro"/>
    <s v="Novembro/2022"/>
    <s v="América do Sul"/>
    <s v="Colômbia"/>
    <x v="5"/>
    <n v="1007558.1464071984"/>
  </r>
  <r>
    <n v="2022"/>
    <s v="Novembro"/>
    <s v="Novembro/2022"/>
    <s v="América do Sul"/>
    <s v="Chile"/>
    <x v="5"/>
    <n v="3311799.8203645302"/>
  </r>
  <r>
    <n v="2022"/>
    <s v="Novembro"/>
    <s v="Novembro/2022"/>
    <s v="América do Sul"/>
    <s v="Peru"/>
    <x v="5"/>
    <n v="1343994.9535553411"/>
  </r>
  <r>
    <n v="2022"/>
    <s v="Novembro"/>
    <s v="Novembro/2022"/>
    <s v="América do Sul"/>
    <s v="Uruguai"/>
    <x v="5"/>
    <n v="671121.33925905556"/>
  </r>
  <r>
    <n v="2022"/>
    <s v="Novembro"/>
    <s v="Novembro/2022"/>
    <s v="América do Sul"/>
    <s v="Venezuela"/>
    <x v="5"/>
    <n v="134399.49535553413"/>
  </r>
  <r>
    <n v="2022"/>
    <s v="Novembro"/>
    <s v="Novembro/2022"/>
    <s v="América do Sul"/>
    <s v="Paraguai"/>
    <x v="5"/>
    <n v="331179.98203645297"/>
  </r>
  <r>
    <n v="2022"/>
    <s v="Novembro"/>
    <s v="Novembro/2022"/>
    <s v="América do Sul"/>
    <s v="Equador"/>
    <x v="5"/>
    <n v="134399.49535553413"/>
  </r>
  <r>
    <n v="2022"/>
    <s v="Novembro"/>
    <s v="Novembro/2022"/>
    <s v="América do Sul"/>
    <s v="Bolívia"/>
    <x v="5"/>
    <n v="331179.98203645303"/>
  </r>
  <r>
    <n v="2022"/>
    <s v="Novembro"/>
    <s v="Novembro/2022"/>
    <s v="América do Sul"/>
    <s v="Outros - América do Sul"/>
    <x v="5"/>
    <n v="82819.214453377819"/>
  </r>
  <r>
    <n v="2022"/>
    <s v="Dezembro"/>
    <s v="Dezembro/2022"/>
    <s v="América do Sul"/>
    <s v="Brasil"/>
    <x v="5"/>
    <n v="34949366.918382421"/>
  </r>
  <r>
    <n v="2022"/>
    <s v="Dezembro"/>
    <s v="Dezembro/2022"/>
    <s v="América do Sul"/>
    <s v="Argentina"/>
    <x v="5"/>
    <n v="6989873.383676487"/>
  </r>
  <r>
    <n v="2022"/>
    <s v="Dezembro"/>
    <s v="Dezembro/2022"/>
    <s v="América do Sul"/>
    <s v="Colômbia"/>
    <x v="5"/>
    <n v="1048481.0075514729"/>
  </r>
  <r>
    <n v="2022"/>
    <s v="Dezembro"/>
    <s v="Dezembro/2022"/>
    <s v="América do Sul"/>
    <s v="Chile"/>
    <x v="5"/>
    <n v="3442512.6414606688"/>
  </r>
  <r>
    <n v="2022"/>
    <s v="Dezembro"/>
    <s v="Dezembro/2022"/>
    <s v="América do Sul"/>
    <s v="Peru"/>
    <x v="5"/>
    <n v="1397974.6767352971"/>
  </r>
  <r>
    <n v="2022"/>
    <s v="Dezembro"/>
    <s v="Dezembro/2022"/>
    <s v="América do Sul"/>
    <s v="Uruguai"/>
    <x v="5"/>
    <n v="698987.33836764854"/>
  </r>
  <r>
    <n v="2022"/>
    <s v="Dezembro"/>
    <s v="Dezembro/2022"/>
    <s v="América do Sul"/>
    <s v="Venezuela"/>
    <x v="5"/>
    <n v="139797.46767352973"/>
  </r>
  <r>
    <n v="2022"/>
    <s v="Dezembro"/>
    <s v="Dezembro/2022"/>
    <s v="América do Sul"/>
    <s v="Paraguai"/>
    <x v="5"/>
    <n v="344251.26414606691"/>
  </r>
  <r>
    <n v="2022"/>
    <s v="Dezembro"/>
    <s v="Dezembro/2022"/>
    <s v="América do Sul"/>
    <s v="Equador"/>
    <x v="5"/>
    <n v="139797.4676735297"/>
  </r>
  <r>
    <n v="2022"/>
    <s v="Dezembro"/>
    <s v="Dezembro/2022"/>
    <s v="América do Sul"/>
    <s v="Bolívia"/>
    <x v="5"/>
    <n v="344251.26414606691"/>
  </r>
  <r>
    <n v="2022"/>
    <s v="Dezembro"/>
    <s v="Dezembro/2022"/>
    <s v="América do Sul"/>
    <s v="Outros - América do Sul"/>
    <x v="5"/>
    <n v="87482.028713354943"/>
  </r>
  <r>
    <n v="2022"/>
    <s v="Janeiro"/>
    <s v="Janeiro/2022"/>
    <s v="América do Sul"/>
    <s v="Brasil"/>
    <x v="6"/>
    <n v="9754665.8031801023"/>
  </r>
  <r>
    <n v="2022"/>
    <s v="Janeiro"/>
    <s v="Janeiro/2022"/>
    <s v="América do Sul"/>
    <s v="Argentina"/>
    <x v="6"/>
    <n v="1950933.1606360206"/>
  </r>
  <r>
    <n v="2022"/>
    <s v="Janeiro"/>
    <s v="Janeiro/2022"/>
    <s v="América do Sul"/>
    <s v="Colômbia"/>
    <x v="6"/>
    <n v="624298.61140352662"/>
  </r>
  <r>
    <n v="2022"/>
    <s v="Janeiro"/>
    <s v="Janeiro/2022"/>
    <s v="América do Sul"/>
    <s v="Chile"/>
    <x v="6"/>
    <n v="780373.26425440842"/>
  </r>
  <r>
    <n v="2022"/>
    <s v="Janeiro"/>
    <s v="Janeiro/2022"/>
    <s v="América do Sul"/>
    <s v="Peru"/>
    <x v="6"/>
    <n v="515046.35440790938"/>
  </r>
  <r>
    <n v="2022"/>
    <s v="Janeiro"/>
    <s v="Janeiro/2022"/>
    <s v="América do Sul"/>
    <s v="Uruguai"/>
    <x v="6"/>
    <n v="195093.31606360211"/>
  </r>
  <r>
    <n v="2022"/>
    <s v="Janeiro"/>
    <s v="Janeiro/2022"/>
    <s v="América do Sul"/>
    <s v="Venezuela"/>
    <x v="6"/>
    <n v="390186.63212720415"/>
  </r>
  <r>
    <n v="2022"/>
    <s v="Janeiro"/>
    <s v="Janeiro/2022"/>
    <s v="América do Sul"/>
    <s v="Paraguai"/>
    <x v="6"/>
    <n v="260644.67026097237"/>
  </r>
  <r>
    <n v="2022"/>
    <s v="Janeiro"/>
    <s v="Janeiro/2022"/>
    <s v="América do Sul"/>
    <s v="Equador"/>
    <x v="6"/>
    <n v="156074.65285088166"/>
  </r>
  <r>
    <n v="2022"/>
    <s v="Janeiro"/>
    <s v="Janeiro/2022"/>
    <s v="América do Sul"/>
    <s v="Bolívia"/>
    <x v="6"/>
    <n v="129541.96186623178"/>
  </r>
  <r>
    <n v="2022"/>
    <s v="Janeiro"/>
    <s v="Janeiro/2022"/>
    <s v="América do Sul"/>
    <s v="Outros - América do Sul"/>
    <x v="6"/>
    <n v="18862.149869162757"/>
  </r>
  <r>
    <n v="2022"/>
    <s v="Fevereiro"/>
    <s v="Fevereiro/2022"/>
    <s v="América do Sul"/>
    <s v="Brasil"/>
    <x v="6"/>
    <n v="8809098.1280350871"/>
  </r>
  <r>
    <n v="2022"/>
    <s v="Fevereiro"/>
    <s v="Fevereiro/2022"/>
    <s v="América do Sul"/>
    <s v="Argentina"/>
    <x v="6"/>
    <n v="1761819.6256070177"/>
  </r>
  <r>
    <n v="2022"/>
    <s v="Fevereiro"/>
    <s v="Fevereiro/2022"/>
    <s v="América do Sul"/>
    <s v="Colômbia"/>
    <x v="6"/>
    <n v="548121.66129996104"/>
  </r>
  <r>
    <n v="2022"/>
    <s v="Fevereiro"/>
    <s v="Fevereiro/2022"/>
    <s v="América do Sul"/>
    <s v="Chile"/>
    <x v="6"/>
    <n v="685152.07662495144"/>
  </r>
  <r>
    <n v="2022"/>
    <s v="Fevereiro"/>
    <s v="Fevereiro/2022"/>
    <s v="América do Sul"/>
    <s v="Peru"/>
    <x v="6"/>
    <n v="458073.10265782458"/>
  </r>
  <r>
    <n v="2022"/>
    <s v="Fevereiro"/>
    <s v="Fevereiro/2022"/>
    <s v="América do Sul"/>
    <s v="Uruguai"/>
    <x v="6"/>
    <n v="176181.96256070177"/>
  </r>
  <r>
    <n v="2022"/>
    <s v="Fevereiro"/>
    <s v="Fevereiro/2022"/>
    <s v="América do Sul"/>
    <s v="Venezuela"/>
    <x v="6"/>
    <n v="342576.03831247566"/>
  </r>
  <r>
    <n v="2022"/>
    <s v="Fevereiro"/>
    <s v="Fevereiro/2022"/>
    <s v="América do Sul"/>
    <s v="Paraguai"/>
    <x v="6"/>
    <n v="234909.28341426901"/>
  </r>
  <r>
    <n v="2022"/>
    <s v="Fevereiro"/>
    <s v="Fevereiro/2022"/>
    <s v="América do Sul"/>
    <s v="Equador"/>
    <x v="6"/>
    <n v="146818.30213391816"/>
  </r>
  <r>
    <n v="2022"/>
    <s v="Fevereiro"/>
    <s v="Fevereiro/2022"/>
    <s v="América do Sul"/>
    <s v="Bolívia"/>
    <x v="6"/>
    <n v="117454.64170713452"/>
  </r>
  <r>
    <n v="2022"/>
    <s v="Fevereiro"/>
    <s v="Fevereiro/2022"/>
    <s v="América do Sul"/>
    <s v="Outros - América do Sul"/>
    <x v="6"/>
    <n v="17943.696874678684"/>
  </r>
  <r>
    <n v="2022"/>
    <s v="Março"/>
    <s v="Março/2022"/>
    <s v="América do Sul"/>
    <s v="Brasil"/>
    <x v="6"/>
    <n v="9753329.8569363598"/>
  </r>
  <r>
    <n v="2022"/>
    <s v="Março"/>
    <s v="Março/2022"/>
    <s v="América do Sul"/>
    <s v="Argentina"/>
    <x v="6"/>
    <n v="1950665.971387272"/>
  </r>
  <r>
    <n v="2022"/>
    <s v="Março"/>
    <s v="Março/2022"/>
    <s v="América do Sul"/>
    <s v="Colômbia"/>
    <x v="6"/>
    <n v="624213.11084392702"/>
  </r>
  <r>
    <n v="2022"/>
    <s v="Março"/>
    <s v="Março/2022"/>
    <s v="América do Sul"/>
    <s v="Chile"/>
    <x v="6"/>
    <n v="780266.38855490868"/>
  </r>
  <r>
    <n v="2022"/>
    <s v="Março"/>
    <s v="Março/2022"/>
    <s v="América do Sul"/>
    <s v="Peru"/>
    <x v="6"/>
    <n v="514975.81644623983"/>
  </r>
  <r>
    <n v="2022"/>
    <s v="Março"/>
    <s v="Março/2022"/>
    <s v="América do Sul"/>
    <s v="Uruguai"/>
    <x v="6"/>
    <n v="195066.5971387272"/>
  </r>
  <r>
    <n v="2022"/>
    <s v="Março"/>
    <s v="Março/2022"/>
    <s v="América do Sul"/>
    <s v="Venezuela"/>
    <x v="6"/>
    <n v="390133.19427745446"/>
  </r>
  <r>
    <n v="2022"/>
    <s v="Março"/>
    <s v="Março/2022"/>
    <s v="América do Sul"/>
    <s v="Paraguai"/>
    <x v="6"/>
    <n v="260608.97377733953"/>
  </r>
  <r>
    <n v="2022"/>
    <s v="Março"/>
    <s v="Março/2022"/>
    <s v="América do Sul"/>
    <s v="Equador"/>
    <x v="6"/>
    <n v="156053.27771098175"/>
  </r>
  <r>
    <n v="2022"/>
    <s v="Março"/>
    <s v="Março/2022"/>
    <s v="América do Sul"/>
    <s v="Bolívia"/>
    <x v="6"/>
    <n v="129524.22050011487"/>
  </r>
  <r>
    <n v="2022"/>
    <s v="Março"/>
    <s v="Março/2022"/>
    <s v="América do Sul"/>
    <s v="Outros - América do Sul"/>
    <x v="6"/>
    <n v="20883.169346697694"/>
  </r>
  <r>
    <n v="2022"/>
    <s v="Abril"/>
    <s v="Abril/2022"/>
    <s v="América do Sul"/>
    <s v="Brasil"/>
    <x v="6"/>
    <n v="10716204.246634869"/>
  </r>
  <r>
    <n v="2022"/>
    <s v="Abril"/>
    <s v="Abril/2022"/>
    <s v="América do Sul"/>
    <s v="Argentina"/>
    <x v="6"/>
    <n v="2143240.8493269738"/>
  </r>
  <r>
    <n v="2022"/>
    <s v="Abril"/>
    <s v="Abril/2022"/>
    <s v="América do Sul"/>
    <s v="Colômbia"/>
    <x v="6"/>
    <n v="685837.07178463158"/>
  </r>
  <r>
    <n v="2022"/>
    <s v="Abril"/>
    <s v="Abril/2022"/>
    <s v="América do Sul"/>
    <s v="Chile"/>
    <x v="6"/>
    <n v="876780.34745194379"/>
  </r>
  <r>
    <n v="2022"/>
    <s v="Abril"/>
    <s v="Abril/2022"/>
    <s v="América do Sul"/>
    <s v="Peru"/>
    <x v="6"/>
    <n v="565036.22391347494"/>
  </r>
  <r>
    <n v="2022"/>
    <s v="Abril"/>
    <s v="Abril/2022"/>
    <s v="América do Sul"/>
    <s v="Uruguai"/>
    <x v="6"/>
    <n v="214324.08493269735"/>
  </r>
  <r>
    <n v="2022"/>
    <s v="Abril"/>
    <s v="Abril/2022"/>
    <s v="América do Sul"/>
    <s v="Venezuela"/>
    <x v="6"/>
    <n v="438390.17372597189"/>
  </r>
  <r>
    <n v="2022"/>
    <s v="Abril"/>
    <s v="Abril/2022"/>
    <s v="América do Sul"/>
    <s v="Paraguai"/>
    <x v="6"/>
    <n v="285245.87303769909"/>
  </r>
  <r>
    <n v="2022"/>
    <s v="Abril"/>
    <s v="Abril/2022"/>
    <s v="América do Sul"/>
    <s v="Equador"/>
    <x v="6"/>
    <n v="165614.06562981161"/>
  </r>
  <r>
    <n v="2022"/>
    <s v="Abril"/>
    <s v="Abril/2022"/>
    <s v="América do Sul"/>
    <s v="Bolívia"/>
    <x v="6"/>
    <n v="138726.13497461868"/>
  </r>
  <r>
    <n v="2022"/>
    <s v="Abril"/>
    <s v="Abril/2022"/>
    <s v="América do Sul"/>
    <s v="Outros - América do Sul"/>
    <x v="6"/>
    <n v="23893.563199334963"/>
  </r>
  <r>
    <n v="2022"/>
    <s v="Maio"/>
    <s v="Maio/2022"/>
    <s v="América do Sul"/>
    <s v="Brasil"/>
    <x v="6"/>
    <n v="11679062.309938606"/>
  </r>
  <r>
    <n v="2022"/>
    <s v="Maio"/>
    <s v="Maio/2022"/>
    <s v="América do Sul"/>
    <s v="Argentina"/>
    <x v="6"/>
    <n v="2335812.4619877213"/>
  </r>
  <r>
    <n v="2022"/>
    <s v="Maio"/>
    <s v="Maio/2022"/>
    <s v="América do Sul"/>
    <s v="Colômbia"/>
    <x v="6"/>
    <n v="747459.98783607071"/>
  </r>
  <r>
    <n v="2022"/>
    <s v="Maio"/>
    <s v="Maio/2022"/>
    <s v="América do Sul"/>
    <s v="Chile"/>
    <x v="6"/>
    <n v="973255.19249488355"/>
  </r>
  <r>
    <n v="2022"/>
    <s v="Maio"/>
    <s v="Maio/2022"/>
    <s v="América do Sul"/>
    <s v="Peru"/>
    <x v="6"/>
    <n v="615097.28165676654"/>
  </r>
  <r>
    <n v="2022"/>
    <s v="Maio"/>
    <s v="Maio/2022"/>
    <s v="América do Sul"/>
    <s v="Uruguai"/>
    <x v="6"/>
    <n v="233581.24619877207"/>
  </r>
  <r>
    <n v="2022"/>
    <s v="Maio"/>
    <s v="Maio/2022"/>
    <s v="América do Sul"/>
    <s v="Venezuela"/>
    <x v="6"/>
    <n v="486627.59624744189"/>
  </r>
  <r>
    <n v="2022"/>
    <s v="Maio"/>
    <s v="Maio/2022"/>
    <s v="América do Sul"/>
    <s v="Paraguai"/>
    <x v="6"/>
    <n v="309884.45329037093"/>
  </r>
  <r>
    <n v="2022"/>
    <s v="Maio"/>
    <s v="Maio/2022"/>
    <s v="América do Sul"/>
    <s v="Equador"/>
    <x v="6"/>
    <n v="175185.93464907908"/>
  </r>
  <r>
    <n v="2022"/>
    <s v="Maio"/>
    <s v="Maio/2022"/>
    <s v="América do Sul"/>
    <s v="Bolívia"/>
    <x v="6"/>
    <n v="147934.78925922237"/>
  </r>
  <r>
    <n v="2022"/>
    <s v="Maio"/>
    <s v="Maio/2022"/>
    <s v="América do Sul"/>
    <s v="Outros - América do Sul"/>
    <x v="6"/>
    <n v="26963.438745089767"/>
  </r>
  <r>
    <n v="2022"/>
    <s v="Junho"/>
    <s v="Junho/2022"/>
    <s v="América do Sul"/>
    <s v="Brasil"/>
    <x v="6"/>
    <n v="12641904.803160073"/>
  </r>
  <r>
    <n v="2022"/>
    <s v="Junho"/>
    <s v="Junho/2022"/>
    <s v="América do Sul"/>
    <s v="Argentina"/>
    <x v="6"/>
    <n v="2528380.9606320155"/>
  </r>
  <r>
    <n v="2022"/>
    <s v="Junho"/>
    <s v="Junho/2022"/>
    <s v="América do Sul"/>
    <s v="Colômbia"/>
    <x v="6"/>
    <n v="809081.90740224486"/>
  </r>
  <r>
    <n v="2022"/>
    <s v="Junho"/>
    <s v="Junho/2022"/>
    <s v="América do Sul"/>
    <s v="Chile"/>
    <x v="6"/>
    <n v="1069699.6371904681"/>
  </r>
  <r>
    <n v="2022"/>
    <s v="Junho"/>
    <s v="Junho/2022"/>
    <s v="América do Sul"/>
    <s v="Peru"/>
    <x v="6"/>
    <n v="665158.68348934536"/>
  </r>
  <r>
    <n v="2022"/>
    <s v="Junho"/>
    <s v="Junho/2022"/>
    <s v="América do Sul"/>
    <s v="Uruguai"/>
    <x v="6"/>
    <n v="252838.09606320152"/>
  </r>
  <r>
    <n v="2022"/>
    <s v="Junho"/>
    <s v="Junho/2022"/>
    <s v="América do Sul"/>
    <s v="Venezuela"/>
    <x v="6"/>
    <n v="534849.81859523396"/>
  </r>
  <r>
    <n v="2022"/>
    <s v="Junho"/>
    <s v="Junho/2022"/>
    <s v="América do Sul"/>
    <s v="Paraguai"/>
    <x v="6"/>
    <n v="334524.25017592811"/>
  </r>
  <r>
    <n v="2022"/>
    <s v="Junho"/>
    <s v="Junho/2022"/>
    <s v="América do Sul"/>
    <s v="Equador"/>
    <x v="6"/>
    <n v="184766.30096926261"/>
  </r>
  <r>
    <n v="2022"/>
    <s v="Junho"/>
    <s v="Junho/2022"/>
    <s v="América do Sul"/>
    <s v="Bolívia"/>
    <x v="6"/>
    <n v="157148.601245436"/>
  </r>
  <r>
    <n v="2022"/>
    <s v="Junho"/>
    <s v="Junho/2022"/>
    <s v="América do Sul"/>
    <s v="Outros - América do Sul"/>
    <x v="6"/>
    <n v="30083.691072820722"/>
  </r>
  <r>
    <n v="2022"/>
    <s v="Julho"/>
    <s v="Julho/2022"/>
    <s v="América do Sul"/>
    <s v="Brasil"/>
    <x v="6"/>
    <n v="13604732.813612465"/>
  </r>
  <r>
    <n v="2022"/>
    <s v="Julho"/>
    <s v="Julho/2022"/>
    <s v="América do Sul"/>
    <s v="Argentina"/>
    <x v="6"/>
    <n v="2720946.5627224925"/>
  </r>
  <r>
    <n v="2022"/>
    <s v="Julho"/>
    <s v="Julho/2022"/>
    <s v="América do Sul"/>
    <s v="Colômbia"/>
    <x v="6"/>
    <n v="870702.900071198"/>
  </r>
  <r>
    <n v="2022"/>
    <s v="Julho"/>
    <s v="Julho/2022"/>
    <s v="América do Sul"/>
    <s v="Chile"/>
    <x v="6"/>
    <n v="1166119.9554524971"/>
  </r>
  <r>
    <n v="2022"/>
    <s v="Julho"/>
    <s v="Julho/2022"/>
    <s v="América do Sul"/>
    <s v="Peru"/>
    <x v="6"/>
    <n v="715220.23934419814"/>
  </r>
  <r>
    <n v="2022"/>
    <s v="Julho"/>
    <s v="Julho/2022"/>
    <s v="América do Sul"/>
    <s v="Uruguai"/>
    <x v="6"/>
    <n v="272094.6562722493"/>
  </r>
  <r>
    <n v="2022"/>
    <s v="Julho"/>
    <s v="Julho/2022"/>
    <s v="América do Sul"/>
    <s v="Venezuela"/>
    <x v="6"/>
    <n v="583059.97772624844"/>
  </r>
  <r>
    <n v="2022"/>
    <s v="Julho"/>
    <s v="Julho/2022"/>
    <s v="América do Sul"/>
    <s v="Paraguai"/>
    <x v="6"/>
    <n v="359164.946279369"/>
  </r>
  <r>
    <n v="2022"/>
    <s v="Julho"/>
    <s v="Julho/2022"/>
    <s v="América do Sul"/>
    <s v="Equador"/>
    <x v="6"/>
    <n v="194353.32590874948"/>
  </r>
  <r>
    <n v="2022"/>
    <s v="Julho"/>
    <s v="Julho/2022"/>
    <s v="América do Sul"/>
    <s v="Bolívia"/>
    <x v="6"/>
    <n v="166366.44697788954"/>
  </r>
  <r>
    <n v="2022"/>
    <s v="Julho"/>
    <s v="Julho/2022"/>
    <s v="América do Sul"/>
    <s v="Outros - América do Sul"/>
    <x v="6"/>
    <n v="33246.983320676656"/>
  </r>
  <r>
    <n v="2022"/>
    <s v="Agosto"/>
    <s v="Agosto/2022"/>
    <s v="América do Sul"/>
    <s v="Brasil"/>
    <x v="6"/>
    <n v="14567547.529844109"/>
  </r>
  <r>
    <n v="2022"/>
    <s v="Agosto"/>
    <s v="Agosto/2022"/>
    <s v="América do Sul"/>
    <s v="Argentina"/>
    <x v="6"/>
    <n v="2913509.5059688212"/>
  </r>
  <r>
    <n v="2022"/>
    <s v="Agosto"/>
    <s v="Agosto/2022"/>
    <s v="América do Sul"/>
    <s v="Colômbia"/>
    <x v="6"/>
    <n v="932323.04191002296"/>
  </r>
  <r>
    <n v="2022"/>
    <s v="Agosto"/>
    <s v="Agosto/2022"/>
    <s v="América do Sul"/>
    <s v="Chile"/>
    <x v="6"/>
    <n v="1262520.7859198225"/>
  </r>
  <r>
    <n v="2022"/>
    <s v="Agosto"/>
    <s v="Agosto/2022"/>
    <s v="América do Sul"/>
    <s v="Peru"/>
    <x v="6"/>
    <n v="765281.83023447706"/>
  </r>
  <r>
    <n v="2022"/>
    <s v="Agosto"/>
    <s v="Agosto/2022"/>
    <s v="América do Sul"/>
    <s v="Uruguai"/>
    <x v="6"/>
    <n v="291350.95059688209"/>
  </r>
  <r>
    <n v="2022"/>
    <s v="Agosto"/>
    <s v="Agosto/2022"/>
    <s v="América do Sul"/>
    <s v="Venezuela"/>
    <x v="6"/>
    <n v="631260.39295991126"/>
  </r>
  <r>
    <n v="2022"/>
    <s v="Agosto"/>
    <s v="Agosto/2022"/>
    <s v="América do Sul"/>
    <s v="Paraguai"/>
    <x v="6"/>
    <n v="383806.31891962601"/>
  </r>
  <r>
    <n v="2022"/>
    <s v="Agosto"/>
    <s v="Agosto/2022"/>
    <s v="América do Sul"/>
    <s v="Equador"/>
    <x v="6"/>
    <n v="203945.66541781754"/>
  </r>
  <r>
    <n v="2022"/>
    <s v="Agosto"/>
    <s v="Agosto/2022"/>
    <s v="América do Sul"/>
    <s v="Bolívia"/>
    <x v="6"/>
    <n v="175587.50622638769"/>
  </r>
  <r>
    <n v="2022"/>
    <s v="Agosto"/>
    <s v="Agosto/2022"/>
    <s v="América do Sul"/>
    <s v="Outros - América do Sul"/>
    <x v="6"/>
    <n v="36447.33738216223"/>
  </r>
  <r>
    <n v="2022"/>
    <s v="Setembro"/>
    <s v="Setembro/2022"/>
    <s v="América do Sul"/>
    <s v="Brasil"/>
    <x v="6"/>
    <n v="45326.431898966439"/>
  </r>
  <r>
    <n v="2022"/>
    <s v="Setembro"/>
    <s v="Setembro/2022"/>
    <s v="América do Sul"/>
    <s v="Argentina"/>
    <x v="6"/>
    <n v="9065286.3797932863"/>
  </r>
  <r>
    <n v="2022"/>
    <s v="Setembro"/>
    <s v="Setembro/2022"/>
    <s v="América do Sul"/>
    <s v="Colômbia"/>
    <x v="6"/>
    <n v="2900891.6415338521"/>
  </r>
  <r>
    <n v="2022"/>
    <s v="Setembro"/>
    <s v="Setembro/2022"/>
    <s v="América do Sul"/>
    <s v="Chile"/>
    <x v="6"/>
    <n v="3966062.7911595646"/>
  </r>
  <r>
    <n v="2022"/>
    <s v="Setembro"/>
    <s v="Setembro/2022"/>
    <s v="América do Sul"/>
    <s v="Peru"/>
    <x v="6"/>
    <n v="2379637.6746957381"/>
  </r>
  <r>
    <n v="2022"/>
    <s v="Setembro"/>
    <s v="Setembro/2022"/>
    <s v="América do Sul"/>
    <s v="Uruguai"/>
    <x v="6"/>
    <n v="906528.63797932875"/>
  </r>
  <r>
    <n v="2022"/>
    <s v="Setembro"/>
    <s v="Setembro/2022"/>
    <s v="América do Sul"/>
    <s v="Venezuela"/>
    <x v="6"/>
    <n v="1983031.3955797821"/>
  </r>
  <r>
    <n v="2022"/>
    <s v="Setembro"/>
    <s v="Setembro/2022"/>
    <s v="América do Sul"/>
    <s v="Paraguai"/>
    <x v="6"/>
    <n v="1192085.1589428175"/>
  </r>
  <r>
    <n v="2022"/>
    <s v="Setembro"/>
    <s v="Setembro/2022"/>
    <s v="América do Sul"/>
    <s v="Equador"/>
    <x v="6"/>
    <n v="623238.43861078855"/>
  </r>
  <r>
    <n v="2022"/>
    <s v="Setembro"/>
    <s v="Setembro/2022"/>
    <s v="América do Sul"/>
    <s v="Bolívia"/>
    <x v="6"/>
    <n v="539384.5395977007"/>
  </r>
  <r>
    <n v="2022"/>
    <s v="Setembro"/>
    <s v="Setembro/2022"/>
    <s v="América do Sul"/>
    <s v="Outros - América do Sul"/>
    <x v="6"/>
    <n v="39679.833280213665"/>
  </r>
  <r>
    <n v="2022"/>
    <s v="Outubro"/>
    <s v="Outubro/2022"/>
    <s v="América do Sul"/>
    <s v="Brasil"/>
    <x v="6"/>
    <n v="48095.351459756297"/>
  </r>
  <r>
    <n v="2022"/>
    <s v="Outubro"/>
    <s v="Outubro/2022"/>
    <s v="América do Sul"/>
    <s v="Argentina"/>
    <x v="6"/>
    <n v="9619070.2919512596"/>
  </r>
  <r>
    <n v="2022"/>
    <s v="Outubro"/>
    <s v="Outubro/2022"/>
    <s v="América do Sul"/>
    <s v="Colômbia"/>
    <x v="6"/>
    <n v="3078102.493424403"/>
  </r>
  <r>
    <n v="2022"/>
    <s v="Outubro"/>
    <s v="Outubro/2022"/>
    <s v="América do Sul"/>
    <s v="Chile"/>
    <x v="6"/>
    <n v="4243707.4817432025"/>
  </r>
  <r>
    <n v="2022"/>
    <s v="Outubro"/>
    <s v="Outubro/2022"/>
    <s v="América do Sul"/>
    <s v="Peru"/>
    <x v="6"/>
    <n v="2523591.3824766241"/>
  </r>
  <r>
    <n v="2022"/>
    <s v="Outubro"/>
    <s v="Outubro/2022"/>
    <s v="América do Sul"/>
    <s v="Uruguai"/>
    <x v="6"/>
    <n v="961907.02919512603"/>
  </r>
  <r>
    <n v="2022"/>
    <s v="Outubro"/>
    <s v="Outubro/2022"/>
    <s v="América do Sul"/>
    <s v="Venezuela"/>
    <x v="6"/>
    <n v="2121853.7408716013"/>
  </r>
  <r>
    <n v="2022"/>
    <s v="Outubro"/>
    <s v="Outubro/2022"/>
    <s v="América do Sul"/>
    <s v="Paraguai"/>
    <x v="6"/>
    <n v="1262927.346566777"/>
  </r>
  <r>
    <n v="2022"/>
    <s v="Outubro"/>
    <s v="Outubro/2022"/>
    <s v="América do Sul"/>
    <s v="Equador"/>
    <x v="6"/>
    <n v="650701.81386729097"/>
  </r>
  <r>
    <n v="2022"/>
    <s v="Outubro"/>
    <s v="Outubro/2022"/>
    <s v="América do Sul"/>
    <s v="Bolívia"/>
    <x v="6"/>
    <n v="565827.66423242702"/>
  </r>
  <r>
    <n v="2022"/>
    <s v="Outubro"/>
    <s v="Outubro/2022"/>
    <s v="América do Sul"/>
    <s v="Outros - América do Sul"/>
    <x v="6"/>
    <n v="42940.384975570763"/>
  </r>
  <r>
    <n v="2022"/>
    <s v="Novembro"/>
    <s v="Novembro/2022"/>
    <s v="América do Sul"/>
    <s v="Brasil"/>
    <x v="6"/>
    <n v="89295.229509139826"/>
  </r>
  <r>
    <n v="2022"/>
    <s v="Novembro"/>
    <s v="Novembro/2022"/>
    <s v="América do Sul"/>
    <s v="Argentina"/>
    <x v="6"/>
    <n v="17859045.901827969"/>
  </r>
  <r>
    <n v="2022"/>
    <s v="Novembro"/>
    <s v="Novembro/2022"/>
    <s v="América do Sul"/>
    <s v="Colômbia"/>
    <x v="6"/>
    <n v="5714894.6885849498"/>
  </r>
  <r>
    <n v="2022"/>
    <s v="Novembro"/>
    <s v="Novembro/2022"/>
    <s v="América do Sul"/>
    <s v="Chile"/>
    <x v="6"/>
    <n v="7937353.7341457615"/>
  </r>
  <r>
    <n v="2022"/>
    <s v="Novembro"/>
    <s v="Novembro/2022"/>
    <s v="América do Sul"/>
    <s v="Peru"/>
    <x v="6"/>
    <n v="4683038.7031459985"/>
  </r>
  <r>
    <n v="2022"/>
    <s v="Novembro"/>
    <s v="Novembro/2022"/>
    <s v="América do Sul"/>
    <s v="Uruguai"/>
    <x v="6"/>
    <n v="1785904.5901827966"/>
  </r>
  <r>
    <n v="2022"/>
    <s v="Novembro"/>
    <s v="Novembro/2022"/>
    <s v="América do Sul"/>
    <s v="Venezuela"/>
    <x v="6"/>
    <n v="3968676.8670728807"/>
  </r>
  <r>
    <n v="2022"/>
    <s v="Novembro"/>
    <s v="Novembro/2022"/>
    <s v="América do Sul"/>
    <s v="Paraguai"/>
    <x v="6"/>
    <n v="2341519.3515729993"/>
  </r>
  <r>
    <n v="2022"/>
    <s v="Novembro"/>
    <s v="Novembro/2022"/>
    <s v="América do Sul"/>
    <s v="Equador"/>
    <x v="6"/>
    <n v="1190603.0601218643"/>
  </r>
  <r>
    <n v="2022"/>
    <s v="Novembro"/>
    <s v="Novembro/2022"/>
    <s v="América do Sul"/>
    <s v="Bolívia"/>
    <x v="6"/>
    <n v="1039793.3391730948"/>
  </r>
  <r>
    <n v="2022"/>
    <s v="Novembro"/>
    <s v="Novembro/2022"/>
    <s v="América do Sul"/>
    <s v="Outros - América do Sul"/>
    <x v="6"/>
    <n v="81151.557729828593"/>
  </r>
  <r>
    <n v="2022"/>
    <s v="Dezembro"/>
    <s v="Dezembro/2022"/>
    <s v="América do Sul"/>
    <s v="Brasil"/>
    <x v="6"/>
    <n v="92588.311632321289"/>
  </r>
  <r>
    <n v="2022"/>
    <s v="Dezembro"/>
    <s v="Dezembro/2022"/>
    <s v="América do Sul"/>
    <s v="Argentina"/>
    <x v="6"/>
    <n v="18517662.326464262"/>
  </r>
  <r>
    <n v="2022"/>
    <s v="Dezembro"/>
    <s v="Dezembro/2022"/>
    <s v="América do Sul"/>
    <s v="Colômbia"/>
    <x v="6"/>
    <n v="5925651.9444685653"/>
  </r>
  <r>
    <n v="2022"/>
    <s v="Dezembro"/>
    <s v="Dezembro/2022"/>
    <s v="América do Sul"/>
    <s v="Chile"/>
    <x v="6"/>
    <n v="8284217.3565761177"/>
  </r>
  <r>
    <n v="2022"/>
    <s v="Dezembro"/>
    <s v="Dezembro/2022"/>
    <s v="América do Sul"/>
    <s v="Peru"/>
    <x v="6"/>
    <n v="4853576.757146948"/>
  </r>
  <r>
    <n v="2022"/>
    <s v="Dezembro"/>
    <s v="Dezembro/2022"/>
    <s v="América do Sul"/>
    <s v="Uruguai"/>
    <x v="6"/>
    <n v="1851766.2326464267"/>
  </r>
  <r>
    <n v="2022"/>
    <s v="Dezembro"/>
    <s v="Dezembro/2022"/>
    <s v="América do Sul"/>
    <s v="Venezuela"/>
    <x v="6"/>
    <n v="4142108.6782880593"/>
  </r>
  <r>
    <n v="2022"/>
    <s v="Dezembro"/>
    <s v="Dezembro/2022"/>
    <s v="América do Sul"/>
    <s v="Paraguai"/>
    <x v="6"/>
    <n v="2424839.1509601627"/>
  </r>
  <r>
    <n v="2022"/>
    <s v="Dezembro"/>
    <s v="Dezembro/2022"/>
    <s v="América do Sul"/>
    <s v="Equador"/>
    <x v="6"/>
    <n v="1218267.2583200173"/>
  </r>
  <r>
    <n v="2022"/>
    <s v="Dezembro"/>
    <s v="Dezembro/2022"/>
    <s v="América do Sul"/>
    <s v="Bolívia"/>
    <x v="6"/>
    <n v="1068176.7320949913"/>
  </r>
  <r>
    <n v="2022"/>
    <s v="Dezembro"/>
    <s v="Dezembro/2022"/>
    <s v="América do Sul"/>
    <s v="Outros - América do Sul"/>
    <x v="6"/>
    <n v="85508.743699795465"/>
  </r>
  <r>
    <n v="2022"/>
    <s v="Janeiro"/>
    <s v="Janeiro/2022"/>
    <s v="Europa"/>
    <s v="Alemanha"/>
    <x v="0"/>
    <n v="25657541.433586955"/>
  </r>
  <r>
    <n v="2022"/>
    <s v="Janeiro"/>
    <s v="Janeiro/2022"/>
    <s v="Europa"/>
    <s v="França"/>
    <x v="0"/>
    <n v="18660030.133517787"/>
  </r>
  <r>
    <n v="2022"/>
    <s v="Janeiro"/>
    <s v="Janeiro/2022"/>
    <s v="Europa"/>
    <s v="Reino Unido"/>
    <x v="0"/>
    <n v="38719562.527049415"/>
  </r>
  <r>
    <n v="2022"/>
    <s v="Janeiro"/>
    <s v="Janeiro/2022"/>
    <s v="Europa"/>
    <s v="Itália"/>
    <x v="0"/>
    <n v="13995022.60013834"/>
  </r>
  <r>
    <n v="2022"/>
    <s v="Janeiro"/>
    <s v="Janeiro/2022"/>
    <s v="Europa"/>
    <s v="Espanha"/>
    <x v="0"/>
    <n v="11662518.833448619"/>
  </r>
  <r>
    <n v="2022"/>
    <s v="Janeiro"/>
    <s v="Janeiro/2022"/>
    <s v="Europa"/>
    <s v="Polônia"/>
    <x v="0"/>
    <n v="8863514.3134209514"/>
  </r>
  <r>
    <n v="2022"/>
    <s v="Janeiro"/>
    <s v="Janeiro/2022"/>
    <s v="Europa"/>
    <s v="Rússia"/>
    <x v="0"/>
    <n v="18660030.133517787"/>
  </r>
  <r>
    <n v="2022"/>
    <s v="Janeiro"/>
    <s v="Janeiro/2022"/>
    <s v="Europa"/>
    <s v="Holanda"/>
    <x v="0"/>
    <n v="6997511.3000691701"/>
  </r>
  <r>
    <n v="2022"/>
    <s v="Janeiro"/>
    <s v="Janeiro/2022"/>
    <s v="Europa"/>
    <s v="Suíça"/>
    <x v="0"/>
    <n v="7930512.8067450598"/>
  </r>
  <r>
    <n v="2022"/>
    <s v="Janeiro"/>
    <s v="Janeiro/2022"/>
    <s v="Europa"/>
    <s v="Suécia"/>
    <x v="0"/>
    <n v="5598009.0400553364"/>
  </r>
  <r>
    <n v="2022"/>
    <s v="Janeiro"/>
    <s v="Janeiro/2022"/>
    <s v="Europa"/>
    <s v="Outros - Europa"/>
    <x v="0"/>
    <n v="12869528.151032478"/>
  </r>
  <r>
    <n v="2022"/>
    <s v="Fevereiro"/>
    <s v="Fevereiro/2022"/>
    <s v="Europa"/>
    <s v="Alemanha"/>
    <x v="0"/>
    <n v="24044090.605828941"/>
  </r>
  <r>
    <n v="2022"/>
    <s v="Fevereiro"/>
    <s v="Fevereiro/2022"/>
    <s v="Europa"/>
    <s v="França"/>
    <x v="0"/>
    <n v="17311745.236196835"/>
  </r>
  <r>
    <n v="2022"/>
    <s v="Fevereiro"/>
    <s v="Fevereiro/2022"/>
    <s v="Europa"/>
    <s v="Reino Unido"/>
    <x v="0"/>
    <n v="36547017.720859982"/>
  </r>
  <r>
    <n v="2022"/>
    <s v="Fevereiro"/>
    <s v="Fevereiro/2022"/>
    <s v="Europa"/>
    <s v="Itália"/>
    <x v="0"/>
    <n v="12983808.927147625"/>
  </r>
  <r>
    <n v="2022"/>
    <s v="Fevereiro"/>
    <s v="Fevereiro/2022"/>
    <s v="Europa"/>
    <s v="Espanha"/>
    <x v="0"/>
    <n v="10579399.866564732"/>
  </r>
  <r>
    <n v="2022"/>
    <s v="Fevereiro"/>
    <s v="Fevereiro/2022"/>
    <s v="Europa"/>
    <s v="Polônia"/>
    <x v="0"/>
    <n v="8174990.80598184"/>
  </r>
  <r>
    <n v="2022"/>
    <s v="Fevereiro"/>
    <s v="Fevereiro/2022"/>
    <s v="Europa"/>
    <s v="Rússia"/>
    <x v="0"/>
    <n v="17311745.236196835"/>
  </r>
  <r>
    <n v="2022"/>
    <s v="Fevereiro"/>
    <s v="Fevereiro/2022"/>
    <s v="Europa"/>
    <s v="Holanda"/>
    <x v="0"/>
    <n v="6251463.5575155243"/>
  </r>
  <r>
    <n v="2022"/>
    <s v="Fevereiro"/>
    <s v="Fevereiro/2022"/>
    <s v="Europa"/>
    <s v="Suíça"/>
    <x v="0"/>
    <n v="7213227.1817486826"/>
  </r>
  <r>
    <n v="2022"/>
    <s v="Fevereiro"/>
    <s v="Fevereiro/2022"/>
    <s v="Europa"/>
    <s v="Suécia"/>
    <x v="0"/>
    <n v="5289699.933282367"/>
  </r>
  <r>
    <n v="2022"/>
    <s v="Fevereiro"/>
    <s v="Fevereiro/2022"/>
    <s v="Europa"/>
    <s v="Outros - Europa"/>
    <x v="0"/>
    <n v="10516030.521844165"/>
  </r>
  <r>
    <n v="2022"/>
    <s v="Março"/>
    <s v="Março/2022"/>
    <s v="Europa"/>
    <s v="Alemanha"/>
    <x v="0"/>
    <n v="26548894.334994085"/>
  </r>
  <r>
    <n v="2022"/>
    <s v="Março"/>
    <s v="Março/2022"/>
    <s v="Europa"/>
    <s v="França"/>
    <x v="0"/>
    <n v="19308286.789086603"/>
  </r>
  <r>
    <n v="2022"/>
    <s v="Março"/>
    <s v="Março/2022"/>
    <s v="Europa"/>
    <s v="Reino Unido"/>
    <x v="0"/>
    <n v="40064695.087354697"/>
  </r>
  <r>
    <n v="2022"/>
    <s v="Março"/>
    <s v="Março/2022"/>
    <s v="Europa"/>
    <s v="Itália"/>
    <x v="0"/>
    <n v="14481215.091814954"/>
  </r>
  <r>
    <n v="2022"/>
    <s v="Março"/>
    <s v="Março/2022"/>
    <s v="Europa"/>
    <s v="Espanha"/>
    <x v="0"/>
    <n v="12067679.243179126"/>
  </r>
  <r>
    <n v="2022"/>
    <s v="Março"/>
    <s v="Março/2022"/>
    <s v="Europa"/>
    <s v="Polônia"/>
    <x v="0"/>
    <n v="9171436.2248161379"/>
  </r>
  <r>
    <n v="2022"/>
    <s v="Março"/>
    <s v="Março/2022"/>
    <s v="Europa"/>
    <s v="Rússia"/>
    <x v="0"/>
    <n v="16894750.94045078"/>
  </r>
  <r>
    <n v="2022"/>
    <s v="Março"/>
    <s v="Março/2022"/>
    <s v="Europa"/>
    <s v="Holanda"/>
    <x v="0"/>
    <n v="7240607.5459074769"/>
  </r>
  <r>
    <n v="2022"/>
    <s v="Março"/>
    <s v="Março/2022"/>
    <s v="Europa"/>
    <s v="Suíça"/>
    <x v="0"/>
    <n v="7723314.7156346422"/>
  </r>
  <r>
    <n v="2022"/>
    <s v="Março"/>
    <s v="Março/2022"/>
    <s v="Europa"/>
    <s v="Suécia"/>
    <x v="0"/>
    <n v="5792486.0367259821"/>
  </r>
  <r>
    <n v="2022"/>
    <s v="Março"/>
    <s v="Março/2022"/>
    <s v="Europa"/>
    <s v="Outros - Europa"/>
    <x v="0"/>
    <n v="10320415.262617417"/>
  </r>
  <r>
    <n v="2022"/>
    <s v="Abril"/>
    <s v="Abril/2022"/>
    <s v="Europa"/>
    <s v="Alemanha"/>
    <x v="0"/>
    <n v="28757819.426542465"/>
  </r>
  <r>
    <n v="2022"/>
    <s v="Abril"/>
    <s v="Abril/2022"/>
    <s v="Europa"/>
    <s v="França"/>
    <x v="0"/>
    <n v="21320452.333471138"/>
  </r>
  <r>
    <n v="2022"/>
    <s v="Abril"/>
    <s v="Abril/2022"/>
    <s v="Europa"/>
    <s v="Reino Unido"/>
    <x v="0"/>
    <n v="43632553.612685122"/>
  </r>
  <r>
    <n v="2022"/>
    <s v="Abril"/>
    <s v="Abril/2022"/>
    <s v="Europa"/>
    <s v="Itália"/>
    <x v="0"/>
    <n v="16362207.60475692"/>
  </r>
  <r>
    <n v="2022"/>
    <s v="Abril"/>
    <s v="Abril/2022"/>
    <s v="Europa"/>
    <s v="Espanha"/>
    <x v="0"/>
    <n v="13387260.767528391"/>
  </r>
  <r>
    <n v="2022"/>
    <s v="Abril"/>
    <s v="Abril/2022"/>
    <s v="Europa"/>
    <s v="Polônia"/>
    <x v="0"/>
    <n v="9916489.4574284367"/>
  </r>
  <r>
    <n v="2022"/>
    <s v="Abril"/>
    <s v="Abril/2022"/>
    <s v="Europa"/>
    <s v="Rússia"/>
    <x v="0"/>
    <n v="16858032.077628341"/>
  </r>
  <r>
    <n v="2022"/>
    <s v="Abril"/>
    <s v="Abril/2022"/>
    <s v="Europa"/>
    <s v="Holanda"/>
    <x v="0"/>
    <n v="7933191.5659427494"/>
  </r>
  <r>
    <n v="2022"/>
    <s v="Abril"/>
    <s v="Abril/2022"/>
    <s v="Europa"/>
    <s v="Suíça"/>
    <x v="0"/>
    <n v="8429016.0388141721"/>
  </r>
  <r>
    <n v="2022"/>
    <s v="Abril"/>
    <s v="Abril/2022"/>
    <s v="Europa"/>
    <s v="Suécia"/>
    <x v="0"/>
    <n v="6197805.9108927734"/>
  </r>
  <r>
    <n v="2022"/>
    <s v="Abril"/>
    <s v="Abril/2022"/>
    <s v="Europa"/>
    <s v="Outros - Europa"/>
    <x v="0"/>
    <n v="10209514.156305708"/>
  </r>
  <r>
    <n v="2022"/>
    <s v="Maio"/>
    <s v="Maio/2022"/>
    <s v="Europa"/>
    <s v="Alemanha"/>
    <x v="0"/>
    <n v="30251329.209820431"/>
  </r>
  <r>
    <n v="2022"/>
    <s v="Maio"/>
    <s v="Maio/2022"/>
    <s v="Europa"/>
    <s v="França"/>
    <x v="0"/>
    <n v="22812477.764782615"/>
  </r>
  <r>
    <n v="2022"/>
    <s v="Maio"/>
    <s v="Maio/2022"/>
    <s v="Europa"/>
    <s v="Reino Unido"/>
    <x v="0"/>
    <n v="46120878.959234416"/>
  </r>
  <r>
    <n v="2022"/>
    <s v="Maio"/>
    <s v="Maio/2022"/>
    <s v="Europa"/>
    <s v="Itália"/>
    <x v="0"/>
    <n v="17853243.468090743"/>
  </r>
  <r>
    <n v="2022"/>
    <s v="Maio"/>
    <s v="Maio/2022"/>
    <s v="Europa"/>
    <s v="Espanha"/>
    <x v="0"/>
    <n v="14381779.460406436"/>
  </r>
  <r>
    <n v="2022"/>
    <s v="Maio"/>
    <s v="Maio/2022"/>
    <s v="Europa"/>
    <s v="Polônia"/>
    <x v="0"/>
    <n v="10414392.023052933"/>
  </r>
  <r>
    <n v="2022"/>
    <s v="Maio"/>
    <s v="Maio/2022"/>
    <s v="Europa"/>
    <s v="Rússia"/>
    <x v="0"/>
    <n v="16365473.179083183"/>
  </r>
  <r>
    <n v="2022"/>
    <s v="Maio"/>
    <s v="Maio/2022"/>
    <s v="Europa"/>
    <s v="Holanda"/>
    <x v="0"/>
    <n v="8430698.3043761849"/>
  </r>
  <r>
    <n v="2022"/>
    <s v="Maio"/>
    <s v="Maio/2022"/>
    <s v="Europa"/>
    <s v="Suíça"/>
    <x v="0"/>
    <n v="8926621.7340453733"/>
  </r>
  <r>
    <n v="2022"/>
    <s v="Maio"/>
    <s v="Maio/2022"/>
    <s v="Europa"/>
    <s v="Suécia"/>
    <x v="0"/>
    <n v="6447004.5856994344"/>
  </r>
  <r>
    <n v="2022"/>
    <s v="Maio"/>
    <s v="Maio/2022"/>
    <s v="Europa"/>
    <s v="Outros - Europa"/>
    <x v="0"/>
    <n v="9927485.3830140941"/>
  </r>
  <r>
    <n v="2022"/>
    <s v="Junho"/>
    <s v="Junho/2022"/>
    <s v="Europa"/>
    <s v="Alemanha"/>
    <x v="0"/>
    <n v="31732622.63177396"/>
  </r>
  <r>
    <n v="2022"/>
    <s v="Junho"/>
    <s v="Junho/2022"/>
    <s v="Europa"/>
    <s v="França"/>
    <x v="0"/>
    <n v="24295289.202451937"/>
  </r>
  <r>
    <n v="2022"/>
    <s v="Junho"/>
    <s v="Junho/2022"/>
    <s v="Europa"/>
    <s v="Reino Unido"/>
    <x v="0"/>
    <n v="48590578.404903874"/>
  </r>
  <r>
    <n v="2022"/>
    <s v="Junho"/>
    <s v="Junho/2022"/>
    <s v="Europa"/>
    <s v="Itália"/>
    <x v="0"/>
    <n v="19337066.916237257"/>
  </r>
  <r>
    <n v="2022"/>
    <s v="Junho"/>
    <s v="Junho/2022"/>
    <s v="Europa"/>
    <s v="Espanha"/>
    <x v="0"/>
    <n v="15370489.08726551"/>
  </r>
  <r>
    <n v="2022"/>
    <s v="Junho"/>
    <s v="Junho/2022"/>
    <s v="Europa"/>
    <s v="Polônia"/>
    <x v="0"/>
    <n v="10908089.029672299"/>
  </r>
  <r>
    <n v="2022"/>
    <s v="Junho"/>
    <s v="Junho/2022"/>
    <s v="Europa"/>
    <s v="Rússia"/>
    <x v="0"/>
    <n v="15866311.31588698"/>
  </r>
  <r>
    <n v="2022"/>
    <s v="Junho"/>
    <s v="Junho/2022"/>
    <s v="Europa"/>
    <s v="Holanda"/>
    <x v="0"/>
    <n v="8924800.1151864287"/>
  </r>
  <r>
    <n v="2022"/>
    <s v="Junho"/>
    <s v="Junho/2022"/>
    <s v="Europa"/>
    <s v="Suíça"/>
    <x v="0"/>
    <n v="9420622.3438078947"/>
  </r>
  <r>
    <n v="2022"/>
    <s v="Junho"/>
    <s v="Junho/2022"/>
    <s v="Europa"/>
    <s v="Suécia"/>
    <x v="0"/>
    <n v="6693600.0863898201"/>
  </r>
  <r>
    <n v="2022"/>
    <s v="Junho"/>
    <s v="Junho/2022"/>
    <s v="Europa"/>
    <s v="Outros - Europa"/>
    <x v="0"/>
    <n v="9718956.0576394536"/>
  </r>
  <r>
    <n v="2022"/>
    <s v="Julho"/>
    <s v="Julho/2022"/>
    <s v="Europa"/>
    <s v="Alemanha"/>
    <x v="0"/>
    <n v="33204743.369727615"/>
  </r>
  <r>
    <n v="2022"/>
    <s v="Julho"/>
    <s v="Julho/2022"/>
    <s v="Europa"/>
    <s v="França"/>
    <x v="0"/>
    <n v="25770845.60038561"/>
  </r>
  <r>
    <n v="2022"/>
    <s v="Julho"/>
    <s v="Julho/2022"/>
    <s v="Europa"/>
    <s v="Reino Unido"/>
    <x v="0"/>
    <n v="51046098.016148426"/>
  </r>
  <r>
    <n v="2022"/>
    <s v="Julho"/>
    <s v="Julho/2022"/>
    <s v="Europa"/>
    <s v="Itália"/>
    <x v="0"/>
    <n v="20814913.754157614"/>
  </r>
  <r>
    <n v="2022"/>
    <s v="Julho"/>
    <s v="Julho/2022"/>
    <s v="Europa"/>
    <s v="Espanha"/>
    <x v="0"/>
    <n v="16354575.092552407"/>
  </r>
  <r>
    <n v="2022"/>
    <s v="Julho"/>
    <s v="Julho/2022"/>
    <s v="Europa"/>
    <s v="Polônia"/>
    <x v="0"/>
    <n v="11398643.246324405"/>
  </r>
  <r>
    <n v="2022"/>
    <s v="Julho"/>
    <s v="Julho/2022"/>
    <s v="Europa"/>
    <s v="Rússia"/>
    <x v="0"/>
    <n v="15363388.723306809"/>
  </r>
  <r>
    <n v="2022"/>
    <s v="Julho"/>
    <s v="Julho/2022"/>
    <s v="Europa"/>
    <s v="Holanda"/>
    <x v="0"/>
    <n v="9416270.5078332052"/>
  </r>
  <r>
    <n v="2022"/>
    <s v="Julho"/>
    <s v="Julho/2022"/>
    <s v="Europa"/>
    <s v="Suíça"/>
    <x v="0"/>
    <n v="9911863.692456007"/>
  </r>
  <r>
    <n v="2022"/>
    <s v="Julho"/>
    <s v="Julho/2022"/>
    <s v="Europa"/>
    <s v="Suécia"/>
    <x v="0"/>
    <n v="6938304.5847192034"/>
  </r>
  <r>
    <n v="2022"/>
    <s v="Julho"/>
    <s v="Julho/2022"/>
    <s v="Europa"/>
    <s v="Outros - Europa"/>
    <x v="0"/>
    <n v="9565819.7232136931"/>
  </r>
  <r>
    <n v="2022"/>
    <s v="Agosto"/>
    <s v="Agosto/2022"/>
    <s v="Europa"/>
    <s v="Alemanha"/>
    <x v="0"/>
    <n v="34669805.691389814"/>
  </r>
  <r>
    <n v="2022"/>
    <s v="Agosto"/>
    <s v="Agosto/2022"/>
    <s v="Europa"/>
    <s v="França"/>
    <x v="0"/>
    <n v="27240561.614663426"/>
  </r>
  <r>
    <n v="2022"/>
    <s v="Agosto"/>
    <s v="Agosto/2022"/>
    <s v="Europa"/>
    <s v="Reino Unido"/>
    <x v="0"/>
    <n v="53490557.352429993"/>
  </r>
  <r>
    <n v="2022"/>
    <s v="Agosto"/>
    <s v="Agosto/2022"/>
    <s v="Europa"/>
    <s v="Itália"/>
    <x v="0"/>
    <n v="22287732.230179165"/>
  </r>
  <r>
    <n v="2022"/>
    <s v="Agosto"/>
    <s v="Agosto/2022"/>
    <s v="Europa"/>
    <s v="Espanha"/>
    <x v="0"/>
    <n v="17334902.845694907"/>
  </r>
  <r>
    <n v="2022"/>
    <s v="Agosto"/>
    <s v="Agosto/2022"/>
    <s v="Europa"/>
    <s v="Polônia"/>
    <x v="0"/>
    <n v="11886790.52276222"/>
  </r>
  <r>
    <n v="2022"/>
    <s v="Agosto"/>
    <s v="Agosto/2022"/>
    <s v="Europa"/>
    <s v="Rússia"/>
    <x v="0"/>
    <n v="14858488.153452776"/>
  </r>
  <r>
    <n v="2022"/>
    <s v="Agosto"/>
    <s v="Agosto/2022"/>
    <s v="Europa"/>
    <s v="Holanda"/>
    <x v="0"/>
    <n v="9905658.7689685188"/>
  </r>
  <r>
    <n v="2022"/>
    <s v="Agosto"/>
    <s v="Agosto/2022"/>
    <s v="Europa"/>
    <s v="Suíça"/>
    <x v="0"/>
    <n v="10400941.707416944"/>
  </r>
  <r>
    <n v="2022"/>
    <s v="Agosto"/>
    <s v="Agosto/2022"/>
    <s v="Europa"/>
    <s v="Suécia"/>
    <x v="0"/>
    <n v="7181602.6075021755"/>
  </r>
  <r>
    <n v="2022"/>
    <s v="Agosto"/>
    <s v="Agosto/2022"/>
    <s v="Europa"/>
    <s v="Outros - Europa"/>
    <x v="0"/>
    <n v="9455465.9359746426"/>
  </r>
  <r>
    <n v="2022"/>
    <s v="Setembro"/>
    <s v="Setembro/2022"/>
    <s v="Europa"/>
    <s v="Alemanha"/>
    <x v="0"/>
    <n v="36129323.301371403"/>
  </r>
  <r>
    <n v="2022"/>
    <s v="Setembro"/>
    <s v="Setembro/2022"/>
    <s v="Europa"/>
    <s v="França"/>
    <x v="0"/>
    <n v="28705489.746295083"/>
  </r>
  <r>
    <n v="2022"/>
    <s v="Setembro"/>
    <s v="Setembro/2022"/>
    <s v="Europa"/>
    <s v="Reino Unido"/>
    <x v="0"/>
    <n v="55926212.78157492"/>
  </r>
  <r>
    <n v="2022"/>
    <s v="Setembro"/>
    <s v="Setembro/2022"/>
    <s v="Europa"/>
    <s v="Itália"/>
    <x v="0"/>
    <n v="23756267.376244213"/>
  </r>
  <r>
    <n v="2022"/>
    <s v="Setembro"/>
    <s v="Setembro/2022"/>
    <s v="Europa"/>
    <s v="Espanha"/>
    <x v="0"/>
    <n v="18312122.769188248"/>
  </r>
  <r>
    <n v="2022"/>
    <s v="Setembro"/>
    <s v="Setembro/2022"/>
    <s v="Europa"/>
    <s v="Polônia"/>
    <x v="0"/>
    <n v="12373055.925127193"/>
  </r>
  <r>
    <n v="2022"/>
    <s v="Setembro"/>
    <s v="Setembro/2022"/>
    <s v="Europa"/>
    <s v="Rússia"/>
    <x v="0"/>
    <n v="14352744.873147544"/>
  </r>
  <r>
    <n v="2022"/>
    <s v="Setembro"/>
    <s v="Setembro/2022"/>
    <s v="Europa"/>
    <s v="Holanda"/>
    <x v="0"/>
    <n v="10393366.977106843"/>
  </r>
  <r>
    <n v="2022"/>
    <s v="Setembro"/>
    <s v="Setembro/2022"/>
    <s v="Europa"/>
    <s v="Suíça"/>
    <x v="0"/>
    <n v="10888289.21411193"/>
  </r>
  <r>
    <n v="2022"/>
    <s v="Setembro"/>
    <s v="Setembro/2022"/>
    <s v="Europa"/>
    <s v="Suécia"/>
    <x v="0"/>
    <n v="7423833.5550763151"/>
  </r>
  <r>
    <n v="2022"/>
    <s v="Setembro"/>
    <s v="Setembro/2022"/>
    <s v="Europa"/>
    <s v="Outros - Europa"/>
    <x v="0"/>
    <n v="9378842.0308003929"/>
  </r>
  <r>
    <n v="2022"/>
    <s v="Outubro"/>
    <s v="Outubro/2022"/>
    <s v="Europa"/>
    <s v="Alemanha"/>
    <x v="0"/>
    <n v="37584407.947218575"/>
  </r>
  <r>
    <n v="2022"/>
    <s v="Outubro"/>
    <s v="Outubro/2022"/>
    <s v="Europa"/>
    <s v="França"/>
    <x v="0"/>
    <n v="30166432.694478069"/>
  </r>
  <r>
    <n v="2022"/>
    <s v="Outubro"/>
    <s v="Outubro/2022"/>
    <s v="Europa"/>
    <s v="Reino Unido"/>
    <x v="0"/>
    <n v="58354738.654891998"/>
  </r>
  <r>
    <n v="2022"/>
    <s v="Outubro"/>
    <s v="Outubro/2022"/>
    <s v="Europa"/>
    <s v="Itália"/>
    <x v="0"/>
    <n v="25221115.859317727"/>
  </r>
  <r>
    <n v="2022"/>
    <s v="Outubro"/>
    <s v="Outubro/2022"/>
    <s v="Europa"/>
    <s v="Espanha"/>
    <x v="0"/>
    <n v="19286735.657125324"/>
  </r>
  <r>
    <n v="2022"/>
    <s v="Outubro"/>
    <s v="Outubro/2022"/>
    <s v="Europa"/>
    <s v="Polônia"/>
    <x v="0"/>
    <n v="12857823.77141688"/>
  </r>
  <r>
    <n v="2022"/>
    <s v="Outubro"/>
    <s v="Outubro/2022"/>
    <s v="Europa"/>
    <s v="Rússia"/>
    <x v="0"/>
    <n v="13846887.13844895"/>
  </r>
  <r>
    <n v="2022"/>
    <s v="Outubro"/>
    <s v="Outubro/2022"/>
    <s v="Europa"/>
    <s v="Holanda"/>
    <x v="0"/>
    <n v="10879697.037352746"/>
  </r>
  <r>
    <n v="2022"/>
    <s v="Outubro"/>
    <s v="Outubro/2022"/>
    <s v="Europa"/>
    <s v="Suíça"/>
    <x v="0"/>
    <n v="11374228.720868776"/>
  </r>
  <r>
    <n v="2022"/>
    <s v="Outubro"/>
    <s v="Outubro/2022"/>
    <s v="Europa"/>
    <s v="Suécia"/>
    <x v="0"/>
    <n v="7665241.0944985254"/>
  </r>
  <r>
    <n v="2022"/>
    <s v="Outubro"/>
    <s v="Outubro/2022"/>
    <s v="Europa"/>
    <s v="Outros - Europa"/>
    <x v="0"/>
    <n v="9329281.0940360725"/>
  </r>
  <r>
    <n v="2022"/>
    <s v="Novembro"/>
    <s v="Novembro/2022"/>
    <s v="Europa"/>
    <s v="Alemanha"/>
    <x v="0"/>
    <n v="39035894.200537749"/>
  </r>
  <r>
    <n v="2022"/>
    <s v="Novembro"/>
    <s v="Novembro/2022"/>
    <s v="Europa"/>
    <s v="França"/>
    <x v="0"/>
    <n v="31624015.55486602"/>
  </r>
  <r>
    <n v="2022"/>
    <s v="Novembro"/>
    <s v="Novembro/2022"/>
    <s v="Europa"/>
    <s v="Reino Unido"/>
    <x v="0"/>
    <n v="60777404.894508131"/>
  </r>
  <r>
    <n v="2022"/>
    <s v="Novembro"/>
    <s v="Novembro/2022"/>
    <s v="Europa"/>
    <s v="Itália"/>
    <x v="0"/>
    <n v="26682763.124418207"/>
  </r>
  <r>
    <n v="2022"/>
    <s v="Novembro"/>
    <s v="Novembro/2022"/>
    <s v="Europa"/>
    <s v="Espanha"/>
    <x v="0"/>
    <n v="20259134.964836046"/>
  </r>
  <r>
    <n v="2022"/>
    <s v="Novembro"/>
    <s v="Novembro/2022"/>
    <s v="Europa"/>
    <s v="Polônia"/>
    <x v="0"/>
    <n v="13341381.562209101"/>
  </r>
  <r>
    <n v="2022"/>
    <s v="Novembro"/>
    <s v="Novembro/2022"/>
    <s v="Europa"/>
    <s v="Rússia"/>
    <x v="0"/>
    <n v="13341381.562209103"/>
  </r>
  <r>
    <n v="2022"/>
    <s v="Novembro"/>
    <s v="Novembro/2022"/>
    <s v="Europa"/>
    <s v="Holanda"/>
    <x v="0"/>
    <n v="11364880.590029975"/>
  </r>
  <r>
    <n v="2022"/>
    <s v="Novembro"/>
    <s v="Novembro/2022"/>
    <s v="Europa"/>
    <s v="Suíça"/>
    <x v="0"/>
    <n v="11859005.833074758"/>
  </r>
  <r>
    <n v="2022"/>
    <s v="Novembro"/>
    <s v="Novembro/2022"/>
    <s v="Europa"/>
    <s v="Suécia"/>
    <x v="0"/>
    <n v="7906003.8887165058"/>
  </r>
  <r>
    <n v="2022"/>
    <s v="Novembro"/>
    <s v="Novembro/2022"/>
    <s v="Europa"/>
    <s v="Outros - Europa"/>
    <x v="0"/>
    <n v="9301764.6138576753"/>
  </r>
  <r>
    <n v="2022"/>
    <s v="Dezembro"/>
    <s v="Dezembro/2022"/>
    <s v="Europa"/>
    <s v="Alemanha"/>
    <x v="0"/>
    <n v="40484420.537829272"/>
  </r>
  <r>
    <n v="2022"/>
    <s v="Dezembro"/>
    <s v="Dezembro/2022"/>
    <s v="Europa"/>
    <s v="França"/>
    <x v="0"/>
    <n v="33078733.854080006"/>
  </r>
  <r>
    <n v="2022"/>
    <s v="Dezembro"/>
    <s v="Dezembro/2022"/>
    <s v="Europa"/>
    <s v="Reino Unido"/>
    <x v="0"/>
    <n v="63195193.034660332"/>
  </r>
  <r>
    <n v="2022"/>
    <s v="Dezembro"/>
    <s v="Dezembro/2022"/>
    <s v="Europa"/>
    <s v="Itália"/>
    <x v="0"/>
    <n v="28141609.398247182"/>
  </r>
  <r>
    <n v="2022"/>
    <s v="Dezembro"/>
    <s v="Dezembro/2022"/>
    <s v="Europa"/>
    <s v="Espanha"/>
    <x v="0"/>
    <n v="21229635.1600812"/>
  </r>
  <r>
    <n v="2022"/>
    <s v="Dezembro"/>
    <s v="Dezembro/2022"/>
    <s v="Europa"/>
    <s v="Polônia"/>
    <x v="0"/>
    <n v="13823948.476331947"/>
  </r>
  <r>
    <n v="2022"/>
    <s v="Dezembro"/>
    <s v="Dezembro/2022"/>
    <s v="Europa"/>
    <s v="Rússia"/>
    <x v="0"/>
    <n v="12836523.58516538"/>
  </r>
  <r>
    <n v="2022"/>
    <s v="Dezembro"/>
    <s v="Dezembro/2022"/>
    <s v="Europa"/>
    <s v="Holanda"/>
    <x v="0"/>
    <n v="11849098.69399881"/>
  </r>
  <r>
    <n v="2022"/>
    <s v="Dezembro"/>
    <s v="Dezembro/2022"/>
    <s v="Europa"/>
    <s v="Suíça"/>
    <x v="0"/>
    <n v="12342811.139582096"/>
  </r>
  <r>
    <n v="2022"/>
    <s v="Dezembro"/>
    <s v="Dezembro/2022"/>
    <s v="Europa"/>
    <s v="Suécia"/>
    <x v="0"/>
    <n v="8146255.3521241825"/>
  </r>
  <r>
    <n v="2022"/>
    <s v="Dezembro"/>
    <s v="Dezembro/2022"/>
    <s v="Europa"/>
    <s v="Outros - Europa"/>
    <x v="0"/>
    <n v="9292442.6767724324"/>
  </r>
  <r>
    <n v="2022"/>
    <s v="Janeiro"/>
    <s v="Janeiro/2022"/>
    <s v="Europa"/>
    <s v="Alemanha"/>
    <x v="1"/>
    <n v="11524984.427825911"/>
  </r>
  <r>
    <n v="2022"/>
    <s v="Janeiro"/>
    <s v="Janeiro/2022"/>
    <s v="Europa"/>
    <s v="França"/>
    <x v="1"/>
    <n v="8067489.0994781386"/>
  </r>
  <r>
    <n v="2022"/>
    <s v="Janeiro"/>
    <s v="Janeiro/2022"/>
    <s v="Europa"/>
    <s v="Reino Unido"/>
    <x v="1"/>
    <n v="14406230.534782391"/>
  </r>
  <r>
    <n v="2022"/>
    <s v="Janeiro"/>
    <s v="Janeiro/2022"/>
    <s v="Europa"/>
    <s v="Itália"/>
    <x v="1"/>
    <n v="6914990.6566955457"/>
  </r>
  <r>
    <n v="2022"/>
    <s v="Janeiro"/>
    <s v="Janeiro/2022"/>
    <s v="Europa"/>
    <s v="Espanha"/>
    <x v="1"/>
    <n v="5762492.2139129564"/>
  </r>
  <r>
    <n v="2022"/>
    <s v="Janeiro"/>
    <s v="Janeiro/2022"/>
    <s v="Europa"/>
    <s v="Polônia"/>
    <x v="1"/>
    <n v="4609993.7711303653"/>
  </r>
  <r>
    <n v="2022"/>
    <s v="Janeiro"/>
    <s v="Janeiro/2022"/>
    <s v="Europa"/>
    <s v="Rússia"/>
    <x v="1"/>
    <n v="0"/>
  </r>
  <r>
    <n v="2022"/>
    <s v="Janeiro"/>
    <s v="Janeiro/2022"/>
    <s v="Europa"/>
    <s v="Holanda"/>
    <x v="1"/>
    <n v="4033744.5497390684"/>
  </r>
  <r>
    <n v="2022"/>
    <s v="Janeiro"/>
    <s v="Janeiro/2022"/>
    <s v="Europa"/>
    <s v="Suíça"/>
    <x v="1"/>
    <n v="3457495.3283477733"/>
  </r>
  <r>
    <n v="2022"/>
    <s v="Janeiro"/>
    <s v="Janeiro/2022"/>
    <s v="Europa"/>
    <s v="Suécia"/>
    <x v="1"/>
    <n v="2881246.1069564782"/>
  </r>
  <r>
    <n v="2022"/>
    <s v="Janeiro"/>
    <s v="Janeiro/2022"/>
    <s v="Europa"/>
    <s v="Outros - Europa"/>
    <x v="1"/>
    <n v="5062501.0544544747"/>
  </r>
  <r>
    <n v="2022"/>
    <s v="Fevereiro"/>
    <s v="Fevereiro/2022"/>
    <s v="Europa"/>
    <s v="Alemanha"/>
    <x v="1"/>
    <n v="11632515.424756547"/>
  </r>
  <r>
    <n v="2022"/>
    <s v="Fevereiro"/>
    <s v="Fevereiro/2022"/>
    <s v="Europa"/>
    <s v="França"/>
    <x v="1"/>
    <n v="8460011.2180047594"/>
  </r>
  <r>
    <n v="2022"/>
    <s v="Fevereiro"/>
    <s v="Fevereiro/2022"/>
    <s v="Europa"/>
    <s v="Reino Unido"/>
    <x v="1"/>
    <n v="13747518.229257736"/>
  </r>
  <r>
    <n v="2022"/>
    <s v="Fevereiro"/>
    <s v="Fevereiro/2022"/>
    <s v="Europa"/>
    <s v="Itália"/>
    <x v="1"/>
    <n v="7402509.8157541649"/>
  </r>
  <r>
    <n v="2022"/>
    <s v="Fevereiro"/>
    <s v="Fevereiro/2022"/>
    <s v="Europa"/>
    <s v="Espanha"/>
    <x v="1"/>
    <n v="6345008.4135035705"/>
  </r>
  <r>
    <n v="2022"/>
    <s v="Fevereiro"/>
    <s v="Fevereiro/2022"/>
    <s v="Europa"/>
    <s v="Polônia"/>
    <x v="1"/>
    <n v="5287507.011252977"/>
  </r>
  <r>
    <n v="2022"/>
    <s v="Fevereiro"/>
    <s v="Fevereiro/2022"/>
    <s v="Europa"/>
    <s v="Rússia"/>
    <x v="1"/>
    <n v="0"/>
  </r>
  <r>
    <n v="2022"/>
    <s v="Fevereiro"/>
    <s v="Fevereiro/2022"/>
    <s v="Europa"/>
    <s v="Holanda"/>
    <x v="1"/>
    <n v="4758756.3101276783"/>
  </r>
  <r>
    <n v="2022"/>
    <s v="Fevereiro"/>
    <s v="Fevereiro/2022"/>
    <s v="Europa"/>
    <s v="Suíça"/>
    <x v="1"/>
    <n v="3384004.4872019044"/>
  </r>
  <r>
    <n v="2022"/>
    <s v="Fevereiro"/>
    <s v="Fevereiro/2022"/>
    <s v="Europa"/>
    <s v="Suécia"/>
    <x v="1"/>
    <n v="3701254.9078770829"/>
  </r>
  <r>
    <n v="2022"/>
    <s v="Fevereiro"/>
    <s v="Fevereiro/2022"/>
    <s v="Europa"/>
    <s v="Outros - Europa"/>
    <x v="1"/>
    <n v="4670928.6353195775"/>
  </r>
  <r>
    <n v="2022"/>
    <s v="Março"/>
    <s v="Março/2022"/>
    <s v="Europa"/>
    <s v="Alemanha"/>
    <x v="1"/>
    <n v="11786530.150800595"/>
  </r>
  <r>
    <n v="2022"/>
    <s v="Março"/>
    <s v="Março/2022"/>
    <s v="Europa"/>
    <s v="França"/>
    <x v="1"/>
    <n v="8839897.6131004449"/>
  </r>
  <r>
    <n v="2022"/>
    <s v="Março"/>
    <s v="Março/2022"/>
    <s v="Europa"/>
    <s v="Reino Unido"/>
    <x v="1"/>
    <n v="13259846.41965067"/>
  </r>
  <r>
    <n v="2022"/>
    <s v="Março"/>
    <s v="Março/2022"/>
    <s v="Europa"/>
    <s v="Itália"/>
    <x v="1"/>
    <n v="7857686.7672003955"/>
  </r>
  <r>
    <n v="2022"/>
    <s v="Março"/>
    <s v="Março/2022"/>
    <s v="Europa"/>
    <s v="Espanha"/>
    <x v="1"/>
    <n v="6875475.9213003479"/>
  </r>
  <r>
    <n v="2022"/>
    <s v="Março"/>
    <s v="Março/2022"/>
    <s v="Europa"/>
    <s v="Polônia"/>
    <x v="1"/>
    <n v="5893265.0754002966"/>
  </r>
  <r>
    <n v="2022"/>
    <s v="Março"/>
    <s v="Março/2022"/>
    <s v="Europa"/>
    <s v="Rússia"/>
    <x v="1"/>
    <n v="0"/>
  </r>
  <r>
    <n v="2022"/>
    <s v="Março"/>
    <s v="Março/2022"/>
    <s v="Europa"/>
    <s v="Holanda"/>
    <x v="1"/>
    <n v="5402159.6524502728"/>
  </r>
  <r>
    <n v="2022"/>
    <s v="Março"/>
    <s v="Março/2022"/>
    <s v="Europa"/>
    <s v="Suíça"/>
    <x v="1"/>
    <n v="3339516.8760601687"/>
  </r>
  <r>
    <n v="2022"/>
    <s v="Março"/>
    <s v="Março/2022"/>
    <s v="Europa"/>
    <s v="Suécia"/>
    <x v="1"/>
    <n v="4419948.8065502234"/>
  </r>
  <r>
    <n v="2022"/>
    <s v="Março"/>
    <s v="Março/2022"/>
    <s v="Europa"/>
    <s v="Outros - Europa"/>
    <x v="1"/>
    <n v="4384533.8802755158"/>
  </r>
  <r>
    <n v="2022"/>
    <s v="Abril"/>
    <s v="Abril/2022"/>
    <s v="Europa"/>
    <s v="Alemanha"/>
    <x v="1"/>
    <n v="7866758.3214783287"/>
  </r>
  <r>
    <n v="2022"/>
    <s v="Abril"/>
    <s v="Abril/2022"/>
    <s v="Europa"/>
    <s v="França"/>
    <x v="1"/>
    <n v="6051352.5549833318"/>
  </r>
  <r>
    <n v="2022"/>
    <s v="Abril"/>
    <s v="Abril/2022"/>
    <s v="Europa"/>
    <s v="Reino Unido"/>
    <x v="1"/>
    <n v="8471893.5769766625"/>
  </r>
  <r>
    <n v="2022"/>
    <s v="Abril"/>
    <s v="Abril/2022"/>
    <s v="Europa"/>
    <s v="Itália"/>
    <x v="1"/>
    <n v="5446217.299484998"/>
  </r>
  <r>
    <n v="2022"/>
    <s v="Abril"/>
    <s v="Abril/2022"/>
    <s v="Europa"/>
    <s v="Espanha"/>
    <x v="1"/>
    <n v="4841082.0439866651"/>
  </r>
  <r>
    <n v="2022"/>
    <s v="Abril"/>
    <s v="Abril/2022"/>
    <s v="Europa"/>
    <s v="Polônia"/>
    <x v="1"/>
    <n v="4235946.7884883313"/>
  </r>
  <r>
    <n v="2022"/>
    <s v="Abril"/>
    <s v="Abril/2022"/>
    <s v="Europa"/>
    <s v="Rússia"/>
    <x v="1"/>
    <n v="0"/>
  </r>
  <r>
    <n v="2022"/>
    <s v="Abril"/>
    <s v="Abril/2022"/>
    <s v="Europa"/>
    <s v="Holanda"/>
    <x v="1"/>
    <n v="3933379.1607391648"/>
  </r>
  <r>
    <n v="2022"/>
    <s v="Abril"/>
    <s v="Abril/2022"/>
    <s v="Europa"/>
    <s v="Suíça"/>
    <x v="1"/>
    <n v="2178486.9197939988"/>
  </r>
  <r>
    <n v="2022"/>
    <s v="Abril"/>
    <s v="Abril/2022"/>
    <s v="Europa"/>
    <s v="Suécia"/>
    <x v="1"/>
    <n v="27533654.125174154"/>
  </r>
  <r>
    <n v="2022"/>
    <s v="Abril"/>
    <s v="Abril/2022"/>
    <s v="Europa"/>
    <s v="Outros - Europa"/>
    <x v="1"/>
    <n v="4168937.0814162269"/>
  </r>
  <r>
    <n v="2022"/>
    <s v="Maio"/>
    <s v="Maio/2022"/>
    <s v="Europa"/>
    <s v="Alemanha"/>
    <x v="1"/>
    <n v="12188683.07529271"/>
  </r>
  <r>
    <n v="2022"/>
    <s v="Maio"/>
    <s v="Maio/2022"/>
    <s v="Europa"/>
    <s v="França"/>
    <x v="1"/>
    <n v="9576822.4163014162"/>
  </r>
  <r>
    <n v="2022"/>
    <s v="Maio"/>
    <s v="Maio/2022"/>
    <s v="Europa"/>
    <s v="Reino Unido"/>
    <x v="1"/>
    <n v="12623993.185124593"/>
  </r>
  <r>
    <n v="2022"/>
    <s v="Maio"/>
    <s v="Maio/2022"/>
    <s v="Europa"/>
    <s v="Itália"/>
    <x v="1"/>
    <n v="8706202.1966376491"/>
  </r>
  <r>
    <n v="2022"/>
    <s v="Maio"/>
    <s v="Maio/2022"/>
    <s v="Europa"/>
    <s v="Espanha"/>
    <x v="1"/>
    <n v="7835581.9769738866"/>
  </r>
  <r>
    <n v="2022"/>
    <s v="Maio"/>
    <s v="Maio/2022"/>
    <s v="Europa"/>
    <s v="Polônia"/>
    <x v="1"/>
    <n v="6964961.7573101204"/>
  </r>
  <r>
    <n v="2022"/>
    <s v="Maio"/>
    <s v="Maio/2022"/>
    <s v="Europa"/>
    <s v="Rússia"/>
    <x v="1"/>
    <n v="0"/>
  </r>
  <r>
    <n v="2022"/>
    <s v="Maio"/>
    <s v="Maio/2022"/>
    <s v="Europa"/>
    <s v="Holanda"/>
    <x v="1"/>
    <n v="6529651.6474782377"/>
  </r>
  <r>
    <n v="2022"/>
    <s v="Maio"/>
    <s v="Maio/2022"/>
    <s v="Europa"/>
    <s v="Suíça"/>
    <x v="1"/>
    <n v="3308356.8347223075"/>
  </r>
  <r>
    <n v="2022"/>
    <s v="Maio"/>
    <s v="Maio/2022"/>
    <s v="Europa"/>
    <s v="Suécia"/>
    <x v="1"/>
    <n v="5659031.4278144734"/>
  </r>
  <r>
    <n v="2022"/>
    <s v="Maio"/>
    <s v="Maio/2022"/>
    <s v="Europa"/>
    <s v="Outros - Europa"/>
    <x v="1"/>
    <n v="4003270.0645993846"/>
  </r>
  <r>
    <n v="2022"/>
    <s v="Junho"/>
    <s v="Junho/2022"/>
    <s v="Europa"/>
    <s v="Alemanha"/>
    <x v="1"/>
    <n v="12422489.506207768"/>
  </r>
  <r>
    <n v="2022"/>
    <s v="Junho"/>
    <s v="Junho/2022"/>
    <s v="Europa"/>
    <s v="França"/>
    <x v="1"/>
    <n v="9937991.6049662139"/>
  </r>
  <r>
    <n v="2022"/>
    <s v="Junho"/>
    <s v="Junho/2022"/>
    <s v="Europa"/>
    <s v="Reino Unido"/>
    <x v="1"/>
    <n v="12422489.506207768"/>
  </r>
  <r>
    <n v="2022"/>
    <s v="Junho"/>
    <s v="Junho/2022"/>
    <s v="Europa"/>
    <s v="Itália"/>
    <x v="1"/>
    <n v="9109825.6378856953"/>
  </r>
  <r>
    <n v="2022"/>
    <s v="Junho"/>
    <s v="Junho/2022"/>
    <s v="Europa"/>
    <s v="Espanha"/>
    <x v="1"/>
    <n v="8281659.6708051777"/>
  </r>
  <r>
    <n v="2022"/>
    <s v="Junho"/>
    <s v="Junho/2022"/>
    <s v="Europa"/>
    <s v="Polônia"/>
    <x v="1"/>
    <n v="7453493.7037246609"/>
  </r>
  <r>
    <n v="2022"/>
    <s v="Junho"/>
    <s v="Junho/2022"/>
    <s v="Europa"/>
    <s v="Rússia"/>
    <x v="1"/>
    <n v="0"/>
  </r>
  <r>
    <n v="2022"/>
    <s v="Junho"/>
    <s v="Junho/2022"/>
    <s v="Europa"/>
    <s v="Holanda"/>
    <x v="1"/>
    <n v="7039410.7201844025"/>
  </r>
  <r>
    <n v="2022"/>
    <s v="Junho"/>
    <s v="Junho/2022"/>
    <s v="Europa"/>
    <s v="Suíça"/>
    <x v="1"/>
    <n v="3312663.8683220716"/>
  </r>
  <r>
    <n v="2022"/>
    <s v="Junho"/>
    <s v="Junho/2022"/>
    <s v="Europa"/>
    <s v="Suécia"/>
    <x v="1"/>
    <n v="6211244.7531038849"/>
  </r>
  <r>
    <n v="2022"/>
    <s v="Junho"/>
    <s v="Junho/2022"/>
    <s v="Europa"/>
    <s v="Outros - Europa"/>
    <x v="1"/>
    <n v="3874132.3205800485"/>
  </r>
  <r>
    <n v="2022"/>
    <s v="Julho"/>
    <s v="Julho/2022"/>
    <s v="Europa"/>
    <s v="Alemanha"/>
    <x v="1"/>
    <n v="12671891.365793208"/>
  </r>
  <r>
    <n v="2022"/>
    <s v="Julho"/>
    <s v="Julho/2022"/>
    <s v="Europa"/>
    <s v="França"/>
    <x v="1"/>
    <n v="10295911.734706981"/>
  </r>
  <r>
    <n v="2022"/>
    <s v="Julho"/>
    <s v="Julho/2022"/>
    <s v="Europa"/>
    <s v="Reino Unido"/>
    <x v="1"/>
    <n v="12275894.760612169"/>
  </r>
  <r>
    <n v="2022"/>
    <s v="Julho"/>
    <s v="Julho/2022"/>
    <s v="Europa"/>
    <s v="Itália"/>
    <x v="1"/>
    <n v="9503918.5243449062"/>
  </r>
  <r>
    <n v="2022"/>
    <s v="Julho"/>
    <s v="Julho/2022"/>
    <s v="Europa"/>
    <s v="Espanha"/>
    <x v="1"/>
    <n v="8711925.3139828313"/>
  </r>
  <r>
    <n v="2022"/>
    <s v="Julho"/>
    <s v="Julho/2022"/>
    <s v="Europa"/>
    <s v="Polônia"/>
    <x v="1"/>
    <n v="7919932.1036207546"/>
  </r>
  <r>
    <n v="2022"/>
    <s v="Julho"/>
    <s v="Julho/2022"/>
    <s v="Europa"/>
    <s v="Rússia"/>
    <x v="1"/>
    <n v="0"/>
  </r>
  <r>
    <n v="2022"/>
    <s v="Julho"/>
    <s v="Julho/2022"/>
    <s v="Europa"/>
    <s v="Holanda"/>
    <x v="1"/>
    <n v="7523935.498439719"/>
  </r>
  <r>
    <n v="2022"/>
    <s v="Julho"/>
    <s v="Julho/2022"/>
    <s v="Europa"/>
    <s v="Suíça"/>
    <x v="1"/>
    <n v="3326371.4835207169"/>
  </r>
  <r>
    <n v="2022"/>
    <s v="Julho"/>
    <s v="Julho/2022"/>
    <s v="Europa"/>
    <s v="Suécia"/>
    <x v="1"/>
    <n v="6731942.2880776422"/>
  </r>
  <r>
    <n v="2022"/>
    <s v="Julho"/>
    <s v="Julho/2022"/>
    <s v="Europa"/>
    <s v="Outros - Europa"/>
    <x v="1"/>
    <n v="3772524.9286216865"/>
  </r>
  <r>
    <n v="2022"/>
    <s v="Agosto"/>
    <s v="Agosto/2022"/>
    <s v="Europa"/>
    <s v="Alemanha"/>
    <x v="1"/>
    <n v="12933757.372098355"/>
  </r>
  <r>
    <n v="2022"/>
    <s v="Agosto"/>
    <s v="Agosto/2022"/>
    <s v="Europa"/>
    <s v="França"/>
    <x v="1"/>
    <n v="10651329.600551587"/>
  </r>
  <r>
    <n v="2022"/>
    <s v="Agosto"/>
    <s v="Agosto/2022"/>
    <s v="Europa"/>
    <s v="Reino Unido"/>
    <x v="1"/>
    <n v="12172948.114916097"/>
  </r>
  <r>
    <n v="2022"/>
    <s v="Agosto"/>
    <s v="Agosto/2022"/>
    <s v="Europa"/>
    <s v="Itália"/>
    <x v="1"/>
    <n v="9890520.3433693312"/>
  </r>
  <r>
    <n v="2022"/>
    <s v="Agosto"/>
    <s v="Agosto/2022"/>
    <s v="Europa"/>
    <s v="Espanha"/>
    <x v="1"/>
    <n v="9129711.086187074"/>
  </r>
  <r>
    <n v="2022"/>
    <s v="Agosto"/>
    <s v="Agosto/2022"/>
    <s v="Europa"/>
    <s v="Polônia"/>
    <x v="1"/>
    <n v="8368901.8290048158"/>
  </r>
  <r>
    <n v="2022"/>
    <s v="Agosto"/>
    <s v="Agosto/2022"/>
    <s v="Europa"/>
    <s v="Rússia"/>
    <x v="1"/>
    <n v="0"/>
  </r>
  <r>
    <n v="2022"/>
    <s v="Agosto"/>
    <s v="Agosto/2022"/>
    <s v="Europa"/>
    <s v="Holanda"/>
    <x v="1"/>
    <n v="7988497.200413689"/>
  </r>
  <r>
    <n v="2022"/>
    <s v="Agosto"/>
    <s v="Agosto/2022"/>
    <s v="Europa"/>
    <s v="Suíça"/>
    <x v="1"/>
    <n v="3347560.731601926"/>
  </r>
  <r>
    <n v="2022"/>
    <s v="Agosto"/>
    <s v="Agosto/2022"/>
    <s v="Europa"/>
    <s v="Suécia"/>
    <x v="1"/>
    <n v="7227687.9432314327"/>
  </r>
  <r>
    <n v="2022"/>
    <s v="Agosto"/>
    <s v="Agosto/2022"/>
    <s v="Europa"/>
    <s v="Outros - Europa"/>
    <x v="1"/>
    <n v="3692180.4900792581"/>
  </r>
  <r>
    <n v="2022"/>
    <s v="Setembro"/>
    <s v="Setembro/2022"/>
    <s v="Europa"/>
    <s v="Alemanha"/>
    <x v="1"/>
    <n v="13205735.436481247"/>
  </r>
  <r>
    <n v="2022"/>
    <s v="Setembro"/>
    <s v="Setembro/2022"/>
    <s v="Europa"/>
    <s v="França"/>
    <x v="1"/>
    <n v="11004779.530401038"/>
  </r>
  <r>
    <n v="2022"/>
    <s v="Setembro"/>
    <s v="Setembro/2022"/>
    <s v="Europa"/>
    <s v="Reino Unido"/>
    <x v="1"/>
    <n v="12105257.483441142"/>
  </r>
  <r>
    <n v="2022"/>
    <s v="Setembro"/>
    <s v="Setembro/2022"/>
    <s v="Europa"/>
    <s v="Itália"/>
    <x v="1"/>
    <n v="10271127.561707636"/>
  </r>
  <r>
    <n v="2022"/>
    <s v="Setembro"/>
    <s v="Setembro/2022"/>
    <s v="Europa"/>
    <s v="Espanha"/>
    <x v="1"/>
    <n v="9537475.5930142328"/>
  </r>
  <r>
    <n v="2022"/>
    <s v="Setembro"/>
    <s v="Setembro/2022"/>
    <s v="Europa"/>
    <s v="Polônia"/>
    <x v="1"/>
    <n v="8803823.6243208311"/>
  </r>
  <r>
    <n v="2022"/>
    <s v="Setembro"/>
    <s v="Setembro/2022"/>
    <s v="Europa"/>
    <s v="Rússia"/>
    <x v="1"/>
    <n v="0"/>
  </r>
  <r>
    <n v="2022"/>
    <s v="Setembro"/>
    <s v="Setembro/2022"/>
    <s v="Europa"/>
    <s v="Holanda"/>
    <x v="1"/>
    <n v="8436997.6399741285"/>
  </r>
  <r>
    <n v="2022"/>
    <s v="Setembro"/>
    <s v="Setembro/2022"/>
    <s v="Europa"/>
    <s v="Suíça"/>
    <x v="1"/>
    <n v="3374799.0559896524"/>
  </r>
  <r>
    <n v="2022"/>
    <s v="Setembro"/>
    <s v="Setembro/2022"/>
    <s v="Europa"/>
    <s v="Suécia"/>
    <x v="1"/>
    <n v="7703345.6712807259"/>
  </r>
  <r>
    <n v="2022"/>
    <s v="Setembro"/>
    <s v="Setembro/2022"/>
    <s v="Europa"/>
    <s v="Outros - Europa"/>
    <x v="1"/>
    <n v="3628599.8245758428"/>
  </r>
  <r>
    <n v="2022"/>
    <s v="Outubro"/>
    <s v="Outubro/2022"/>
    <s v="Europa"/>
    <s v="Alemanha"/>
    <x v="1"/>
    <n v="13486026.502640963"/>
  </r>
  <r>
    <n v="2022"/>
    <s v="Outubro"/>
    <s v="Outubro/2022"/>
    <s v="Europa"/>
    <s v="França"/>
    <x v="1"/>
    <n v="11356653.896960812"/>
  </r>
  <r>
    <n v="2022"/>
    <s v="Outubro"/>
    <s v="Outubro/2022"/>
    <s v="Europa"/>
    <s v="Reino Unido"/>
    <x v="1"/>
    <n v="12066444.765520865"/>
  </r>
  <r>
    <n v="2022"/>
    <s v="Outubro"/>
    <s v="Outubro/2022"/>
    <s v="Europa"/>
    <s v="Itália"/>
    <x v="1"/>
    <n v="10646863.028400762"/>
  </r>
  <r>
    <n v="2022"/>
    <s v="Outubro"/>
    <s v="Outubro/2022"/>
    <s v="Europa"/>
    <s v="Espanha"/>
    <x v="1"/>
    <n v="9937072.1598407123"/>
  </r>
  <r>
    <n v="2022"/>
    <s v="Outubro"/>
    <s v="Outubro/2022"/>
    <s v="Europa"/>
    <s v="Polônia"/>
    <x v="1"/>
    <n v="9227281.2912806608"/>
  </r>
  <r>
    <n v="2022"/>
    <s v="Outubro"/>
    <s v="Outubro/2022"/>
    <s v="Europa"/>
    <s v="Rússia"/>
    <x v="1"/>
    <n v="0"/>
  </r>
  <r>
    <n v="2022"/>
    <s v="Outubro"/>
    <s v="Outubro/2022"/>
    <s v="Europa"/>
    <s v="Holanda"/>
    <x v="1"/>
    <n v="8872385.8570006378"/>
  </r>
  <r>
    <n v="2022"/>
    <s v="Outubro"/>
    <s v="Outubro/2022"/>
    <s v="Europa"/>
    <s v="Suíça"/>
    <x v="1"/>
    <n v="3406996.1690882435"/>
  </r>
  <r>
    <n v="2022"/>
    <s v="Outubro"/>
    <s v="Outubro/2022"/>
    <s v="Europa"/>
    <s v="Suécia"/>
    <x v="1"/>
    <n v="8162594.9884405835"/>
  </r>
  <r>
    <n v="2022"/>
    <s v="Outubro"/>
    <s v="Outubro/2022"/>
    <s v="Europa"/>
    <s v="Outros - Europa"/>
    <x v="1"/>
    <n v="3578469.4717451585"/>
  </r>
  <r>
    <n v="2022"/>
    <s v="Novembro"/>
    <s v="Novembro/2022"/>
    <s v="Europa"/>
    <s v="Alemanha"/>
    <x v="1"/>
    <n v="15167989.808044432"/>
  </r>
  <r>
    <n v="2022"/>
    <s v="Novembro"/>
    <s v="Novembro/2022"/>
    <s v="Europa"/>
    <s v="França"/>
    <x v="1"/>
    <n v="12892791.336837765"/>
  </r>
  <r>
    <n v="2022"/>
    <s v="Novembro"/>
    <s v="Novembro/2022"/>
    <s v="Europa"/>
    <s v="Reino Unido"/>
    <x v="1"/>
    <n v="13271991.082038876"/>
  </r>
  <r>
    <n v="2022"/>
    <s v="Novembro"/>
    <s v="Novembro/2022"/>
    <s v="Europa"/>
    <s v="Itália"/>
    <x v="1"/>
    <n v="12134391.846435545"/>
  </r>
  <r>
    <n v="2022"/>
    <s v="Novembro"/>
    <s v="Novembro/2022"/>
    <s v="Europa"/>
    <s v="Espanha"/>
    <x v="1"/>
    <n v="11375992.356033321"/>
  </r>
  <r>
    <n v="2022"/>
    <s v="Novembro"/>
    <s v="Novembro/2022"/>
    <s v="Europa"/>
    <s v="Polônia"/>
    <x v="1"/>
    <n v="10617592.865631102"/>
  </r>
  <r>
    <n v="2022"/>
    <s v="Novembro"/>
    <s v="Novembro/2022"/>
    <s v="Europa"/>
    <s v="Rússia"/>
    <x v="1"/>
    <n v="0"/>
  </r>
  <r>
    <n v="2022"/>
    <s v="Novembro"/>
    <s v="Novembro/2022"/>
    <s v="Europa"/>
    <s v="Holanda"/>
    <x v="1"/>
    <n v="1137599.2356033325"/>
  </r>
  <r>
    <n v="2022"/>
    <s v="Novembro"/>
    <s v="Novembro/2022"/>
    <s v="Europa"/>
    <s v="Suíça"/>
    <x v="1"/>
    <n v="3791997.4520111075"/>
  </r>
  <r>
    <n v="2022"/>
    <s v="Novembro"/>
    <s v="Novembro/2022"/>
    <s v="Europa"/>
    <s v="Suécia"/>
    <x v="1"/>
    <n v="9479993.6300277691"/>
  </r>
  <r>
    <n v="2022"/>
    <s v="Novembro"/>
    <s v="Novembro/2022"/>
    <s v="Europa"/>
    <s v="Outros - Europa"/>
    <x v="1"/>
    <n v="3539295.2279890566"/>
  </r>
  <r>
    <n v="2022"/>
    <s v="Dezembro"/>
    <s v="Dezembro/2022"/>
    <s v="Europa"/>
    <s v="Alemanha"/>
    <x v="1"/>
    <n v="14066249.458738465"/>
  </r>
  <r>
    <n v="2022"/>
    <s v="Dezembro"/>
    <s v="Dezembro/2022"/>
    <s v="Europa"/>
    <s v="França"/>
    <x v="1"/>
    <n v="12056785.250347255"/>
  </r>
  <r>
    <n v="2022"/>
    <s v="Dezembro"/>
    <s v="Dezembro/2022"/>
    <s v="Europa"/>
    <s v="Reino Unido"/>
    <x v="1"/>
    <n v="12056785.250347259"/>
  </r>
  <r>
    <n v="2022"/>
    <s v="Dezembro"/>
    <s v="Dezembro/2022"/>
    <s v="Europa"/>
    <s v="Itália"/>
    <x v="1"/>
    <n v="11386963.847550187"/>
  </r>
  <r>
    <n v="2022"/>
    <s v="Dezembro"/>
    <s v="Dezembro/2022"/>
    <s v="Europa"/>
    <s v="Espanha"/>
    <x v="1"/>
    <n v="10717142.444753116"/>
  </r>
  <r>
    <n v="2022"/>
    <s v="Dezembro"/>
    <s v="Dezembro/2022"/>
    <s v="Europa"/>
    <s v="Polônia"/>
    <x v="1"/>
    <n v="10047321.041956047"/>
  </r>
  <r>
    <n v="2022"/>
    <s v="Dezembro"/>
    <s v="Dezembro/2022"/>
    <s v="Europa"/>
    <s v="Rússia"/>
    <x v="1"/>
    <n v="0"/>
  </r>
  <r>
    <n v="2022"/>
    <s v="Dezembro"/>
    <s v="Dezembro/2022"/>
    <s v="Europa"/>
    <s v="Holanda"/>
    <x v="1"/>
    <n v="9712410.3405575119"/>
  </r>
  <r>
    <n v="2022"/>
    <s v="Dezembro"/>
    <s v="Dezembro/2022"/>
    <s v="Europa"/>
    <s v="Suíça"/>
    <x v="1"/>
    <n v="3483071.2945447629"/>
  </r>
  <r>
    <n v="2022"/>
    <s v="Dezembro"/>
    <s v="Dezembro/2022"/>
    <s v="Europa"/>
    <s v="Suécia"/>
    <x v="1"/>
    <n v="9042588.9377604425"/>
  </r>
  <r>
    <n v="2022"/>
    <s v="Dezembro"/>
    <s v="Dezembro/2022"/>
    <s v="Europa"/>
    <s v="Outros - Europa"/>
    <x v="1"/>
    <n v="3509163.6838301904"/>
  </r>
  <r>
    <n v="2022"/>
    <s v="Janeiro"/>
    <s v="Janeiro/2022"/>
    <s v="Europa"/>
    <s v="Alemanha"/>
    <x v="2"/>
    <n v="2586683.6206595385"/>
  </r>
  <r>
    <n v="2022"/>
    <s v="Janeiro"/>
    <s v="Janeiro/2022"/>
    <s v="Europa"/>
    <s v="França"/>
    <x v="2"/>
    <n v="1175765.2821179708"/>
  </r>
  <r>
    <n v="2022"/>
    <s v="Janeiro"/>
    <s v="Janeiro/2022"/>
    <s v="Europa"/>
    <s v="Reino Unido"/>
    <x v="2"/>
    <n v="3527295.8463539123"/>
  </r>
  <r>
    <n v="2022"/>
    <s v="Janeiro"/>
    <s v="Janeiro/2022"/>
    <s v="Europa"/>
    <s v="Itália"/>
    <x v="2"/>
    <n v="587882.64105898538"/>
  </r>
  <r>
    <n v="2022"/>
    <s v="Janeiro"/>
    <s v="Janeiro/2022"/>
    <s v="Europa"/>
    <s v="Espanha"/>
    <x v="2"/>
    <n v="293941.32052949269"/>
  </r>
  <r>
    <n v="2022"/>
    <s v="Janeiro"/>
    <s v="Janeiro/2022"/>
    <s v="Europa"/>
    <s v="Polônia"/>
    <x v="2"/>
    <n v="975885.18415791588"/>
  </r>
  <r>
    <n v="2022"/>
    <s v="Janeiro"/>
    <s v="Janeiro/2022"/>
    <s v="Europa"/>
    <s v="Rússia"/>
    <x v="2"/>
    <n v="0"/>
  </r>
  <r>
    <n v="2022"/>
    <s v="Janeiro"/>
    <s v="Janeiro/2022"/>
    <s v="Europa"/>
    <s v="Holanda"/>
    <x v="2"/>
    <n v="146970.66026474634"/>
  </r>
  <r>
    <n v="2022"/>
    <s v="Janeiro"/>
    <s v="Janeiro/2022"/>
    <s v="Europa"/>
    <s v="Suíça"/>
    <x v="2"/>
    <n v="490294.12264319387"/>
  </r>
  <r>
    <n v="2022"/>
    <s v="Janeiro"/>
    <s v="Janeiro/2022"/>
    <s v="Europa"/>
    <s v="Suécia"/>
    <x v="2"/>
    <n v="73485.330132373172"/>
  </r>
  <r>
    <n v="2022"/>
    <s v="Janeiro"/>
    <s v="Janeiro/2022"/>
    <s v="Europa"/>
    <s v="Outros - Europa"/>
    <x v="2"/>
    <n v="809410.43433433026"/>
  </r>
  <r>
    <n v="2022"/>
    <s v="Fevereiro"/>
    <s v="Fevereiro/2022"/>
    <s v="Europa"/>
    <s v="Alemanha"/>
    <x v="2"/>
    <n v="2187378.2976643802"/>
  </r>
  <r>
    <n v="2022"/>
    <s v="Fevereiro"/>
    <s v="Fevereiro/2022"/>
    <s v="Europa"/>
    <s v="França"/>
    <x v="2"/>
    <n v="1093689.1488321901"/>
  </r>
  <r>
    <n v="2022"/>
    <s v="Fevereiro"/>
    <s v="Fevereiro/2022"/>
    <s v="Europa"/>
    <s v="Reino Unido"/>
    <x v="2"/>
    <n v="3281067.4464965705"/>
  </r>
  <r>
    <n v="2022"/>
    <s v="Fevereiro"/>
    <s v="Fevereiro/2022"/>
    <s v="Europa"/>
    <s v="Itália"/>
    <x v="2"/>
    <n v="546844.57441609504"/>
  </r>
  <r>
    <n v="2022"/>
    <s v="Fevereiro"/>
    <s v="Fevereiro/2022"/>
    <s v="Europa"/>
    <s v="Espanha"/>
    <x v="2"/>
    <n v="273422.28720804752"/>
  </r>
  <r>
    <n v="2022"/>
    <s v="Fevereiro"/>
    <s v="Fevereiro/2022"/>
    <s v="Europa"/>
    <s v="Polônia"/>
    <x v="2"/>
    <n v="911407.6240268253"/>
  </r>
  <r>
    <n v="2022"/>
    <s v="Fevereiro"/>
    <s v="Fevereiro/2022"/>
    <s v="Europa"/>
    <s v="Rússia"/>
    <x v="2"/>
    <n v="0"/>
  </r>
  <r>
    <n v="2022"/>
    <s v="Fevereiro"/>
    <s v="Fevereiro/2022"/>
    <s v="Europa"/>
    <s v="Holanda"/>
    <x v="2"/>
    <n v="136711.14360402379"/>
  </r>
  <r>
    <n v="2022"/>
    <s v="Fevereiro"/>
    <s v="Fevereiro/2022"/>
    <s v="Europa"/>
    <s v="Suíça"/>
    <x v="2"/>
    <n v="455703.81201341265"/>
  </r>
  <r>
    <n v="2022"/>
    <s v="Fevereiro"/>
    <s v="Fevereiro/2022"/>
    <s v="Europa"/>
    <s v="Suécia"/>
    <x v="2"/>
    <n v="68355.571802011895"/>
  </r>
  <r>
    <n v="2022"/>
    <s v="Fevereiro"/>
    <s v="Fevereiro/2022"/>
    <s v="Europa"/>
    <s v="Outros - Europa"/>
    <x v="2"/>
    <n v="646273.09196365357"/>
  </r>
  <r>
    <n v="2022"/>
    <s v="Março"/>
    <s v="Março/2022"/>
    <s v="Europa"/>
    <s v="Alemanha"/>
    <x v="2"/>
    <n v="2448170.7596076224"/>
  </r>
  <r>
    <n v="2022"/>
    <s v="Março"/>
    <s v="Março/2022"/>
    <s v="Europa"/>
    <s v="França"/>
    <x v="2"/>
    <n v="1224085.3798038107"/>
  </r>
  <r>
    <n v="2022"/>
    <s v="Março"/>
    <s v="Março/2022"/>
    <s v="Europa"/>
    <s v="Reino Unido"/>
    <x v="2"/>
    <n v="3672256.1394114327"/>
  </r>
  <r>
    <n v="2022"/>
    <s v="Março"/>
    <s v="Março/2022"/>
    <s v="Europa"/>
    <s v="Itália"/>
    <x v="2"/>
    <n v="612042.68990190548"/>
  </r>
  <r>
    <n v="2022"/>
    <s v="Março"/>
    <s v="Março/2022"/>
    <s v="Europa"/>
    <s v="Espanha"/>
    <x v="2"/>
    <n v="306021.34495095274"/>
  </r>
  <r>
    <n v="2022"/>
    <s v="Março"/>
    <s v="Março/2022"/>
    <s v="Europa"/>
    <s v="Polônia"/>
    <x v="2"/>
    <n v="1015990.8652371631"/>
  </r>
  <r>
    <n v="2022"/>
    <s v="Março"/>
    <s v="Março/2022"/>
    <s v="Europa"/>
    <s v="Rússia"/>
    <x v="2"/>
    <n v="0"/>
  </r>
  <r>
    <n v="2022"/>
    <s v="Março"/>
    <s v="Março/2022"/>
    <s v="Europa"/>
    <s v="Holanda"/>
    <x v="2"/>
    <n v="153010.67247547637"/>
  </r>
  <r>
    <n v="2022"/>
    <s v="Março"/>
    <s v="Março/2022"/>
    <s v="Europa"/>
    <s v="Suíça"/>
    <x v="2"/>
    <n v="510443.60337818915"/>
  </r>
  <r>
    <n v="2022"/>
    <s v="Março"/>
    <s v="Março/2022"/>
    <s v="Europa"/>
    <s v="Suécia"/>
    <x v="2"/>
    <n v="76505.3362377382"/>
  </r>
  <r>
    <n v="2022"/>
    <s v="Março"/>
    <s v="Março/2022"/>
    <s v="Europa"/>
    <s v="Outros - Europa"/>
    <x v="2"/>
    <n v="649087.65124816529"/>
  </r>
  <r>
    <n v="2022"/>
    <s v="Abril"/>
    <s v="Abril/2022"/>
    <s v="Europa"/>
    <s v="Alemanha"/>
    <x v="2"/>
    <n v="2707401.7915291456"/>
  </r>
  <r>
    <n v="2022"/>
    <s v="Abril"/>
    <s v="Abril/2022"/>
    <s v="Europa"/>
    <s v="França"/>
    <x v="2"/>
    <n v="1353700.8957645728"/>
  </r>
  <r>
    <n v="2022"/>
    <s v="Abril"/>
    <s v="Abril/2022"/>
    <s v="Europa"/>
    <s v="Reino Unido"/>
    <x v="2"/>
    <n v="4061102.6872937176"/>
  </r>
  <r>
    <n v="2022"/>
    <s v="Abril"/>
    <s v="Abril/2022"/>
    <s v="Europa"/>
    <s v="Itália"/>
    <x v="2"/>
    <n v="676850.44788228627"/>
  </r>
  <r>
    <n v="2022"/>
    <s v="Abril"/>
    <s v="Abril/2022"/>
    <s v="Europa"/>
    <s v="Espanha"/>
    <x v="2"/>
    <n v="338425.22394114314"/>
  </r>
  <r>
    <n v="2022"/>
    <s v="Abril"/>
    <s v="Abril/2022"/>
    <s v="Europa"/>
    <s v="Polônia"/>
    <x v="2"/>
    <n v="1119879.8319506918"/>
  </r>
  <r>
    <n v="2022"/>
    <s v="Abril"/>
    <s v="Abril/2022"/>
    <s v="Europa"/>
    <s v="Rússia"/>
    <x v="2"/>
    <n v="0"/>
  </r>
  <r>
    <n v="2022"/>
    <s v="Abril"/>
    <s v="Abril/2022"/>
    <s v="Europa"/>
    <s v="Holanda"/>
    <x v="2"/>
    <n v="169212.6119705716"/>
  </r>
  <r>
    <n v="2022"/>
    <s v="Abril"/>
    <s v="Abril/2022"/>
    <s v="Europa"/>
    <s v="Suíça"/>
    <x v="2"/>
    <n v="568554.37622112047"/>
  </r>
  <r>
    <n v="2022"/>
    <s v="Abril"/>
    <s v="Abril/2022"/>
    <s v="Europa"/>
    <s v="Suécia"/>
    <x v="2"/>
    <n v="84606.305985285799"/>
  </r>
  <r>
    <n v="2022"/>
    <s v="Abril"/>
    <s v="Abril/2022"/>
    <s v="Europa"/>
    <s v="Outros - Europa"/>
    <x v="2"/>
    <n v="654641.71393916989"/>
  </r>
  <r>
    <n v="2022"/>
    <s v="Maio"/>
    <s v="Maio/2022"/>
    <s v="Europa"/>
    <s v="Alemanha"/>
    <x v="2"/>
    <n v="2965254.2382254791"/>
  </r>
  <r>
    <n v="2022"/>
    <s v="Maio"/>
    <s v="Maio/2022"/>
    <s v="Europa"/>
    <s v="França"/>
    <x v="2"/>
    <n v="1482627.1191127396"/>
  </r>
  <r>
    <n v="2022"/>
    <s v="Maio"/>
    <s v="Maio/2022"/>
    <s v="Europa"/>
    <s v="Reino Unido"/>
    <x v="2"/>
    <n v="4447881.357338218"/>
  </r>
  <r>
    <n v="2022"/>
    <s v="Maio"/>
    <s v="Maio/2022"/>
    <s v="Europa"/>
    <s v="Itália"/>
    <x v="2"/>
    <n v="741313.55955636979"/>
  </r>
  <r>
    <n v="2022"/>
    <s v="Maio"/>
    <s v="Maio/2022"/>
    <s v="Europa"/>
    <s v="Espanha"/>
    <x v="2"/>
    <n v="370656.77977818489"/>
  </r>
  <r>
    <n v="2022"/>
    <s v="Maio"/>
    <s v="Maio/2022"/>
    <s v="Europa"/>
    <s v="Polônia"/>
    <x v="2"/>
    <n v="1235522.5992606159"/>
  </r>
  <r>
    <n v="2022"/>
    <s v="Maio"/>
    <s v="Maio/2022"/>
    <s v="Europa"/>
    <s v="Rússia"/>
    <x v="2"/>
    <n v="0"/>
  </r>
  <r>
    <n v="2022"/>
    <s v="Maio"/>
    <s v="Maio/2022"/>
    <s v="Europa"/>
    <s v="Holanda"/>
    <x v="2"/>
    <n v="185328.38988909245"/>
  </r>
  <r>
    <n v="2022"/>
    <s v="Maio"/>
    <s v="Maio/2022"/>
    <s v="Europa"/>
    <s v="Suíça"/>
    <x v="2"/>
    <n v="617761.29963030817"/>
  </r>
  <r>
    <n v="2022"/>
    <s v="Maio"/>
    <s v="Maio/2022"/>
    <s v="Europa"/>
    <s v="Suécia"/>
    <x v="2"/>
    <n v="92664.194944546223"/>
  </r>
  <r>
    <n v="2022"/>
    <s v="Maio"/>
    <s v="Maio/2022"/>
    <s v="Europa"/>
    <s v="Outros - Europa"/>
    <x v="2"/>
    <n v="662127.79296739388"/>
  </r>
  <r>
    <n v="2022"/>
    <s v="Junho"/>
    <s v="Junho/2022"/>
    <s v="Europa"/>
    <s v="Alemanha"/>
    <x v="2"/>
    <n v="3225784.7254671454"/>
  </r>
  <r>
    <n v="2022"/>
    <s v="Junho"/>
    <s v="Junho/2022"/>
    <s v="Europa"/>
    <s v="França"/>
    <x v="2"/>
    <n v="1612892.362733573"/>
  </r>
  <r>
    <n v="2022"/>
    <s v="Junho"/>
    <s v="Junho/2022"/>
    <s v="Europa"/>
    <s v="Reino Unido"/>
    <x v="2"/>
    <n v="4838677.0882007182"/>
  </r>
  <r>
    <n v="2022"/>
    <s v="Junho"/>
    <s v="Junho/2022"/>
    <s v="Europa"/>
    <s v="Itália"/>
    <x v="2"/>
    <n v="806446.18136678648"/>
  </r>
  <r>
    <n v="2022"/>
    <s v="Junho"/>
    <s v="Junho/2022"/>
    <s v="Europa"/>
    <s v="Espanha"/>
    <x v="2"/>
    <n v="403223.09068339312"/>
  </r>
  <r>
    <n v="2022"/>
    <s v="Junho"/>
    <s v="Junho/2022"/>
    <s v="Europa"/>
    <s v="Polônia"/>
    <x v="2"/>
    <n v="1339941.3475017378"/>
  </r>
  <r>
    <n v="2022"/>
    <s v="Junho"/>
    <s v="Junho/2022"/>
    <s v="Europa"/>
    <s v="Rússia"/>
    <x v="2"/>
    <n v="0"/>
  </r>
  <r>
    <n v="2022"/>
    <s v="Junho"/>
    <s v="Junho/2022"/>
    <s v="Europa"/>
    <s v="Holanda"/>
    <x v="2"/>
    <n v="201611.54534169662"/>
  </r>
  <r>
    <n v="2022"/>
    <s v="Junho"/>
    <s v="Junho/2022"/>
    <s v="Europa"/>
    <s v="Suíça"/>
    <x v="2"/>
    <n v="667489.30088512471"/>
  </r>
  <r>
    <n v="2022"/>
    <s v="Junho"/>
    <s v="Junho/2022"/>
    <s v="Europa"/>
    <s v="Suécia"/>
    <x v="2"/>
    <n v="100805.77267084831"/>
  </r>
  <r>
    <n v="2022"/>
    <s v="Junho"/>
    <s v="Junho/2022"/>
    <s v="Europa"/>
    <s v="Outros - Europa"/>
    <x v="2"/>
    <n v="671027.36007717066"/>
  </r>
  <r>
    <n v="2022"/>
    <s v="Julho"/>
    <s v="Julho/2022"/>
    <s v="Europa"/>
    <s v="Alemanha"/>
    <x v="2"/>
    <n v="3486374.3559360062"/>
  </r>
  <r>
    <n v="2022"/>
    <s v="Julho"/>
    <s v="Julho/2022"/>
    <s v="Europa"/>
    <s v="França"/>
    <x v="2"/>
    <n v="1743187.1779680029"/>
  </r>
  <r>
    <n v="2022"/>
    <s v="Julho"/>
    <s v="Julho/2022"/>
    <s v="Europa"/>
    <s v="Reino Unido"/>
    <x v="2"/>
    <n v="5229561.5339040095"/>
  </r>
  <r>
    <n v="2022"/>
    <s v="Julho"/>
    <s v="Julho/2022"/>
    <s v="Europa"/>
    <s v="Itália"/>
    <x v="2"/>
    <n v="871593.58898400154"/>
  </r>
  <r>
    <n v="2022"/>
    <s v="Julho"/>
    <s v="Julho/2022"/>
    <s v="Europa"/>
    <s v="Espanha"/>
    <x v="2"/>
    <n v="435796.79449200077"/>
  </r>
  <r>
    <n v="2022"/>
    <s v="Julho"/>
    <s v="Julho/2022"/>
    <s v="Europa"/>
    <s v="Polônia"/>
    <x v="2"/>
    <n v="1444355.0903163454"/>
  </r>
  <r>
    <n v="2022"/>
    <s v="Julho"/>
    <s v="Julho/2022"/>
    <s v="Europa"/>
    <s v="Rússia"/>
    <x v="2"/>
    <n v="0"/>
  </r>
  <r>
    <n v="2022"/>
    <s v="Julho"/>
    <s v="Julho/2022"/>
    <s v="Europa"/>
    <s v="Holanda"/>
    <x v="2"/>
    <n v="217898.39724600042"/>
  </r>
  <r>
    <n v="2022"/>
    <s v="Julho"/>
    <s v="Julho/2022"/>
    <s v="Europa"/>
    <s v="Suíça"/>
    <x v="2"/>
    <n v="715951.87666542991"/>
  </r>
  <r>
    <n v="2022"/>
    <s v="Julho"/>
    <s v="Julho/2022"/>
    <s v="Europa"/>
    <s v="Suécia"/>
    <x v="2"/>
    <n v="108949.19862300019"/>
  </r>
  <r>
    <n v="2022"/>
    <s v="Julho"/>
    <s v="Julho/2022"/>
    <s v="Europa"/>
    <s v="Outros - Europa"/>
    <x v="2"/>
    <n v="680992.20501864282"/>
  </r>
  <r>
    <n v="2022"/>
    <s v="Agosto"/>
    <s v="Agosto/2022"/>
    <s v="Europa"/>
    <s v="Alemanha"/>
    <x v="2"/>
    <n v="2413570.8363346905"/>
  </r>
  <r>
    <n v="2022"/>
    <s v="Agosto"/>
    <s v="Agosto/2022"/>
    <s v="Europa"/>
    <s v="França"/>
    <x v="2"/>
    <n v="1206785.4181673452"/>
  </r>
  <r>
    <n v="2022"/>
    <s v="Agosto"/>
    <s v="Agosto/2022"/>
    <s v="Europa"/>
    <s v="Reino Unido"/>
    <x v="2"/>
    <n v="3620356.2545020357"/>
  </r>
  <r>
    <n v="2022"/>
    <s v="Agosto"/>
    <s v="Agosto/2022"/>
    <s v="Europa"/>
    <s v="Itália"/>
    <x v="2"/>
    <n v="6033927.0908367261"/>
  </r>
  <r>
    <n v="2022"/>
    <s v="Agosto"/>
    <s v="Agosto/2022"/>
    <s v="Europa"/>
    <s v="Espanha"/>
    <x v="2"/>
    <n v="301696.35454183631"/>
  </r>
  <r>
    <n v="2022"/>
    <s v="Agosto"/>
    <s v="Agosto/2022"/>
    <s v="Europa"/>
    <s v="Polônia"/>
    <x v="2"/>
    <n v="1005654.5151394542"/>
  </r>
  <r>
    <n v="2022"/>
    <s v="Agosto"/>
    <s v="Agosto/2022"/>
    <s v="Europa"/>
    <s v="Rússia"/>
    <x v="2"/>
    <n v="0"/>
  </r>
  <r>
    <n v="2022"/>
    <s v="Agosto"/>
    <s v="Agosto/2022"/>
    <s v="Europa"/>
    <s v="Holanda"/>
    <x v="2"/>
    <n v="149400.03476911731"/>
  </r>
  <r>
    <n v="2022"/>
    <s v="Agosto"/>
    <s v="Agosto/2022"/>
    <s v="Europa"/>
    <s v="Suíça"/>
    <x v="2"/>
    <n v="502827.25756972714"/>
  </r>
  <r>
    <n v="2022"/>
    <s v="Agosto"/>
    <s v="Agosto/2022"/>
    <s v="Europa"/>
    <s v="Suécia"/>
    <x v="2"/>
    <n v="75424.088635459062"/>
  </r>
  <r>
    <n v="2022"/>
    <s v="Agosto"/>
    <s v="Agosto/2022"/>
    <s v="Europa"/>
    <s v="Outros - Europa"/>
    <x v="2"/>
    <n v="691779.81288229651"/>
  </r>
  <r>
    <n v="2022"/>
    <s v="Setembro"/>
    <s v="Setembro/2022"/>
    <s v="Europa"/>
    <s v="Alemanha"/>
    <x v="2"/>
    <n v="3998464.8742708242"/>
  </r>
  <r>
    <n v="2022"/>
    <s v="Setembro"/>
    <s v="Setembro/2022"/>
    <s v="Europa"/>
    <s v="França"/>
    <x v="2"/>
    <n v="1999232.4371354121"/>
  </r>
  <r>
    <n v="2022"/>
    <s v="Setembro"/>
    <s v="Setembro/2022"/>
    <s v="Europa"/>
    <s v="Reino Unido"/>
    <x v="2"/>
    <n v="5997697.3114062343"/>
  </r>
  <r>
    <n v="2022"/>
    <s v="Setembro"/>
    <s v="Setembro/2022"/>
    <s v="Europa"/>
    <s v="Itália"/>
    <x v="2"/>
    <n v="999616.21856770595"/>
  </r>
  <r>
    <n v="2022"/>
    <s v="Setembro"/>
    <s v="Setembro/2022"/>
    <s v="Europa"/>
    <s v="Espanha"/>
    <x v="2"/>
    <n v="499808.10928385303"/>
  </r>
  <r>
    <n v="2022"/>
    <s v="Setembro"/>
    <s v="Setembro/2022"/>
    <s v="Europa"/>
    <s v="Polônia"/>
    <x v="2"/>
    <n v="1661861.9633688112"/>
  </r>
  <r>
    <n v="2022"/>
    <s v="Setembro"/>
    <s v="Setembro/2022"/>
    <s v="Europa"/>
    <s v="Rússia"/>
    <x v="2"/>
    <n v="0"/>
  </r>
  <r>
    <n v="2022"/>
    <s v="Setembro"/>
    <s v="Setembro/2022"/>
    <s v="Europa"/>
    <s v="Holanda"/>
    <x v="2"/>
    <n v="249904.05464192652"/>
  </r>
  <r>
    <n v="2022"/>
    <s v="Setembro"/>
    <s v="Setembro/2022"/>
    <s v="Europa"/>
    <s v="Suíça"/>
    <x v="2"/>
    <n v="833430.02223082504"/>
  </r>
  <r>
    <n v="2022"/>
    <s v="Setembro"/>
    <s v="Setembro/2022"/>
    <s v="Europa"/>
    <s v="Suécia"/>
    <x v="2"/>
    <n v="124952.02732096324"/>
  </r>
  <r>
    <n v="2022"/>
    <s v="Setembro"/>
    <s v="Setembro/2022"/>
    <s v="Europa"/>
    <s v="Outros - Europa"/>
    <x v="2"/>
    <n v="703216.08937737462"/>
  </r>
  <r>
    <n v="2022"/>
    <s v="Outubro"/>
    <s v="Outubro/2022"/>
    <s v="Europa"/>
    <s v="Alemanha"/>
    <x v="2"/>
    <n v="4256128.7666098801"/>
  </r>
  <r>
    <n v="2022"/>
    <s v="Outubro"/>
    <s v="Outubro/2022"/>
    <s v="Europa"/>
    <s v="França"/>
    <x v="2"/>
    <n v="2128064.3833049401"/>
  </r>
  <r>
    <n v="2022"/>
    <s v="Outubro"/>
    <s v="Outubro/2022"/>
    <s v="Europa"/>
    <s v="Reino Unido"/>
    <x v="2"/>
    <n v="6384193.1499148207"/>
  </r>
  <r>
    <n v="2022"/>
    <s v="Outubro"/>
    <s v="Outubro/2022"/>
    <s v="Europa"/>
    <s v="Itália"/>
    <x v="2"/>
    <n v="1064032.19165247"/>
  </r>
  <r>
    <n v="2022"/>
    <s v="Outubro"/>
    <s v="Outubro/2022"/>
    <s v="Europa"/>
    <s v="Espanha"/>
    <x v="2"/>
    <n v="532016.09582623502"/>
  </r>
  <r>
    <n v="2022"/>
    <s v="Outubro"/>
    <s v="Outubro/2022"/>
    <s v="Europa"/>
    <s v="Polônia"/>
    <x v="2"/>
    <n v="1765041.6355646856"/>
  </r>
  <r>
    <n v="2022"/>
    <s v="Outubro"/>
    <s v="Outubro/2022"/>
    <s v="Europa"/>
    <s v="Rússia"/>
    <x v="2"/>
    <n v="0"/>
  </r>
  <r>
    <n v="2022"/>
    <s v="Outubro"/>
    <s v="Outubro/2022"/>
    <s v="Europa"/>
    <s v="Holanda"/>
    <x v="2"/>
    <n v="266008.04791311751"/>
  </r>
  <r>
    <n v="2022"/>
    <s v="Outubro"/>
    <s v="Outubro/2022"/>
    <s v="Europa"/>
    <s v="Suíça"/>
    <x v="2"/>
    <n v="891283.43583124538"/>
  </r>
  <r>
    <n v="2022"/>
    <s v="Outubro"/>
    <s v="Outubro/2022"/>
    <s v="Europa"/>
    <s v="Suécia"/>
    <x v="2"/>
    <n v="133004.02395655873"/>
  </r>
  <r>
    <n v="2022"/>
    <s v="Outubro"/>
    <s v="Outubro/2022"/>
    <s v="Europa"/>
    <s v="Outros - Europa"/>
    <x v="2"/>
    <n v="715172.82125522092"/>
  </r>
  <r>
    <n v="2022"/>
    <s v="Novembro"/>
    <s v="Novembro/2022"/>
    <s v="Europa"/>
    <s v="Alemanha"/>
    <x v="2"/>
    <n v="4515834.2556243129"/>
  </r>
  <r>
    <n v="2022"/>
    <s v="Novembro"/>
    <s v="Novembro/2022"/>
    <s v="Europa"/>
    <s v="França"/>
    <x v="2"/>
    <n v="2257917.1278121565"/>
  </r>
  <r>
    <n v="2022"/>
    <s v="Novembro"/>
    <s v="Novembro/2022"/>
    <s v="Europa"/>
    <s v="Reino Unido"/>
    <x v="2"/>
    <n v="6773751.3834364684"/>
  </r>
  <r>
    <n v="2022"/>
    <s v="Novembro"/>
    <s v="Novembro/2022"/>
    <s v="Europa"/>
    <s v="Itália"/>
    <x v="2"/>
    <n v="1128958.5639060782"/>
  </r>
  <r>
    <n v="2022"/>
    <s v="Novembro"/>
    <s v="Novembro/2022"/>
    <s v="Europa"/>
    <s v="Espanha"/>
    <x v="2"/>
    <n v="564479.28195303911"/>
  </r>
  <r>
    <n v="2022"/>
    <s v="Novembro"/>
    <s v="Novembro/2022"/>
    <s v="Europa"/>
    <s v="Polônia"/>
    <x v="2"/>
    <n v="1869053.6224667297"/>
  </r>
  <r>
    <n v="2022"/>
    <s v="Novembro"/>
    <s v="Novembro/2022"/>
    <s v="Europa"/>
    <s v="Rússia"/>
    <x v="2"/>
    <n v="0"/>
  </r>
  <r>
    <n v="2022"/>
    <s v="Novembro"/>
    <s v="Novembro/2022"/>
    <s v="Europa"/>
    <s v="Holanda"/>
    <x v="2"/>
    <n v="282239.64097651956"/>
  </r>
  <r>
    <n v="2022"/>
    <s v="Novembro"/>
    <s v="Novembro/2022"/>
    <s v="Europa"/>
    <s v="Suíça"/>
    <x v="2"/>
    <n v="940798.80325506511"/>
  </r>
  <r>
    <n v="2022"/>
    <s v="Novembro"/>
    <s v="Novembro/2022"/>
    <s v="Europa"/>
    <s v="Suécia"/>
    <x v="2"/>
    <n v="141119.82048825981"/>
  </r>
  <r>
    <n v="2022"/>
    <s v="Novembro"/>
    <s v="Novembro/2022"/>
    <s v="Europa"/>
    <s v="Outros - Europa"/>
    <x v="2"/>
    <n v="727553.49613579188"/>
  </r>
  <r>
    <n v="2022"/>
    <s v="Dezembro"/>
    <s v="Dezembro/2022"/>
    <s v="Europa"/>
    <s v="Alemanha"/>
    <x v="2"/>
    <n v="4768710.5333452569"/>
  </r>
  <r>
    <n v="2022"/>
    <s v="Dezembro"/>
    <s v="Dezembro/2022"/>
    <s v="Europa"/>
    <s v="França"/>
    <x v="2"/>
    <n v="2384355.266672628"/>
  </r>
  <r>
    <n v="2022"/>
    <s v="Dezembro"/>
    <s v="Dezembro/2022"/>
    <s v="Europa"/>
    <s v="Reino Unido"/>
    <x v="2"/>
    <n v="7153065.8000178859"/>
  </r>
  <r>
    <n v="2022"/>
    <s v="Dezembro"/>
    <s v="Dezembro/2022"/>
    <s v="Europa"/>
    <s v="Itália"/>
    <x v="2"/>
    <n v="1192177.6333363142"/>
  </r>
  <r>
    <n v="2022"/>
    <s v="Dezembro"/>
    <s v="Dezembro/2022"/>
    <s v="Europa"/>
    <s v="Espanha"/>
    <x v="2"/>
    <n v="596088.81666815712"/>
  </r>
  <r>
    <n v="2022"/>
    <s v="Dezembro"/>
    <s v="Dezembro/2022"/>
    <s v="Europa"/>
    <s v="Polônia"/>
    <x v="2"/>
    <n v="1982779.6428119752"/>
  </r>
  <r>
    <n v="2022"/>
    <s v="Dezembro"/>
    <s v="Dezembro/2022"/>
    <s v="Europa"/>
    <s v="Rússia"/>
    <x v="2"/>
    <n v="0"/>
  </r>
  <r>
    <n v="2022"/>
    <s v="Dezembro"/>
    <s v="Dezembro/2022"/>
    <s v="Europa"/>
    <s v="Holanda"/>
    <x v="2"/>
    <n v="298044.4083340785"/>
  </r>
  <r>
    <n v="2022"/>
    <s v="Dezembro"/>
    <s v="Dezembro/2022"/>
    <s v="Europa"/>
    <s v="Suíça"/>
    <x v="2"/>
    <n v="1003939.0596516331"/>
  </r>
  <r>
    <n v="2022"/>
    <s v="Dezembro"/>
    <s v="Dezembro/2022"/>
    <s v="Europa"/>
    <s v="Suécia"/>
    <x v="2"/>
    <n v="149022.20416703925"/>
  </r>
  <r>
    <n v="2022"/>
    <s v="Dezembro"/>
    <s v="Dezembro/2022"/>
    <s v="Europa"/>
    <s v="Outros - Europa"/>
    <x v="2"/>
    <n v="740284.07527469809"/>
  </r>
  <r>
    <n v="2022"/>
    <s v="Janeiro"/>
    <s v="Janeiro/2022"/>
    <s v="Europa"/>
    <s v="Alemanha"/>
    <x v="3"/>
    <n v="2588814.0777095919"/>
  </r>
  <r>
    <n v="2022"/>
    <s v="Janeiro"/>
    <s v="Janeiro/2022"/>
    <s v="Europa"/>
    <s v="França"/>
    <x v="3"/>
    <n v="1294407.0388547962"/>
  </r>
  <r>
    <n v="2022"/>
    <s v="Janeiro"/>
    <s v="Janeiro/2022"/>
    <s v="Europa"/>
    <s v="Reino Unido"/>
    <x v="3"/>
    <n v="6472035.1942739813"/>
  </r>
  <r>
    <n v="2022"/>
    <s v="Janeiro"/>
    <s v="Janeiro/2022"/>
    <s v="Europa"/>
    <s v="Itália"/>
    <x v="3"/>
    <n v="776644.2233128777"/>
  </r>
  <r>
    <n v="2022"/>
    <s v="Janeiro"/>
    <s v="Janeiro/2022"/>
    <s v="Europa"/>
    <s v="Espanha"/>
    <x v="3"/>
    <n v="517762.81554191845"/>
  </r>
  <r>
    <n v="2022"/>
    <s v="Janeiro"/>
    <s v="Janeiro/2022"/>
    <s v="Europa"/>
    <s v="Polônia"/>
    <x v="3"/>
    <n v="388322.11165643891"/>
  </r>
  <r>
    <n v="2022"/>
    <s v="Janeiro"/>
    <s v="Janeiro/2022"/>
    <s v="Europa"/>
    <s v="Rússia"/>
    <x v="3"/>
    <n v="0"/>
  </r>
  <r>
    <n v="2022"/>
    <s v="Janeiro"/>
    <s v="Janeiro/2022"/>
    <s v="Europa"/>
    <s v="Holanda"/>
    <x v="3"/>
    <n v="129440.7038854796"/>
  </r>
  <r>
    <n v="2022"/>
    <s v="Janeiro"/>
    <s v="Janeiro/2022"/>
    <s v="Europa"/>
    <s v="Suíça"/>
    <x v="3"/>
    <n v="51776.281554191846"/>
  </r>
  <r>
    <n v="2022"/>
    <s v="Janeiro"/>
    <s v="Janeiro/2022"/>
    <s v="Europa"/>
    <s v="Suécia"/>
    <x v="3"/>
    <n v="103552.56310838369"/>
  </r>
  <r>
    <n v="2022"/>
    <s v="Janeiro"/>
    <s v="Janeiro/2022"/>
    <s v="Europa"/>
    <s v="Outros - Europa"/>
    <x v="3"/>
    <n v="1011763.0429179128"/>
  </r>
  <r>
    <n v="2022"/>
    <s v="Fevereiro"/>
    <s v="Fevereiro/2022"/>
    <s v="Europa"/>
    <s v="Alemanha"/>
    <x v="3"/>
    <n v="2351517.8324746736"/>
  </r>
  <r>
    <n v="2022"/>
    <s v="Fevereiro"/>
    <s v="Fevereiro/2022"/>
    <s v="Europa"/>
    <s v="França"/>
    <x v="3"/>
    <n v="1175758.9162373366"/>
  </r>
  <r>
    <n v="2022"/>
    <s v="Fevereiro"/>
    <s v="Fevereiro/2022"/>
    <s v="Europa"/>
    <s v="Reino Unido"/>
    <x v="3"/>
    <n v="5878794.5811866838"/>
  </r>
  <r>
    <n v="2022"/>
    <s v="Fevereiro"/>
    <s v="Fevereiro/2022"/>
    <s v="Europa"/>
    <s v="Itália"/>
    <x v="3"/>
    <n v="705455.34974240197"/>
  </r>
  <r>
    <n v="2022"/>
    <s v="Fevereiro"/>
    <s v="Fevereiro/2022"/>
    <s v="Europa"/>
    <s v="Espanha"/>
    <x v="3"/>
    <n v="470303.56649493467"/>
  </r>
  <r>
    <n v="2022"/>
    <s v="Fevereiro"/>
    <s v="Fevereiro/2022"/>
    <s v="Europa"/>
    <s v="Polônia"/>
    <x v="3"/>
    <n v="352727.67487120104"/>
  </r>
  <r>
    <n v="2022"/>
    <s v="Fevereiro"/>
    <s v="Fevereiro/2022"/>
    <s v="Europa"/>
    <s v="Rússia"/>
    <x v="3"/>
    <n v="0"/>
  </r>
  <r>
    <n v="2022"/>
    <s v="Fevereiro"/>
    <s v="Fevereiro/2022"/>
    <s v="Europa"/>
    <s v="Holanda"/>
    <x v="3"/>
    <n v="117575.89162373368"/>
  </r>
  <r>
    <n v="2022"/>
    <s v="Fevereiro"/>
    <s v="Fevereiro/2022"/>
    <s v="Europa"/>
    <s v="Suíça"/>
    <x v="3"/>
    <n v="47030.356649493478"/>
  </r>
  <r>
    <n v="2022"/>
    <s v="Fevereiro"/>
    <s v="Fevereiro/2022"/>
    <s v="Europa"/>
    <s v="Suécia"/>
    <x v="3"/>
    <n v="94060.713298986957"/>
  </r>
  <r>
    <n v="2022"/>
    <s v="Fevereiro"/>
    <s v="Fevereiro/2022"/>
    <s v="Europa"/>
    <s v="Outros - Europa"/>
    <x v="3"/>
    <n v="807841.36495456705"/>
  </r>
  <r>
    <n v="2022"/>
    <s v="Março"/>
    <s v="Março/2022"/>
    <s v="Europa"/>
    <s v="Alemanha"/>
    <x v="3"/>
    <n v="2630915.6488981857"/>
  </r>
  <r>
    <n v="2022"/>
    <s v="Março"/>
    <s v="Março/2022"/>
    <s v="Europa"/>
    <s v="França"/>
    <x v="3"/>
    <n v="1315457.8244490926"/>
  </r>
  <r>
    <n v="2022"/>
    <s v="Março"/>
    <s v="Março/2022"/>
    <s v="Europa"/>
    <s v="Reino Unido"/>
    <x v="3"/>
    <n v="6577289.1222454645"/>
  </r>
  <r>
    <n v="2022"/>
    <s v="Março"/>
    <s v="Março/2022"/>
    <s v="Europa"/>
    <s v="Itália"/>
    <x v="3"/>
    <n v="789274.69466945564"/>
  </r>
  <r>
    <n v="2022"/>
    <s v="Março"/>
    <s v="Março/2022"/>
    <s v="Europa"/>
    <s v="Espanha"/>
    <x v="3"/>
    <n v="526183.12977963709"/>
  </r>
  <r>
    <n v="2022"/>
    <s v="Março"/>
    <s v="Março/2022"/>
    <s v="Europa"/>
    <s v="Polônia"/>
    <x v="3"/>
    <n v="394637.34733472782"/>
  </r>
  <r>
    <n v="2022"/>
    <s v="Março"/>
    <s v="Março/2022"/>
    <s v="Europa"/>
    <s v="Rússia"/>
    <x v="3"/>
    <n v="0"/>
  </r>
  <r>
    <n v="2022"/>
    <s v="Março"/>
    <s v="Março/2022"/>
    <s v="Europa"/>
    <s v="Holanda"/>
    <x v="3"/>
    <n v="131545.78244490927"/>
  </r>
  <r>
    <n v="2022"/>
    <s v="Março"/>
    <s v="Março/2022"/>
    <s v="Europa"/>
    <s v="Suíça"/>
    <x v="3"/>
    <n v="52618.312977963709"/>
  </r>
  <r>
    <n v="2022"/>
    <s v="Março"/>
    <s v="Março/2022"/>
    <s v="Europa"/>
    <s v="Suécia"/>
    <x v="3"/>
    <n v="105236.62595592742"/>
  </r>
  <r>
    <n v="2022"/>
    <s v="Março"/>
    <s v="Março/2022"/>
    <s v="Europa"/>
    <s v="Outros - Europa"/>
    <x v="3"/>
    <n v="811359.56406020664"/>
  </r>
  <r>
    <n v="2022"/>
    <s v="Abril"/>
    <s v="Abril/2022"/>
    <s v="Europa"/>
    <s v="Alemanha"/>
    <x v="3"/>
    <n v="2910705.8630570271"/>
  </r>
  <r>
    <n v="2022"/>
    <s v="Abril"/>
    <s v="Abril/2022"/>
    <s v="Europa"/>
    <s v="França"/>
    <x v="3"/>
    <n v="1455352.9315285136"/>
  </r>
  <r>
    <n v="2022"/>
    <s v="Abril"/>
    <s v="Abril/2022"/>
    <s v="Europa"/>
    <s v="Reino Unido"/>
    <x v="3"/>
    <n v="7276764.6576425703"/>
  </r>
  <r>
    <n v="2022"/>
    <s v="Abril"/>
    <s v="Abril/2022"/>
    <s v="Europa"/>
    <s v="Itália"/>
    <x v="3"/>
    <n v="873211.75891710818"/>
  </r>
  <r>
    <n v="2022"/>
    <s v="Abril"/>
    <s v="Abril/2022"/>
    <s v="Europa"/>
    <s v="Espanha"/>
    <x v="3"/>
    <n v="582141.17261140561"/>
  </r>
  <r>
    <n v="2022"/>
    <s v="Abril"/>
    <s v="Abril/2022"/>
    <s v="Europa"/>
    <s v="Polônia"/>
    <x v="3"/>
    <n v="436605.87945855409"/>
  </r>
  <r>
    <n v="2022"/>
    <s v="Abril"/>
    <s v="Abril/2022"/>
    <s v="Europa"/>
    <s v="Rússia"/>
    <x v="3"/>
    <n v="0"/>
  </r>
  <r>
    <n v="2022"/>
    <s v="Abril"/>
    <s v="Abril/2022"/>
    <s v="Europa"/>
    <s v="Holanda"/>
    <x v="3"/>
    <n v="145535.2931528514"/>
  </r>
  <r>
    <n v="2022"/>
    <s v="Abril"/>
    <s v="Abril/2022"/>
    <s v="Europa"/>
    <s v="Suíça"/>
    <x v="3"/>
    <n v="58214.117261140549"/>
  </r>
  <r>
    <n v="2022"/>
    <s v="Abril"/>
    <s v="Abril/2022"/>
    <s v="Europa"/>
    <s v="Suécia"/>
    <x v="3"/>
    <n v="111136.04204399561"/>
  </r>
  <r>
    <n v="2022"/>
    <s v="Abril"/>
    <s v="Abril/2022"/>
    <s v="Europa"/>
    <s v="Outros - Europa"/>
    <x v="3"/>
    <n v="818302.14242396236"/>
  </r>
  <r>
    <n v="2022"/>
    <s v="Maio"/>
    <s v="Maio/2022"/>
    <s v="Europa"/>
    <s v="Alemanha"/>
    <x v="3"/>
    <n v="3189999.0025583976"/>
  </r>
  <r>
    <n v="2022"/>
    <s v="Maio"/>
    <s v="Maio/2022"/>
    <s v="Europa"/>
    <s v="França"/>
    <x v="3"/>
    <n v="1594999.5012791986"/>
  </r>
  <r>
    <n v="2022"/>
    <s v="Maio"/>
    <s v="Maio/2022"/>
    <s v="Europa"/>
    <s v="Reino Unido"/>
    <x v="3"/>
    <n v="7974997.5063959938"/>
  </r>
  <r>
    <n v="2022"/>
    <s v="Maio"/>
    <s v="Maio/2022"/>
    <s v="Europa"/>
    <s v="Itália"/>
    <x v="3"/>
    <n v="956999.70076751919"/>
  </r>
  <r>
    <n v="2022"/>
    <s v="Maio"/>
    <s v="Maio/2022"/>
    <s v="Europa"/>
    <s v="Espanha"/>
    <x v="3"/>
    <n v="637999.8005116795"/>
  </r>
  <r>
    <n v="2022"/>
    <s v="Maio"/>
    <s v="Maio/2022"/>
    <s v="Europa"/>
    <s v="Polônia"/>
    <x v="3"/>
    <n v="478499.85038375953"/>
  </r>
  <r>
    <n v="2022"/>
    <s v="Maio"/>
    <s v="Maio/2022"/>
    <s v="Europa"/>
    <s v="Rússia"/>
    <x v="3"/>
    <n v="0"/>
  </r>
  <r>
    <n v="2022"/>
    <s v="Maio"/>
    <s v="Maio/2022"/>
    <s v="Europa"/>
    <s v="Holanda"/>
    <x v="3"/>
    <n v="159499.95012791984"/>
  </r>
  <r>
    <n v="2022"/>
    <s v="Maio"/>
    <s v="Maio/2022"/>
    <s v="Europa"/>
    <s v="Suíça"/>
    <x v="3"/>
    <n v="63799.98005116795"/>
  </r>
  <r>
    <n v="2022"/>
    <s v="Maio"/>
    <s v="Maio/2022"/>
    <s v="Europa"/>
    <s v="Suécia"/>
    <x v="3"/>
    <n v="116966.63009380791"/>
  </r>
  <r>
    <n v="2022"/>
    <s v="Maio"/>
    <s v="Maio/2022"/>
    <s v="Europa"/>
    <s v="Outros - Europa"/>
    <x v="3"/>
    <n v="827659.74120924226"/>
  </r>
  <r>
    <n v="2022"/>
    <s v="Junho"/>
    <s v="Junho/2022"/>
    <s v="Europa"/>
    <s v="Alemanha"/>
    <x v="3"/>
    <n v="3466125.108959578"/>
  </r>
  <r>
    <n v="2022"/>
    <s v="Junho"/>
    <s v="Junho/2022"/>
    <s v="Europa"/>
    <s v="França"/>
    <x v="3"/>
    <n v="1733062.5544797892"/>
  </r>
  <r>
    <n v="2022"/>
    <s v="Junho"/>
    <s v="Junho/2022"/>
    <s v="Europa"/>
    <s v="Reino Unido"/>
    <x v="3"/>
    <n v="8665312.7723989468"/>
  </r>
  <r>
    <n v="2022"/>
    <s v="Junho"/>
    <s v="Junho/2022"/>
    <s v="Europa"/>
    <s v="Itália"/>
    <x v="3"/>
    <n v="1039837.5326878735"/>
  </r>
  <r>
    <n v="2022"/>
    <s v="Junho"/>
    <s v="Junho/2022"/>
    <s v="Europa"/>
    <s v="Espanha"/>
    <x v="3"/>
    <n v="693225.02179191553"/>
  </r>
  <r>
    <n v="2022"/>
    <s v="Junho"/>
    <s v="Junho/2022"/>
    <s v="Europa"/>
    <s v="Polônia"/>
    <x v="3"/>
    <n v="533250.01676301216"/>
  </r>
  <r>
    <n v="2022"/>
    <s v="Junho"/>
    <s v="Junho/2022"/>
    <s v="Europa"/>
    <s v="Rússia"/>
    <x v="3"/>
    <n v="0"/>
  </r>
  <r>
    <n v="2022"/>
    <s v="Junho"/>
    <s v="Junho/2022"/>
    <s v="Europa"/>
    <s v="Holanda"/>
    <x v="3"/>
    <n v="173306.25544797894"/>
  </r>
  <r>
    <n v="2022"/>
    <s v="Junho"/>
    <s v="Junho/2022"/>
    <s v="Europa"/>
    <s v="Suíça"/>
    <x v="3"/>
    <n v="69322.502179191593"/>
  </r>
  <r>
    <n v="2022"/>
    <s v="Junho"/>
    <s v="Junho/2022"/>
    <s v="Europa"/>
    <s v="Suécia"/>
    <x v="3"/>
    <n v="122647.50385549277"/>
  </r>
  <r>
    <n v="2022"/>
    <s v="Junho"/>
    <s v="Junho/2022"/>
    <s v="Europa"/>
    <s v="Outros - Europa"/>
    <x v="3"/>
    <n v="838784.20009646332"/>
  </r>
  <r>
    <n v="2022"/>
    <s v="Julho"/>
    <s v="Julho/2022"/>
    <s v="Europa"/>
    <s v="Alemanha"/>
    <x v="3"/>
    <n v="3741962.0499153761"/>
  </r>
  <r>
    <n v="2022"/>
    <s v="Julho"/>
    <s v="Julho/2022"/>
    <s v="Europa"/>
    <s v="França"/>
    <x v="3"/>
    <n v="1870981.0249576881"/>
  </r>
  <r>
    <n v="2022"/>
    <s v="Julho"/>
    <s v="Julho/2022"/>
    <s v="Europa"/>
    <s v="Reino Unido"/>
    <x v="3"/>
    <n v="9354905.1247884408"/>
  </r>
  <r>
    <n v="2022"/>
    <s v="Julho"/>
    <s v="Julho/2022"/>
    <s v="Europa"/>
    <s v="Itália"/>
    <x v="3"/>
    <n v="1122588.6149746131"/>
  </r>
  <r>
    <n v="2022"/>
    <s v="Julho"/>
    <s v="Julho/2022"/>
    <s v="Europa"/>
    <s v="Espanha"/>
    <x v="3"/>
    <n v="748392.40998307522"/>
  </r>
  <r>
    <n v="2022"/>
    <s v="Julho"/>
    <s v="Julho/2022"/>
    <s v="Europa"/>
    <s v="Polônia"/>
    <x v="3"/>
    <n v="588022.60784384492"/>
  </r>
  <r>
    <n v="2022"/>
    <s v="Julho"/>
    <s v="Julho/2022"/>
    <s v="Europa"/>
    <s v="Rússia"/>
    <x v="3"/>
    <n v="0"/>
  </r>
  <r>
    <n v="2022"/>
    <s v="Julho"/>
    <s v="Julho/2022"/>
    <s v="Europa"/>
    <s v="Holanda"/>
    <x v="3"/>
    <n v="187098.10249576884"/>
  </r>
  <r>
    <n v="2022"/>
    <s v="Julho"/>
    <s v="Julho/2022"/>
    <s v="Europa"/>
    <s v="Suíça"/>
    <x v="3"/>
    <n v="74839.240998307549"/>
  </r>
  <r>
    <n v="2022"/>
    <s v="Julho"/>
    <s v="Julho/2022"/>
    <s v="Europa"/>
    <s v="Suécia"/>
    <x v="3"/>
    <n v="128295.84171138433"/>
  </r>
  <r>
    <n v="2022"/>
    <s v="Julho"/>
    <s v="Julho/2022"/>
    <s v="Europa"/>
    <s v="Outros - Europa"/>
    <x v="3"/>
    <n v="851240.25627330365"/>
  </r>
  <r>
    <n v="2022"/>
    <s v="Agosto"/>
    <s v="Agosto/2022"/>
    <s v="Europa"/>
    <s v="Alemanha"/>
    <x v="3"/>
    <n v="4017575.7130413894"/>
  </r>
  <r>
    <n v="2022"/>
    <s v="Agosto"/>
    <s v="Agosto/2022"/>
    <s v="Europa"/>
    <s v="França"/>
    <x v="3"/>
    <n v="2008787.8565206949"/>
  </r>
  <r>
    <n v="2022"/>
    <s v="Agosto"/>
    <s v="Agosto/2022"/>
    <s v="Europa"/>
    <s v="Reino Unido"/>
    <x v="3"/>
    <n v="10043939.282603471"/>
  </r>
  <r>
    <n v="2022"/>
    <s v="Agosto"/>
    <s v="Agosto/2022"/>
    <s v="Europa"/>
    <s v="Itália"/>
    <x v="3"/>
    <n v="1205272.7139124167"/>
  </r>
  <r>
    <n v="2022"/>
    <s v="Agosto"/>
    <s v="Agosto/2022"/>
    <s v="Europa"/>
    <s v="Espanha"/>
    <x v="3"/>
    <n v="803515.14260827785"/>
  </r>
  <r>
    <n v="2022"/>
    <s v="Agosto"/>
    <s v="Agosto/2022"/>
    <s v="Europa"/>
    <s v="Polônia"/>
    <x v="3"/>
    <n v="642812.11408662214"/>
  </r>
  <r>
    <n v="2022"/>
    <s v="Agosto"/>
    <s v="Agosto/2022"/>
    <s v="Europa"/>
    <s v="Rússia"/>
    <x v="3"/>
    <n v="0"/>
  </r>
  <r>
    <n v="2022"/>
    <s v="Agosto"/>
    <s v="Agosto/2022"/>
    <s v="Europa"/>
    <s v="Holanda"/>
    <x v="3"/>
    <n v="200878.78565206946"/>
  </r>
  <r>
    <n v="2022"/>
    <s v="Agosto"/>
    <s v="Agosto/2022"/>
    <s v="Europa"/>
    <s v="Suíça"/>
    <x v="3"/>
    <n v="80351.514260827767"/>
  </r>
  <r>
    <n v="2022"/>
    <s v="Agosto"/>
    <s v="Agosto/2022"/>
    <s v="Europa"/>
    <s v="Suécia"/>
    <x v="3"/>
    <n v="133919.19043471297"/>
  </r>
  <r>
    <n v="2022"/>
    <s v="Agosto"/>
    <s v="Agosto/2022"/>
    <s v="Europa"/>
    <s v="Outros - Europa"/>
    <x v="3"/>
    <n v="864724.76610287034"/>
  </r>
  <r>
    <n v="2022"/>
    <s v="Setembro"/>
    <s v="Setembro/2022"/>
    <s v="Europa"/>
    <s v="Alemanha"/>
    <x v="3"/>
    <n v="4293013.3835851401"/>
  </r>
  <r>
    <n v="2022"/>
    <s v="Setembro"/>
    <s v="Setembro/2022"/>
    <s v="Europa"/>
    <s v="França"/>
    <x v="3"/>
    <n v="2146506.6917925701"/>
  </r>
  <r>
    <n v="2022"/>
    <s v="Setembro"/>
    <s v="Setembro/2022"/>
    <s v="Europa"/>
    <s v="Reino Unido"/>
    <x v="3"/>
    <n v="10732533.458962848"/>
  </r>
  <r>
    <n v="2022"/>
    <s v="Setembro"/>
    <s v="Setembro/2022"/>
    <s v="Europa"/>
    <s v="Itália"/>
    <x v="3"/>
    <n v="1287904.0150755423"/>
  </r>
  <r>
    <n v="2022"/>
    <s v="Setembro"/>
    <s v="Setembro/2022"/>
    <s v="Europa"/>
    <s v="Espanha"/>
    <x v="3"/>
    <n v="858602.67671702802"/>
  </r>
  <r>
    <n v="2022"/>
    <s v="Setembro"/>
    <s v="Setembro/2022"/>
    <s v="Europa"/>
    <s v="Polônia"/>
    <x v="3"/>
    <n v="697614.67483258527"/>
  </r>
  <r>
    <n v="2022"/>
    <s v="Setembro"/>
    <s v="Setembro/2022"/>
    <s v="Europa"/>
    <s v="Rússia"/>
    <x v="3"/>
    <n v="0"/>
  </r>
  <r>
    <n v="2022"/>
    <s v="Setembro"/>
    <s v="Setembro/2022"/>
    <s v="Europa"/>
    <s v="Holanda"/>
    <x v="3"/>
    <n v="214650.66917925703"/>
  </r>
  <r>
    <n v="2022"/>
    <s v="Setembro"/>
    <s v="Setembro/2022"/>
    <s v="Europa"/>
    <s v="Suíça"/>
    <x v="3"/>
    <n v="85860.267671702823"/>
  </r>
  <r>
    <n v="2022"/>
    <s v="Setembro"/>
    <s v="Setembro/2022"/>
    <s v="Europa"/>
    <s v="Suécia"/>
    <x v="3"/>
    <n v="139522.93496651706"/>
  </r>
  <r>
    <n v="2022"/>
    <s v="Setembro"/>
    <s v="Setembro/2022"/>
    <s v="Europa"/>
    <s v="Outros - Europa"/>
    <x v="3"/>
    <n v="879020.11172171822"/>
  </r>
  <r>
    <n v="2022"/>
    <s v="Outubro"/>
    <s v="Outubro/2022"/>
    <s v="Europa"/>
    <s v="Alemanha"/>
    <x v="3"/>
    <n v="4568309.8762766449"/>
  </r>
  <r>
    <n v="2022"/>
    <s v="Outubro"/>
    <s v="Outubro/2022"/>
    <s v="Europa"/>
    <s v="França"/>
    <x v="3"/>
    <n v="2284154.9381383224"/>
  </r>
  <r>
    <n v="2022"/>
    <s v="Outubro"/>
    <s v="Outubro/2022"/>
    <s v="Europa"/>
    <s v="Reino Unido"/>
    <x v="3"/>
    <n v="11420774.690691613"/>
  </r>
  <r>
    <n v="2022"/>
    <s v="Outubro"/>
    <s v="Outubro/2022"/>
    <s v="Europa"/>
    <s v="Itália"/>
    <x v="3"/>
    <n v="1370492.9628829933"/>
  </r>
  <r>
    <n v="2022"/>
    <s v="Outubro"/>
    <s v="Outubro/2022"/>
    <s v="Europa"/>
    <s v="Espanha"/>
    <x v="3"/>
    <n v="913661.97525532905"/>
  </r>
  <r>
    <n v="2022"/>
    <s v="Outubro"/>
    <s v="Outubro/2022"/>
    <s v="Europa"/>
    <s v="Polônia"/>
    <x v="3"/>
    <n v="752427.50903380045"/>
  </r>
  <r>
    <n v="2022"/>
    <s v="Outubro"/>
    <s v="Outubro/2022"/>
    <s v="Europa"/>
    <s v="Rússia"/>
    <x v="3"/>
    <n v="0"/>
  </r>
  <r>
    <n v="2022"/>
    <s v="Outubro"/>
    <s v="Outubro/2022"/>
    <s v="Europa"/>
    <s v="Holanda"/>
    <x v="3"/>
    <n v="228415.49381383226"/>
  </r>
  <r>
    <n v="2022"/>
    <s v="Outubro"/>
    <s v="Outubro/2022"/>
    <s v="Europa"/>
    <s v="Suíça"/>
    <x v="3"/>
    <n v="91366.197525532887"/>
  </r>
  <r>
    <n v="2022"/>
    <s v="Outubro"/>
    <s v="Outubro/2022"/>
    <s v="Europa"/>
    <s v="Suécia"/>
    <x v="3"/>
    <n v="145111.01959937581"/>
  </r>
  <r>
    <n v="2022"/>
    <s v="Outubro"/>
    <s v="Outubro/2022"/>
    <s v="Europa"/>
    <s v="Outros - Europa"/>
    <x v="3"/>
    <n v="893966.02656902606"/>
  </r>
  <r>
    <n v="2022"/>
    <s v="Novembro"/>
    <s v="Novembro/2022"/>
    <s v="Europa"/>
    <s v="Alemanha"/>
    <x v="3"/>
    <n v="4843491.3918453651"/>
  </r>
  <r>
    <n v="2022"/>
    <s v="Novembro"/>
    <s v="Novembro/2022"/>
    <s v="Europa"/>
    <s v="França"/>
    <x v="3"/>
    <n v="2421745.6959226821"/>
  </r>
  <r>
    <n v="2022"/>
    <s v="Novembro"/>
    <s v="Novembro/2022"/>
    <s v="Europa"/>
    <s v="Reino Unido"/>
    <x v="3"/>
    <n v="12108728.47961341"/>
  </r>
  <r>
    <n v="2022"/>
    <s v="Novembro"/>
    <s v="Novembro/2022"/>
    <s v="Europa"/>
    <s v="Itália"/>
    <x v="3"/>
    <n v="1453047.4175536097"/>
  </r>
  <r>
    <n v="2022"/>
    <s v="Novembro"/>
    <s v="Novembro/2022"/>
    <s v="Europa"/>
    <s v="Espanha"/>
    <x v="3"/>
    <n v="968698.27836907294"/>
  </r>
  <r>
    <n v="2022"/>
    <s v="Novembro"/>
    <s v="Novembro/2022"/>
    <s v="Europa"/>
    <s v="Polônia"/>
    <x v="3"/>
    <n v="807248.56530756061"/>
  </r>
  <r>
    <n v="2022"/>
    <s v="Novembro"/>
    <s v="Novembro/2022"/>
    <s v="Europa"/>
    <s v="Rússia"/>
    <x v="3"/>
    <n v="0"/>
  </r>
  <r>
    <n v="2022"/>
    <s v="Novembro"/>
    <s v="Novembro/2022"/>
    <s v="Europa"/>
    <s v="Holanda"/>
    <x v="3"/>
    <n v="242174.56959226821"/>
  </r>
  <r>
    <n v="2022"/>
    <s v="Novembro"/>
    <s v="Novembro/2022"/>
    <s v="Europa"/>
    <s v="Suíça"/>
    <x v="3"/>
    <n v="96869.82783690728"/>
  </r>
  <r>
    <n v="2022"/>
    <s v="Novembro"/>
    <s v="Novembro/2022"/>
    <s v="Europa"/>
    <s v="Suécia"/>
    <x v="3"/>
    <n v="150686.39885741135"/>
  </r>
  <r>
    <n v="2022"/>
    <s v="Novembro"/>
    <s v="Novembro/2022"/>
    <s v="Europa"/>
    <s v="Outros - Europa"/>
    <x v="3"/>
    <n v="909441.87016973982"/>
  </r>
  <r>
    <n v="2022"/>
    <s v="Dezembro"/>
    <s v="Dezembro/2022"/>
    <s v="Europa"/>
    <s v="Alemanha"/>
    <x v="3"/>
    <n v="5118578.0258124713"/>
  </r>
  <r>
    <n v="2022"/>
    <s v="Dezembro"/>
    <s v="Dezembro/2022"/>
    <s v="Europa"/>
    <s v="França"/>
    <x v="3"/>
    <n v="2559289.0129062356"/>
  </r>
  <r>
    <n v="2022"/>
    <s v="Dezembro"/>
    <s v="Dezembro/2022"/>
    <s v="Europa"/>
    <s v="Reino Unido"/>
    <x v="3"/>
    <n v="12796445.064531179"/>
  </r>
  <r>
    <n v="2022"/>
    <s v="Dezembro"/>
    <s v="Dezembro/2022"/>
    <s v="Europa"/>
    <s v="Itália"/>
    <x v="3"/>
    <n v="1535573.4077437418"/>
  </r>
  <r>
    <n v="2022"/>
    <s v="Dezembro"/>
    <s v="Dezembro/2022"/>
    <s v="Europa"/>
    <s v="Espanha"/>
    <x v="3"/>
    <n v="1023715.6051624941"/>
  </r>
  <r>
    <n v="2022"/>
    <s v="Dezembro"/>
    <s v="Dezembro/2022"/>
    <s v="Europa"/>
    <s v="Polônia"/>
    <x v="3"/>
    <n v="862076.29908420588"/>
  </r>
  <r>
    <n v="2022"/>
    <s v="Dezembro"/>
    <s v="Dezembro/2022"/>
    <s v="Europa"/>
    <s v="Rússia"/>
    <x v="3"/>
    <n v="0"/>
  </r>
  <r>
    <n v="2022"/>
    <s v="Dezembro"/>
    <s v="Dezembro/2022"/>
    <s v="Europa"/>
    <s v="Holanda"/>
    <x v="3"/>
    <n v="255928.90129062359"/>
  </r>
  <r>
    <n v="2022"/>
    <s v="Dezembro"/>
    <s v="Dezembro/2022"/>
    <s v="Europa"/>
    <s v="Suíça"/>
    <x v="3"/>
    <n v="102371.56051624942"/>
  </r>
  <r>
    <n v="2022"/>
    <s v="Dezembro"/>
    <s v="Dezembro/2022"/>
    <s v="Europa"/>
    <s v="Suécia"/>
    <x v="3"/>
    <n v="156251.3292090123"/>
  </r>
  <r>
    <n v="2022"/>
    <s v="Dezembro"/>
    <s v="Dezembro/2022"/>
    <s v="Europa"/>
    <s v="Outros - Europa"/>
    <x v="3"/>
    <n v="925355.0940933727"/>
  </r>
  <r>
    <n v="2022"/>
    <s v="Janeiro"/>
    <s v="Janeiro/2022"/>
    <s v="Europa"/>
    <s v="Alemanha"/>
    <x v="4"/>
    <n v="584045.48124553415"/>
  </r>
  <r>
    <n v="2022"/>
    <s v="Janeiro"/>
    <s v="Janeiro/2022"/>
    <s v="Europa"/>
    <s v="França"/>
    <x v="4"/>
    <n v="467236.38499642728"/>
  </r>
  <r>
    <n v="2022"/>
    <s v="Janeiro"/>
    <s v="Janeiro/2022"/>
    <s v="Europa"/>
    <s v="Reino Unido"/>
    <x v="4"/>
    <n v="2336181.9249821366"/>
  </r>
  <r>
    <n v="2022"/>
    <s v="Janeiro"/>
    <s v="Janeiro/2022"/>
    <s v="Europa"/>
    <s v="Itália"/>
    <x v="4"/>
    <n v="350427.28874732053"/>
  </r>
  <r>
    <n v="2022"/>
    <s v="Janeiro"/>
    <s v="Janeiro/2022"/>
    <s v="Europa"/>
    <s v="Espanha"/>
    <x v="4"/>
    <n v="233618.19249821361"/>
  </r>
  <r>
    <n v="2022"/>
    <s v="Janeiro"/>
    <s v="Janeiro/2022"/>
    <s v="Europa"/>
    <s v="Polônia"/>
    <x v="4"/>
    <n v="116809.09624910681"/>
  </r>
  <r>
    <n v="2022"/>
    <s v="Janeiro"/>
    <s v="Janeiro/2022"/>
    <s v="Europa"/>
    <s v="Rússia"/>
    <x v="4"/>
    <n v="0"/>
  </r>
  <r>
    <n v="2022"/>
    <s v="Janeiro"/>
    <s v="Janeiro/2022"/>
    <s v="Europa"/>
    <s v="Holanda"/>
    <x v="4"/>
    <n v="175213.64437366024"/>
  </r>
  <r>
    <n v="2022"/>
    <s v="Janeiro"/>
    <s v="Janeiro/2022"/>
    <s v="Europa"/>
    <s v="Suíça"/>
    <x v="4"/>
    <n v="17521.364437366025"/>
  </r>
  <r>
    <n v="2022"/>
    <s v="Janeiro"/>
    <s v="Janeiro/2022"/>
    <s v="Europa"/>
    <s v="Suécia"/>
    <x v="4"/>
    <n v="70085.457749464098"/>
  </r>
  <r>
    <n v="2022"/>
    <s v="Janeiro"/>
    <s v="Janeiro/2022"/>
    <s v="Europa"/>
    <s v="Outros - Europa"/>
    <x v="4"/>
    <n v="357251.39910713665"/>
  </r>
  <r>
    <n v="2022"/>
    <s v="Fevereiro"/>
    <s v="Fevereiro/2022"/>
    <s v="Europa"/>
    <s v="Alemanha"/>
    <x v="4"/>
    <n v="542792.43836588226"/>
  </r>
  <r>
    <n v="2022"/>
    <s v="Fevereiro"/>
    <s v="Fevereiro/2022"/>
    <s v="Europa"/>
    <s v="França"/>
    <x v="4"/>
    <n v="434233.95069270569"/>
  </r>
  <r>
    <n v="2022"/>
    <s v="Fevereiro"/>
    <s v="Fevereiro/2022"/>
    <s v="Europa"/>
    <s v="Reino Unido"/>
    <x v="4"/>
    <n v="2171169.7534635281"/>
  </r>
  <r>
    <n v="2022"/>
    <s v="Fevereiro"/>
    <s v="Fevereiro/2022"/>
    <s v="Europa"/>
    <s v="Itália"/>
    <x v="4"/>
    <n v="325675.46301952924"/>
  </r>
  <r>
    <n v="2022"/>
    <s v="Fevereiro"/>
    <s v="Fevereiro/2022"/>
    <s v="Europa"/>
    <s v="Espanha"/>
    <x v="4"/>
    <n v="217116.97534635282"/>
  </r>
  <r>
    <n v="2022"/>
    <s v="Fevereiro"/>
    <s v="Fevereiro/2022"/>
    <s v="Europa"/>
    <s v="Polônia"/>
    <x v="4"/>
    <n v="108558.48767317644"/>
  </r>
  <r>
    <n v="2022"/>
    <s v="Fevereiro"/>
    <s v="Fevereiro/2022"/>
    <s v="Europa"/>
    <s v="Rússia"/>
    <x v="4"/>
    <n v="0"/>
  </r>
  <r>
    <n v="2022"/>
    <s v="Fevereiro"/>
    <s v="Fevereiro/2022"/>
    <s v="Europa"/>
    <s v="Holanda"/>
    <x v="4"/>
    <n v="162837.73150976462"/>
  </r>
  <r>
    <n v="2022"/>
    <s v="Fevereiro"/>
    <s v="Fevereiro/2022"/>
    <s v="Europa"/>
    <s v="Suíça"/>
    <x v="4"/>
    <n v="16404.393692835547"/>
  </r>
  <r>
    <n v="2022"/>
    <s v="Fevereiro"/>
    <s v="Fevereiro/2022"/>
    <s v="Europa"/>
    <s v="Suécia"/>
    <x v="4"/>
    <n v="65135.092603905861"/>
  </r>
  <r>
    <n v="2022"/>
    <s v="Fevereiro"/>
    <s v="Fevereiro/2022"/>
    <s v="Europa"/>
    <s v="Outros - Europa"/>
    <x v="4"/>
    <n v="291859.52659242513"/>
  </r>
  <r>
    <n v="2022"/>
    <s v="Março"/>
    <s v="Março/2022"/>
    <s v="Europa"/>
    <s v="Alemanha"/>
    <x v="4"/>
    <n v="593543.74248327827"/>
  </r>
  <r>
    <n v="2022"/>
    <s v="Março"/>
    <s v="Março/2022"/>
    <s v="Europa"/>
    <s v="França"/>
    <x v="4"/>
    <n v="474834.99398662261"/>
  </r>
  <r>
    <n v="2022"/>
    <s v="Março"/>
    <s v="Março/2022"/>
    <s v="Europa"/>
    <s v="Reino Unido"/>
    <x v="4"/>
    <n v="2374174.9699331131"/>
  </r>
  <r>
    <n v="2022"/>
    <s v="Março"/>
    <s v="Março/2022"/>
    <s v="Europa"/>
    <s v="Itália"/>
    <x v="4"/>
    <n v="356126.24548996688"/>
  </r>
  <r>
    <n v="2022"/>
    <s v="Março"/>
    <s v="Março/2022"/>
    <s v="Europa"/>
    <s v="Espanha"/>
    <x v="4"/>
    <n v="237417.49699331133"/>
  </r>
  <r>
    <n v="2022"/>
    <s v="Março"/>
    <s v="Março/2022"/>
    <s v="Europa"/>
    <s v="Polônia"/>
    <x v="4"/>
    <n v="118708.74849665567"/>
  </r>
  <r>
    <n v="2022"/>
    <s v="Março"/>
    <s v="Março/2022"/>
    <s v="Europa"/>
    <s v="Rússia"/>
    <x v="4"/>
    <n v="0"/>
  </r>
  <r>
    <n v="2022"/>
    <s v="Março"/>
    <s v="Março/2022"/>
    <s v="Europa"/>
    <s v="Holanda"/>
    <x v="4"/>
    <n v="178063.12274498344"/>
  </r>
  <r>
    <n v="2022"/>
    <s v="Março"/>
    <s v="Março/2022"/>
    <s v="Europa"/>
    <s v="Suíça"/>
    <x v="4"/>
    <n v="17806.312274498348"/>
  </r>
  <r>
    <n v="2022"/>
    <s v="Março"/>
    <s v="Março/2022"/>
    <s v="Europa"/>
    <s v="Suécia"/>
    <x v="4"/>
    <n v="71225.249097993394"/>
  </r>
  <r>
    <n v="2022"/>
    <s v="Março"/>
    <s v="Março/2022"/>
    <s v="Europa"/>
    <s v="Outros - Europa"/>
    <x v="4"/>
    <n v="286489.35288594285"/>
  </r>
  <r>
    <n v="2022"/>
    <s v="Abril"/>
    <s v="Abril/2022"/>
    <s v="Europa"/>
    <s v="Alemanha"/>
    <x v="4"/>
    <n v="644106.05660315452"/>
  </r>
  <r>
    <n v="2022"/>
    <s v="Abril"/>
    <s v="Abril/2022"/>
    <s v="Europa"/>
    <s v="França"/>
    <x v="4"/>
    <n v="515284.84528252349"/>
  </r>
  <r>
    <n v="2022"/>
    <s v="Abril"/>
    <s v="Abril/2022"/>
    <s v="Europa"/>
    <s v="Reino Unido"/>
    <x v="4"/>
    <n v="2576424.2264126181"/>
  </r>
  <r>
    <n v="2022"/>
    <s v="Abril"/>
    <s v="Abril/2022"/>
    <s v="Europa"/>
    <s v="Itália"/>
    <x v="4"/>
    <n v="386463.63396189269"/>
  </r>
  <r>
    <n v="2022"/>
    <s v="Abril"/>
    <s v="Abril/2022"/>
    <s v="Europa"/>
    <s v="Espanha"/>
    <x v="4"/>
    <n v="257642.42264126174"/>
  </r>
  <r>
    <n v="2022"/>
    <s v="Abril"/>
    <s v="Abril/2022"/>
    <s v="Europa"/>
    <s v="Polônia"/>
    <x v="4"/>
    <n v="128821.21132063087"/>
  </r>
  <r>
    <n v="2022"/>
    <s v="Abril"/>
    <s v="Abril/2022"/>
    <s v="Europa"/>
    <s v="Rússia"/>
    <x v="4"/>
    <n v="0"/>
  </r>
  <r>
    <n v="2022"/>
    <s v="Abril"/>
    <s v="Abril/2022"/>
    <s v="Europa"/>
    <s v="Holanda"/>
    <x v="4"/>
    <n v="193231.81698094634"/>
  </r>
  <r>
    <n v="2022"/>
    <s v="Abril"/>
    <s v="Abril/2022"/>
    <s v="Europa"/>
    <s v="Suíça"/>
    <x v="4"/>
    <n v="19440.291890204295"/>
  </r>
  <r>
    <n v="2022"/>
    <s v="Abril"/>
    <s v="Abril/2022"/>
    <s v="Europa"/>
    <s v="Suécia"/>
    <x v="4"/>
    <n v="76121.624871281892"/>
  </r>
  <r>
    <n v="2022"/>
    <s v="Abril"/>
    <s v="Abril/2022"/>
    <s v="Europa"/>
    <s v="Outros - Europa"/>
    <x v="4"/>
    <n v="283460.52584811131"/>
  </r>
  <r>
    <n v="2022"/>
    <s v="Maio"/>
    <s v="Maio/2022"/>
    <s v="Europa"/>
    <s v="Alemanha"/>
    <x v="4"/>
    <n v="694474.50664064439"/>
  </r>
  <r>
    <n v="2022"/>
    <s v="Maio"/>
    <s v="Maio/2022"/>
    <s v="Europa"/>
    <s v="França"/>
    <x v="4"/>
    <n v="555579.6053125154"/>
  </r>
  <r>
    <n v="2022"/>
    <s v="Maio"/>
    <s v="Maio/2022"/>
    <s v="Europa"/>
    <s v="Reino Unido"/>
    <x v="4"/>
    <n v="2777898.0265625771"/>
  </r>
  <r>
    <n v="2022"/>
    <s v="Maio"/>
    <s v="Maio/2022"/>
    <s v="Europa"/>
    <s v="Itália"/>
    <x v="4"/>
    <n v="416684.70398438652"/>
  </r>
  <r>
    <n v="2022"/>
    <s v="Maio"/>
    <s v="Maio/2022"/>
    <s v="Europa"/>
    <s v="Espanha"/>
    <x v="4"/>
    <n v="277789.80265625776"/>
  </r>
  <r>
    <n v="2022"/>
    <s v="Maio"/>
    <s v="Maio/2022"/>
    <s v="Europa"/>
    <s v="Polônia"/>
    <x v="4"/>
    <n v="138894.90132812885"/>
  </r>
  <r>
    <n v="2022"/>
    <s v="Maio"/>
    <s v="Maio/2022"/>
    <s v="Europa"/>
    <s v="Rússia"/>
    <x v="4"/>
    <n v="0"/>
  </r>
  <r>
    <n v="2022"/>
    <s v="Maio"/>
    <s v="Maio/2022"/>
    <s v="Europa"/>
    <s v="Holanda"/>
    <x v="4"/>
    <n v="208342.35199219323"/>
  </r>
  <r>
    <n v="2022"/>
    <s v="Maio"/>
    <s v="Maio/2022"/>
    <s v="Europa"/>
    <s v="Suíça"/>
    <x v="4"/>
    <n v="20834.235199219329"/>
  </r>
  <r>
    <n v="2022"/>
    <s v="Maio"/>
    <s v="Maio/2022"/>
    <s v="Europa"/>
    <s v="Suécia"/>
    <x v="4"/>
    <n v="81022.025774741836"/>
  </r>
  <r>
    <n v="2022"/>
    <s v="Maio"/>
    <s v="Maio/2022"/>
    <s v="Europa"/>
    <s v="Outros - Europa"/>
    <x v="4"/>
    <n v="282082.91778821801"/>
  </r>
  <r>
    <n v="2022"/>
    <s v="Junho"/>
    <s v="Junho/2022"/>
    <s v="Europa"/>
    <s v="Alemanha"/>
    <x v="4"/>
    <n v="744646.76590776711"/>
  </r>
  <r>
    <n v="2022"/>
    <s v="Junho"/>
    <s v="Junho/2022"/>
    <s v="Europa"/>
    <s v="França"/>
    <x v="4"/>
    <n v="595717.41272621369"/>
  </r>
  <r>
    <n v="2022"/>
    <s v="Junho"/>
    <s v="Junho/2022"/>
    <s v="Europa"/>
    <s v="Reino Unido"/>
    <x v="4"/>
    <n v="2978587.063631068"/>
  </r>
  <r>
    <n v="2022"/>
    <s v="Junho"/>
    <s v="Junho/2022"/>
    <s v="Europa"/>
    <s v="Itália"/>
    <x v="4"/>
    <n v="446788.05954466027"/>
  </r>
  <r>
    <n v="2022"/>
    <s v="Junho"/>
    <s v="Junho/2022"/>
    <s v="Europa"/>
    <s v="Espanha"/>
    <x v="4"/>
    <n v="297858.70636310679"/>
  </r>
  <r>
    <n v="2022"/>
    <s v="Junho"/>
    <s v="Junho/2022"/>
    <s v="Europa"/>
    <s v="Polônia"/>
    <x v="4"/>
    <n v="148929.35318155342"/>
  </r>
  <r>
    <n v="2022"/>
    <s v="Junho"/>
    <s v="Junho/2022"/>
    <s v="Europa"/>
    <s v="Rússia"/>
    <x v="4"/>
    <n v="0"/>
  </r>
  <r>
    <n v="2022"/>
    <s v="Junho"/>
    <s v="Junho/2022"/>
    <s v="Europa"/>
    <s v="Holanda"/>
    <x v="4"/>
    <n v="223394.02977233016"/>
  </r>
  <r>
    <n v="2022"/>
    <s v="Junho"/>
    <s v="Junho/2022"/>
    <s v="Europa"/>
    <s v="Suíça"/>
    <x v="4"/>
    <n v="22453.964018141905"/>
  </r>
  <r>
    <n v="2022"/>
    <s v="Junho"/>
    <s v="Junho/2022"/>
    <s v="Europa"/>
    <s v="Suécia"/>
    <x v="4"/>
    <n v="85920.780681665434"/>
  </r>
  <r>
    <n v="2022"/>
    <s v="Junho"/>
    <s v="Junho/2022"/>
    <s v="Europa"/>
    <s v="Outros - Europa"/>
    <x v="4"/>
    <n v="281913.36283863586"/>
  </r>
  <r>
    <n v="2022"/>
    <s v="Julho"/>
    <s v="Julho/2022"/>
    <s v="Europa"/>
    <s v="Alemanha"/>
    <x v="4"/>
    <n v="794725.22789561003"/>
  </r>
  <r>
    <n v="2022"/>
    <s v="Julho"/>
    <s v="Julho/2022"/>
    <s v="Europa"/>
    <s v="França"/>
    <x v="4"/>
    <n v="635780.182316488"/>
  </r>
  <r>
    <n v="2022"/>
    <s v="Julho"/>
    <s v="Julho/2022"/>
    <s v="Europa"/>
    <s v="Reino Unido"/>
    <x v="4"/>
    <n v="3178900.9115824406"/>
  </r>
  <r>
    <n v="2022"/>
    <s v="Julho"/>
    <s v="Julho/2022"/>
    <s v="Europa"/>
    <s v="Itália"/>
    <x v="4"/>
    <n v="476835.13673736621"/>
  </r>
  <r>
    <n v="2022"/>
    <s v="Julho"/>
    <s v="Julho/2022"/>
    <s v="Europa"/>
    <s v="Espanha"/>
    <x v="4"/>
    <n v="317890.09115824412"/>
  </r>
  <r>
    <n v="2022"/>
    <s v="Julho"/>
    <s v="Julho/2022"/>
    <s v="Europa"/>
    <s v="Polônia"/>
    <x v="4"/>
    <n v="158945.04557912203"/>
  </r>
  <r>
    <n v="2022"/>
    <s v="Julho"/>
    <s v="Julho/2022"/>
    <s v="Europa"/>
    <s v="Rússia"/>
    <x v="4"/>
    <n v="0"/>
  </r>
  <r>
    <n v="2022"/>
    <s v="Julho"/>
    <s v="Julho/2022"/>
    <s v="Europa"/>
    <s v="Holanda"/>
    <x v="4"/>
    <n v="238417.5683686831"/>
  </r>
  <r>
    <n v="2022"/>
    <s v="Julho"/>
    <s v="Julho/2022"/>
    <s v="Europa"/>
    <s v="Suíça"/>
    <x v="4"/>
    <n v="23841.756836868313"/>
  </r>
  <r>
    <n v="2022"/>
    <s v="Julho"/>
    <s v="Julho/2022"/>
    <s v="Europa"/>
    <s v="Suécia"/>
    <x v="4"/>
    <n v="90825.740330926885"/>
  </r>
  <r>
    <n v="2022"/>
    <s v="Julho"/>
    <s v="Julho/2022"/>
    <s v="Europa"/>
    <s v="Outros - Europa"/>
    <x v="4"/>
    <n v="282654.2592856522"/>
  </r>
  <r>
    <n v="2022"/>
    <s v="Agosto"/>
    <s v="Agosto/2022"/>
    <s v="Europa"/>
    <s v="Alemanha"/>
    <x v="4"/>
    <n v="844676.85340417339"/>
  </r>
  <r>
    <n v="2022"/>
    <s v="Agosto"/>
    <s v="Agosto/2022"/>
    <s v="Europa"/>
    <s v="França"/>
    <x v="4"/>
    <n v="675741.48272333876"/>
  </r>
  <r>
    <n v="2022"/>
    <s v="Agosto"/>
    <s v="Agosto/2022"/>
    <s v="Europa"/>
    <s v="Reino Unido"/>
    <x v="4"/>
    <n v="3378707.4136166926"/>
  </r>
  <r>
    <n v="2022"/>
    <s v="Agosto"/>
    <s v="Agosto/2022"/>
    <s v="Europa"/>
    <s v="Itália"/>
    <x v="4"/>
    <n v="506806.11204250401"/>
  </r>
  <r>
    <n v="2022"/>
    <s v="Agosto"/>
    <s v="Agosto/2022"/>
    <s v="Europa"/>
    <s v="Espanha"/>
    <x v="4"/>
    <n v="337870.74136166938"/>
  </r>
  <r>
    <n v="2022"/>
    <s v="Agosto"/>
    <s v="Agosto/2022"/>
    <s v="Europa"/>
    <s v="Polônia"/>
    <x v="4"/>
    <n v="168935.37068083463"/>
  </r>
  <r>
    <n v="2022"/>
    <s v="Agosto"/>
    <s v="Agosto/2022"/>
    <s v="Europa"/>
    <s v="Rússia"/>
    <x v="4"/>
    <n v="0"/>
  </r>
  <r>
    <n v="2022"/>
    <s v="Agosto"/>
    <s v="Agosto/2022"/>
    <s v="Europa"/>
    <s v="Holanda"/>
    <x v="4"/>
    <n v="253403.05602125198"/>
  </r>
  <r>
    <n v="2022"/>
    <s v="Agosto"/>
    <s v="Agosto/2022"/>
    <s v="Europa"/>
    <s v="Suíça"/>
    <x v="4"/>
    <n v="25452.929182579082"/>
  </r>
  <r>
    <n v="2022"/>
    <s v="Agosto"/>
    <s v="Agosto/2022"/>
    <s v="Europa"/>
    <s v="Suécia"/>
    <x v="4"/>
    <n v="95730.043385806304"/>
  </r>
  <r>
    <n v="2022"/>
    <s v="Agosto"/>
    <s v="Agosto/2022"/>
    <s v="Europa"/>
    <s v="Outros - Europa"/>
    <x v="4"/>
    <n v="284098.33909881173"/>
  </r>
  <r>
    <n v="2022"/>
    <s v="Setembro"/>
    <s v="Setembro/2022"/>
    <s v="Europa"/>
    <s v="Alemanha"/>
    <x v="4"/>
    <n v="894582.7278821792"/>
  </r>
  <r>
    <n v="2022"/>
    <s v="Setembro"/>
    <s v="Setembro/2022"/>
    <s v="Europa"/>
    <s v="França"/>
    <x v="4"/>
    <n v="715666.18230574334"/>
  </r>
  <r>
    <n v="2022"/>
    <s v="Setembro"/>
    <s v="Setembro/2022"/>
    <s v="Europa"/>
    <s v="Reino Unido"/>
    <x v="4"/>
    <n v="3578330.9115287163"/>
  </r>
  <r>
    <n v="2022"/>
    <s v="Setembro"/>
    <s v="Setembro/2022"/>
    <s v="Europa"/>
    <s v="Itália"/>
    <x v="4"/>
    <n v="536749.63672930747"/>
  </r>
  <r>
    <n v="2022"/>
    <s v="Setembro"/>
    <s v="Setembro/2022"/>
    <s v="Europa"/>
    <s v="Espanha"/>
    <x v="4"/>
    <n v="357833.09115287167"/>
  </r>
  <r>
    <n v="2022"/>
    <s v="Setembro"/>
    <s v="Setembro/2022"/>
    <s v="Europa"/>
    <s v="Polônia"/>
    <x v="4"/>
    <n v="178916.54557643583"/>
  </r>
  <r>
    <n v="2022"/>
    <s v="Setembro"/>
    <s v="Setembro/2022"/>
    <s v="Europa"/>
    <s v="Rússia"/>
    <x v="4"/>
    <n v="0"/>
  </r>
  <r>
    <n v="2022"/>
    <s v="Setembro"/>
    <s v="Setembro/2022"/>
    <s v="Europa"/>
    <s v="Holanda"/>
    <x v="4"/>
    <n v="268374.81836465374"/>
  </r>
  <r>
    <n v="2022"/>
    <s v="Setembro"/>
    <s v="Setembro/2022"/>
    <s v="Europa"/>
    <s v="Suíça"/>
    <x v="4"/>
    <n v="26837.481836465373"/>
  </r>
  <r>
    <n v="2022"/>
    <s v="Setembro"/>
    <s v="Setembro/2022"/>
    <s v="Europa"/>
    <s v="Suécia"/>
    <x v="4"/>
    <n v="100640.55688674514"/>
  </r>
  <r>
    <n v="2022"/>
    <s v="Setembro"/>
    <s v="Setembro/2022"/>
    <s v="Europa"/>
    <s v="Outros - Europa"/>
    <x v="4"/>
    <n v="286096.81068080245"/>
  </r>
  <r>
    <n v="2022"/>
    <s v="Outubro"/>
    <s v="Outubro/2022"/>
    <s v="Europa"/>
    <s v="Alemanha"/>
    <x v="4"/>
    <n v="944397.49997146614"/>
  </r>
  <r>
    <n v="2022"/>
    <s v="Outubro"/>
    <s v="Outubro/2022"/>
    <s v="Europa"/>
    <s v="França"/>
    <x v="4"/>
    <n v="755517.99997717305"/>
  </r>
  <r>
    <n v="2022"/>
    <s v="Outubro"/>
    <s v="Outubro/2022"/>
    <s v="Europa"/>
    <s v="Reino Unido"/>
    <x v="4"/>
    <n v="3777589.999885865"/>
  </r>
  <r>
    <n v="2022"/>
    <s v="Outubro"/>
    <s v="Outubro/2022"/>
    <s v="Europa"/>
    <s v="Itália"/>
    <x v="4"/>
    <n v="566638.49998287973"/>
  </r>
  <r>
    <n v="2022"/>
    <s v="Outubro"/>
    <s v="Outubro/2022"/>
    <s v="Europa"/>
    <s v="Espanha"/>
    <x v="4"/>
    <n v="377758.99998858658"/>
  </r>
  <r>
    <n v="2022"/>
    <s v="Outubro"/>
    <s v="Outubro/2022"/>
    <s v="Europa"/>
    <s v="Polônia"/>
    <x v="4"/>
    <n v="188879.49999429326"/>
  </r>
  <r>
    <n v="2022"/>
    <s v="Outubro"/>
    <s v="Outubro/2022"/>
    <s v="Europa"/>
    <s v="Rússia"/>
    <x v="4"/>
    <n v="0"/>
  </r>
  <r>
    <n v="2022"/>
    <s v="Outubro"/>
    <s v="Outubro/2022"/>
    <s v="Europa"/>
    <s v="Holanda"/>
    <x v="4"/>
    <n v="283319.24999143986"/>
  </r>
  <r>
    <n v="2022"/>
    <s v="Outubro"/>
    <s v="Outubro/2022"/>
    <s v="Europa"/>
    <s v="Suíça"/>
    <x v="4"/>
    <n v="28443.030587375921"/>
  </r>
  <r>
    <n v="2022"/>
    <s v="Outubro"/>
    <s v="Outubro/2022"/>
    <s v="Europa"/>
    <s v="Suécia"/>
    <x v="4"/>
    <n v="105550.30882034035"/>
  </r>
  <r>
    <n v="2022"/>
    <s v="Outubro"/>
    <s v="Outubro/2022"/>
    <s v="Europa"/>
    <s v="Outros - Europa"/>
    <x v="4"/>
    <n v="288540.0951707593"/>
  </r>
  <r>
    <n v="2022"/>
    <s v="Novembro"/>
    <s v="Novembro/2022"/>
    <s v="Europa"/>
    <s v="Alemanha"/>
    <x v="4"/>
    <n v="994192.37102192605"/>
  </r>
  <r>
    <n v="2022"/>
    <s v="Novembro"/>
    <s v="Novembro/2022"/>
    <s v="Europa"/>
    <s v="França"/>
    <x v="4"/>
    <n v="795353.89681754098"/>
  </r>
  <r>
    <n v="2022"/>
    <s v="Novembro"/>
    <s v="Novembro/2022"/>
    <s v="Europa"/>
    <s v="Reino Unido"/>
    <x v="4"/>
    <n v="3976769.4840877037"/>
  </r>
  <r>
    <n v="2022"/>
    <s v="Novembro"/>
    <s v="Novembro/2022"/>
    <s v="Europa"/>
    <s v="Itália"/>
    <x v="4"/>
    <n v="596515.42261315568"/>
  </r>
  <r>
    <n v="2022"/>
    <s v="Novembro"/>
    <s v="Novembro/2022"/>
    <s v="Europa"/>
    <s v="Espanha"/>
    <x v="4"/>
    <n v="397676.94840877049"/>
  </r>
  <r>
    <n v="2022"/>
    <s v="Novembro"/>
    <s v="Novembro/2022"/>
    <s v="Europa"/>
    <s v="Polônia"/>
    <x v="4"/>
    <n v="198838.47420438525"/>
  </r>
  <r>
    <n v="2022"/>
    <s v="Novembro"/>
    <s v="Novembro/2022"/>
    <s v="Europa"/>
    <s v="Rússia"/>
    <x v="4"/>
    <n v="0"/>
  </r>
  <r>
    <n v="2022"/>
    <s v="Novembro"/>
    <s v="Novembro/2022"/>
    <s v="Europa"/>
    <s v="Holanda"/>
    <x v="4"/>
    <n v="298257.71130657784"/>
  </r>
  <r>
    <n v="2022"/>
    <s v="Novembro"/>
    <s v="Novembro/2022"/>
    <s v="Europa"/>
    <s v="Suíça"/>
    <x v="4"/>
    <n v="29825.77113065778"/>
  </r>
  <r>
    <n v="2022"/>
    <s v="Novembro"/>
    <s v="Novembro/2022"/>
    <s v="Europa"/>
    <s v="Suécia"/>
    <x v="4"/>
    <n v="110465.81900243624"/>
  </r>
  <r>
    <n v="2022"/>
    <s v="Novembro"/>
    <s v="Novembro/2022"/>
    <s v="Europa"/>
    <s v="Outros - Europa"/>
    <x v="4"/>
    <n v="291345.70720328268"/>
  </r>
  <r>
    <n v="2022"/>
    <s v="Dezembro"/>
    <s v="Dezembro/2022"/>
    <s v="Europa"/>
    <s v="Alemanha"/>
    <x v="4"/>
    <n v="1043916.4439276123"/>
  </r>
  <r>
    <n v="2022"/>
    <s v="Dezembro"/>
    <s v="Dezembro/2022"/>
    <s v="Europa"/>
    <s v="França"/>
    <x v="4"/>
    <n v="835133.1551420897"/>
  </r>
  <r>
    <n v="2022"/>
    <s v="Dezembro"/>
    <s v="Dezembro/2022"/>
    <s v="Europa"/>
    <s v="Reino Unido"/>
    <x v="4"/>
    <n v="4175665.7757104496"/>
  </r>
  <r>
    <n v="2022"/>
    <s v="Dezembro"/>
    <s v="Dezembro/2022"/>
    <s v="Europa"/>
    <s v="Itália"/>
    <x v="4"/>
    <n v="626349.86635656736"/>
  </r>
  <r>
    <n v="2022"/>
    <s v="Dezembro"/>
    <s v="Dezembro/2022"/>
    <s v="Europa"/>
    <s v="Espanha"/>
    <x v="4"/>
    <n v="417566.57757104485"/>
  </r>
  <r>
    <n v="2022"/>
    <s v="Dezembro"/>
    <s v="Dezembro/2022"/>
    <s v="Europa"/>
    <s v="Polônia"/>
    <x v="4"/>
    <n v="208783.28878552248"/>
  </r>
  <r>
    <n v="2022"/>
    <s v="Dezembro"/>
    <s v="Dezembro/2022"/>
    <s v="Europa"/>
    <s v="Rússia"/>
    <x v="4"/>
    <n v="0"/>
  </r>
  <r>
    <n v="2022"/>
    <s v="Dezembro"/>
    <s v="Dezembro/2022"/>
    <s v="Europa"/>
    <s v="Holanda"/>
    <x v="4"/>
    <n v="313174.93317828368"/>
  </r>
  <r>
    <n v="2022"/>
    <s v="Dezembro"/>
    <s v="Dezembro/2022"/>
    <s v="Europa"/>
    <s v="Suíça"/>
    <x v="4"/>
    <n v="31427.379259294437"/>
  </r>
  <r>
    <n v="2022"/>
    <s v="Dezembro"/>
    <s v="Dezembro/2022"/>
    <s v="Europa"/>
    <s v="Suécia"/>
    <x v="4"/>
    <n v="115380.23853936768"/>
  </r>
  <r>
    <n v="2022"/>
    <s v="Dezembro"/>
    <s v="Dezembro/2022"/>
    <s v="Europa"/>
    <s v="Outros - Europa"/>
    <x v="4"/>
    <n v="294450.36875246628"/>
  </r>
  <r>
    <n v="2022"/>
    <s v="Janeiro"/>
    <s v="Janeiro/2022"/>
    <s v="Europa"/>
    <s v="Alemanha"/>
    <x v="5"/>
    <n v="8652443.5735588316"/>
  </r>
  <r>
    <n v="2022"/>
    <s v="Janeiro"/>
    <s v="Janeiro/2022"/>
    <s v="Europa"/>
    <s v="França"/>
    <x v="5"/>
    <n v="4326221.7867794158"/>
  </r>
  <r>
    <n v="2022"/>
    <s v="Janeiro"/>
    <s v="Janeiro/2022"/>
    <s v="Europa"/>
    <s v="Reino Unido"/>
    <x v="5"/>
    <n v="14420739.289264724"/>
  </r>
  <r>
    <n v="2022"/>
    <s v="Janeiro"/>
    <s v="Janeiro/2022"/>
    <s v="Europa"/>
    <s v="Itália"/>
    <x v="5"/>
    <n v="2884147.8578529442"/>
  </r>
  <r>
    <n v="2022"/>
    <s v="Janeiro"/>
    <s v="Janeiro/2022"/>
    <s v="Europa"/>
    <s v="Espanha"/>
    <x v="5"/>
    <n v="2884147.8578529442"/>
  </r>
  <r>
    <n v="2022"/>
    <s v="Janeiro"/>
    <s v="Janeiro/2022"/>
    <s v="Europa"/>
    <s v="Polônia"/>
    <x v="5"/>
    <n v="1442073.9289264721"/>
  </r>
  <r>
    <n v="2022"/>
    <s v="Janeiro"/>
    <s v="Janeiro/2022"/>
    <s v="Europa"/>
    <s v="Rússia"/>
    <x v="5"/>
    <n v="0"/>
  </r>
  <r>
    <n v="2022"/>
    <s v="Janeiro"/>
    <s v="Janeiro/2022"/>
    <s v="Europa"/>
    <s v="Holanda"/>
    <x v="5"/>
    <n v="1076363.9805507185"/>
  </r>
  <r>
    <n v="2022"/>
    <s v="Janeiro"/>
    <s v="Janeiro/2022"/>
    <s v="Europa"/>
    <s v="Suíça"/>
    <x v="5"/>
    <n v="960998.06623660109"/>
  </r>
  <r>
    <n v="2022"/>
    <s v="Janeiro"/>
    <s v="Janeiro/2022"/>
    <s v="Europa"/>
    <s v="Suécia"/>
    <x v="5"/>
    <n v="721036.96446323604"/>
  </r>
  <r>
    <n v="2022"/>
    <s v="Janeiro"/>
    <s v="Janeiro/2022"/>
    <s v="Europa"/>
    <s v="Outros - Europa"/>
    <x v="5"/>
    <n v="3068123.7029767348"/>
  </r>
  <r>
    <n v="2022"/>
    <s v="Fevereiro"/>
    <s v="Fevereiro/2022"/>
    <s v="Europa"/>
    <s v="Alemanha"/>
    <x v="5"/>
    <n v="8118072.6248121513"/>
  </r>
  <r>
    <n v="2022"/>
    <s v="Fevereiro"/>
    <s v="Fevereiro/2022"/>
    <s v="Europa"/>
    <s v="França"/>
    <x v="5"/>
    <n v="4132836.9726316398"/>
  </r>
  <r>
    <n v="2022"/>
    <s v="Fevereiro"/>
    <s v="Fevereiro/2022"/>
    <s v="Europa"/>
    <s v="Reino Unido"/>
    <x v="5"/>
    <n v="13284118.840601701"/>
  </r>
  <r>
    <n v="2022"/>
    <s v="Fevereiro"/>
    <s v="Fevereiro/2022"/>
    <s v="Europa"/>
    <s v="Itália"/>
    <x v="5"/>
    <n v="2754831.0448998902"/>
  </r>
  <r>
    <n v="2022"/>
    <s v="Fevereiro"/>
    <s v="Fevereiro/2022"/>
    <s v="Europa"/>
    <s v="Espanha"/>
    <x v="5"/>
    <n v="2754831.0448998897"/>
  </r>
  <r>
    <n v="2022"/>
    <s v="Fevereiro"/>
    <s v="Fevereiro/2022"/>
    <s v="Europa"/>
    <s v="Polônia"/>
    <x v="5"/>
    <n v="1378005.9277317501"/>
  </r>
  <r>
    <n v="2022"/>
    <s v="Fevereiro"/>
    <s v="Fevereiro/2022"/>
    <s v="Europa"/>
    <s v="Rússia"/>
    <x v="5"/>
    <n v="0"/>
  </r>
  <r>
    <n v="2022"/>
    <s v="Fevereiro"/>
    <s v="Fevereiro/2022"/>
    <s v="Europa"/>
    <s v="Holanda"/>
    <x v="5"/>
    <n v="1023762.7586490379"/>
  </r>
  <r>
    <n v="2022"/>
    <s v="Fevereiro"/>
    <s v="Fevereiro/2022"/>
    <s v="Europa"/>
    <s v="Suíça"/>
    <x v="5"/>
    <n v="885607.92270678002"/>
  </r>
  <r>
    <n v="2022"/>
    <s v="Fevereiro"/>
    <s v="Fevereiro/2022"/>
    <s v="Europa"/>
    <s v="Suécia"/>
    <x v="5"/>
    <n v="688412.55858407042"/>
  </r>
  <r>
    <n v="2022"/>
    <s v="Fevereiro"/>
    <s v="Fevereiro/2022"/>
    <s v="Europa"/>
    <s v="Outros - Europa"/>
    <x v="5"/>
    <n v="2527510.3837698027"/>
  </r>
  <r>
    <n v="2022"/>
    <s v="Março"/>
    <s v="Março/2022"/>
    <s v="Europa"/>
    <s v="Alemanha"/>
    <x v="5"/>
    <n v="8793157.2200906724"/>
  </r>
  <r>
    <n v="2022"/>
    <s v="Março"/>
    <s v="Março/2022"/>
    <s v="Europa"/>
    <s v="França"/>
    <x v="5"/>
    <n v="4396578.6100453362"/>
  </r>
  <r>
    <n v="2022"/>
    <s v="Março"/>
    <s v="Março/2022"/>
    <s v="Europa"/>
    <s v="Reino Unido"/>
    <x v="5"/>
    <n v="14655262.03348445"/>
  </r>
  <r>
    <n v="2022"/>
    <s v="Março"/>
    <s v="Março/2022"/>
    <s v="Europa"/>
    <s v="Itália"/>
    <x v="5"/>
    <n v="2931052.40669689"/>
  </r>
  <r>
    <n v="2022"/>
    <s v="Março"/>
    <s v="Março/2022"/>
    <s v="Europa"/>
    <s v="Espanha"/>
    <x v="5"/>
    <n v="2931052.4066968905"/>
  </r>
  <r>
    <n v="2022"/>
    <s v="Março"/>
    <s v="Março/2022"/>
    <s v="Europa"/>
    <s v="Polônia"/>
    <x v="5"/>
    <n v="1465526.203348445"/>
  </r>
  <r>
    <n v="2022"/>
    <s v="Março"/>
    <s v="Março/2022"/>
    <s v="Europa"/>
    <s v="Rússia"/>
    <x v="5"/>
    <n v="0"/>
  </r>
  <r>
    <n v="2022"/>
    <s v="Março"/>
    <s v="Março/2022"/>
    <s v="Europa"/>
    <s v="Holanda"/>
    <x v="5"/>
    <n v="1093868.7581792793"/>
  </r>
  <r>
    <n v="2022"/>
    <s v="Março"/>
    <s v="Março/2022"/>
    <s v="Europa"/>
    <s v="Suíça"/>
    <x v="5"/>
    <n v="976626.66191140388"/>
  </r>
  <r>
    <n v="2022"/>
    <s v="Março"/>
    <s v="Março/2022"/>
    <s v="Europa"/>
    <s v="Suécia"/>
    <x v="5"/>
    <n v="732763.10167422274"/>
  </r>
  <r>
    <n v="2022"/>
    <s v="Março"/>
    <s v="Março/2022"/>
    <s v="Europa"/>
    <s v="Outros - Europa"/>
    <x v="5"/>
    <n v="2460409.6063350262"/>
  </r>
  <r>
    <n v="2022"/>
    <s v="Abril"/>
    <s v="Abril/2022"/>
    <s v="Europa"/>
    <s v="Alemanha"/>
    <x v="5"/>
    <n v="9462610.9118701108"/>
  </r>
  <r>
    <n v="2022"/>
    <s v="Abril"/>
    <s v="Abril/2022"/>
    <s v="Europa"/>
    <s v="França"/>
    <x v="5"/>
    <n v="4658516.141228362"/>
  </r>
  <r>
    <n v="2022"/>
    <s v="Abril"/>
    <s v="Abril/2022"/>
    <s v="Europa"/>
    <s v="Reino Unido"/>
    <x v="5"/>
    <n v="16013649.235472497"/>
  </r>
  <r>
    <n v="2022"/>
    <s v="Abril"/>
    <s v="Abril/2022"/>
    <s v="Europa"/>
    <s v="Itália"/>
    <x v="5"/>
    <n v="3106065.6371640107"/>
  </r>
  <r>
    <n v="2022"/>
    <s v="Abril"/>
    <s v="Abril/2022"/>
    <s v="Europa"/>
    <s v="Espanha"/>
    <x v="5"/>
    <n v="3106065.6371640102"/>
  </r>
  <r>
    <n v="2022"/>
    <s v="Abril"/>
    <s v="Abril/2022"/>
    <s v="Europa"/>
    <s v="Polônia"/>
    <x v="5"/>
    <n v="1552450.5040643518"/>
  </r>
  <r>
    <n v="2022"/>
    <s v="Abril"/>
    <s v="Abril/2022"/>
    <s v="Europa"/>
    <s v="Rússia"/>
    <x v="5"/>
    <n v="0"/>
  </r>
  <r>
    <n v="2022"/>
    <s v="Abril"/>
    <s v="Abril/2022"/>
    <s v="Europa"/>
    <s v="Holanda"/>
    <x v="5"/>
    <n v="1163464.4062717836"/>
  </r>
  <r>
    <n v="2022"/>
    <s v="Abril"/>
    <s v="Abril/2022"/>
    <s v="Europa"/>
    <s v="Suíça"/>
    <x v="5"/>
    <n v="1067964.8253766021"/>
  </r>
  <r>
    <n v="2022"/>
    <s v="Abril"/>
    <s v="Abril/2022"/>
    <s v="Europa"/>
    <s v="Suécia"/>
    <x v="5"/>
    <n v="776807.56654982956"/>
  </r>
  <r>
    <n v="2022"/>
    <s v="Abril"/>
    <s v="Abril/2022"/>
    <s v="Europa"/>
    <s v="Outros - Europa"/>
    <x v="5"/>
    <n v="2417009.0724769519"/>
  </r>
  <r>
    <n v="2022"/>
    <s v="Maio"/>
    <s v="Maio/2022"/>
    <s v="Europa"/>
    <s v="Alemanha"/>
    <x v="5"/>
    <n v="10128576.365517622"/>
  </r>
  <r>
    <n v="2022"/>
    <s v="Maio"/>
    <s v="Maio/2022"/>
    <s v="Europa"/>
    <s v="França"/>
    <x v="5"/>
    <n v="4919594.2346799877"/>
  </r>
  <r>
    <n v="2022"/>
    <s v="Maio"/>
    <s v="Maio/2022"/>
    <s v="Europa"/>
    <s v="Reino Unido"/>
    <x v="5"/>
    <n v="17363273.769458782"/>
  </r>
  <r>
    <n v="2022"/>
    <s v="Maio"/>
    <s v="Maio/2022"/>
    <s v="Europa"/>
    <s v="Itália"/>
    <x v="5"/>
    <n v="3279343.639258448"/>
  </r>
  <r>
    <n v="2022"/>
    <s v="Maio"/>
    <s v="Maio/2022"/>
    <s v="Europa"/>
    <s v="Espanha"/>
    <x v="5"/>
    <n v="3279343.6392584485"/>
  </r>
  <r>
    <n v="2022"/>
    <s v="Maio"/>
    <s v="Maio/2022"/>
    <s v="Europa"/>
    <s v="Polônia"/>
    <x v="5"/>
    <n v="1640250.5954215394"/>
  </r>
  <r>
    <n v="2022"/>
    <s v="Maio"/>
    <s v="Maio/2022"/>
    <s v="Europa"/>
    <s v="Rússia"/>
    <x v="5"/>
    <n v="0"/>
  </r>
  <r>
    <n v="2022"/>
    <s v="Maio"/>
    <s v="Maio/2022"/>
    <s v="Europa"/>
    <s v="Holanda"/>
    <x v="5"/>
    <n v="1235107.5408008345"/>
  </r>
  <r>
    <n v="2022"/>
    <s v="Maio"/>
    <s v="Maio/2022"/>
    <s v="Europa"/>
    <s v="Suíça"/>
    <x v="5"/>
    <n v="1157551.5846305855"/>
  </r>
  <r>
    <n v="2022"/>
    <s v="Maio"/>
    <s v="Maio/2022"/>
    <s v="Europa"/>
    <s v="Suécia"/>
    <x v="5"/>
    <n v="819546.52191845444"/>
  </r>
  <r>
    <n v="2022"/>
    <s v="Maio"/>
    <s v="Maio/2022"/>
    <s v="Europa"/>
    <s v="Outros - Europa"/>
    <x v="5"/>
    <n v="2390322.975869711"/>
  </r>
  <r>
    <n v="2022"/>
    <s v="Junho"/>
    <s v="Junho/2022"/>
    <s v="Europa"/>
    <s v="Alemanha"/>
    <x v="5"/>
    <n v="10792603.206019556"/>
  </r>
  <r>
    <n v="2022"/>
    <s v="Junho"/>
    <s v="Junho/2022"/>
    <s v="Europa"/>
    <s v="França"/>
    <x v="5"/>
    <n v="5180449.5388893876"/>
  </r>
  <r>
    <n v="2022"/>
    <s v="Junho"/>
    <s v="Junho/2022"/>
    <s v="Europa"/>
    <s v="Reino Unido"/>
    <x v="5"/>
    <n v="18707178.8904339"/>
  </r>
  <r>
    <n v="2022"/>
    <s v="Junho"/>
    <s v="Junho/2022"/>
    <s v="Europa"/>
    <s v="Itália"/>
    <x v="5"/>
    <n v="3453633.0259262575"/>
  </r>
  <r>
    <n v="2022"/>
    <s v="Junho"/>
    <s v="Junho/2022"/>
    <s v="Europa"/>
    <s v="Espanha"/>
    <x v="5"/>
    <n v="3453633.0259262579"/>
  </r>
  <r>
    <n v="2022"/>
    <s v="Junho"/>
    <s v="Junho/2022"/>
    <s v="Europa"/>
    <s v="Polônia"/>
    <x v="5"/>
    <n v="1723362.8799372031"/>
  </r>
  <r>
    <n v="2022"/>
    <s v="Junho"/>
    <s v="Junho/2022"/>
    <s v="Europa"/>
    <s v="Rússia"/>
    <x v="5"/>
    <n v="0"/>
  </r>
  <r>
    <n v="2022"/>
    <s v="Junho"/>
    <s v="Junho/2022"/>
    <s v="Europa"/>
    <s v="Holanda"/>
    <x v="5"/>
    <n v="1304322.0727914837"/>
  </r>
  <r>
    <n v="2022"/>
    <s v="Junho"/>
    <s v="Junho/2022"/>
    <s v="Europa"/>
    <s v="Suíça"/>
    <x v="5"/>
    <n v="1246761.5223593791"/>
  </r>
  <r>
    <n v="2022"/>
    <s v="Junho"/>
    <s v="Junho/2022"/>
    <s v="Europa"/>
    <s v="Suécia"/>
    <x v="5"/>
    <n v="863408.25648156449"/>
  </r>
  <r>
    <n v="2022"/>
    <s v="Junho"/>
    <s v="Junho/2022"/>
    <s v="Europa"/>
    <s v="Outros - Europa"/>
    <x v="5"/>
    <n v="2375865.3772253376"/>
  </r>
  <r>
    <n v="2022"/>
    <s v="Julho"/>
    <s v="Julho/2022"/>
    <s v="Europa"/>
    <s v="Alemanha"/>
    <x v="5"/>
    <n v="11454039.916234905"/>
  </r>
  <r>
    <n v="2022"/>
    <s v="Julho"/>
    <s v="Julho/2022"/>
    <s v="Europa"/>
    <s v="França"/>
    <x v="5"/>
    <n v="5440668.9602115797"/>
  </r>
  <r>
    <n v="2022"/>
    <s v="Julho"/>
    <s v="Julho/2022"/>
    <s v="Europa"/>
    <s v="Reino Unido"/>
    <x v="5"/>
    <n v="20044569.853411082"/>
  </r>
  <r>
    <n v="2022"/>
    <s v="Julho"/>
    <s v="Julho/2022"/>
    <s v="Europa"/>
    <s v="Itália"/>
    <x v="5"/>
    <n v="3627494.4414715949"/>
  </r>
  <r>
    <n v="2022"/>
    <s v="Julho"/>
    <s v="Julho/2022"/>
    <s v="Europa"/>
    <s v="Espanha"/>
    <x v="5"/>
    <n v="3627494.4414715944"/>
  </r>
  <r>
    <n v="2022"/>
    <s v="Julho"/>
    <s v="Julho/2022"/>
    <s v="Europa"/>
    <s v="Polônia"/>
    <x v="5"/>
    <n v="1806302.0947902445"/>
  </r>
  <r>
    <n v="2022"/>
    <s v="Julho"/>
    <s v="Julho/2022"/>
    <s v="Europa"/>
    <s v="Rússia"/>
    <x v="5"/>
    <n v="0"/>
  </r>
  <r>
    <n v="2022"/>
    <s v="Julho"/>
    <s v="Julho/2022"/>
    <s v="Europa"/>
    <s v="Holanda"/>
    <x v="5"/>
    <n v="1374484.7899481889"/>
  </r>
  <r>
    <n v="2022"/>
    <s v="Julho"/>
    <s v="Julho/2022"/>
    <s v="Europa"/>
    <s v="Suíça"/>
    <x v="5"/>
    <n v="1336686.4582246137"/>
  </r>
  <r>
    <n v="2022"/>
    <s v="Julho"/>
    <s v="Julho/2022"/>
    <s v="Europa"/>
    <s v="Suécia"/>
    <x v="5"/>
    <n v="907159.96136580454"/>
  </r>
  <r>
    <n v="2022"/>
    <s v="Julho"/>
    <s v="Julho/2022"/>
    <s v="Europa"/>
    <s v="Outros - Europa"/>
    <x v="5"/>
    <n v="2370623.808036596"/>
  </r>
  <r>
    <n v="2022"/>
    <s v="Agosto"/>
    <s v="Agosto/2022"/>
    <s v="Europa"/>
    <s v="Alemanha"/>
    <x v="5"/>
    <n v="12114948.460115055"/>
  </r>
  <r>
    <n v="2022"/>
    <s v="Agosto"/>
    <s v="Agosto/2022"/>
    <s v="Europa"/>
    <s v="França"/>
    <x v="5"/>
    <n v="5701152.2165247314"/>
  </r>
  <r>
    <n v="2022"/>
    <s v="Agosto"/>
    <s v="Agosto/2022"/>
    <s v="Europa"/>
    <s v="Reino Unido"/>
    <x v="5"/>
    <n v="21379320.811967742"/>
  </r>
  <r>
    <n v="2022"/>
    <s v="Agosto"/>
    <s v="Agosto/2022"/>
    <s v="Europa"/>
    <s v="Itália"/>
    <x v="5"/>
    <n v="3800388.0675353864"/>
  </r>
  <r>
    <n v="2022"/>
    <s v="Agosto"/>
    <s v="Agosto/2022"/>
    <s v="Europa"/>
    <s v="Espanha"/>
    <x v="5"/>
    <n v="3800388.0675353864"/>
  </r>
  <r>
    <n v="2022"/>
    <s v="Agosto"/>
    <s v="Agosto/2022"/>
    <s v="Europa"/>
    <s v="Polônia"/>
    <x v="5"/>
    <n v="1889361.844556296"/>
  </r>
  <r>
    <n v="2022"/>
    <s v="Agosto"/>
    <s v="Agosto/2022"/>
    <s v="Europa"/>
    <s v="Rússia"/>
    <x v="5"/>
    <n v="0"/>
  </r>
  <r>
    <n v="2022"/>
    <s v="Agosto"/>
    <s v="Agosto/2022"/>
    <s v="Europa"/>
    <s v="Holanda"/>
    <x v="5"/>
    <n v="1444671.971667367"/>
  </r>
  <r>
    <n v="2022"/>
    <s v="Agosto"/>
    <s v="Agosto/2022"/>
    <s v="Europa"/>
    <s v="Suíça"/>
    <x v="5"/>
    <n v="1425288.0541311828"/>
  </r>
  <r>
    <n v="2022"/>
    <s v="Agosto"/>
    <s v="Agosto/2022"/>
    <s v="Europa"/>
    <s v="Suécia"/>
    <x v="5"/>
    <n v="949811.95927302015"/>
  </r>
  <r>
    <n v="2022"/>
    <s v="Agosto"/>
    <s v="Agosto/2022"/>
    <s v="Europa"/>
    <s v="Outros - Europa"/>
    <x v="5"/>
    <n v="2372500.2010359508"/>
  </r>
  <r>
    <n v="2022"/>
    <s v="Setembro"/>
    <s v="Setembro/2022"/>
    <s v="Europa"/>
    <s v="Alemanha"/>
    <x v="5"/>
    <n v="12774082.360653574"/>
  </r>
  <r>
    <n v="2022"/>
    <s v="Setembro"/>
    <s v="Setembro/2022"/>
    <s v="Europa"/>
    <s v="França"/>
    <x v="5"/>
    <n v="5961238.4349716669"/>
  </r>
  <r>
    <n v="2022"/>
    <s v="Setembro"/>
    <s v="Setembro/2022"/>
    <s v="Europa"/>
    <s v="Reino Unido"/>
    <x v="5"/>
    <n v="22709479.752273019"/>
  </r>
  <r>
    <n v="2022"/>
    <s v="Setembro"/>
    <s v="Setembro/2022"/>
    <s v="Europa"/>
    <s v="Itália"/>
    <x v="5"/>
    <n v="3974158.9566477779"/>
  </r>
  <r>
    <n v="2022"/>
    <s v="Setembro"/>
    <s v="Setembro/2022"/>
    <s v="Europa"/>
    <s v="Espanha"/>
    <x v="5"/>
    <n v="3974158.9566477779"/>
  </r>
  <r>
    <n v="2022"/>
    <s v="Setembro"/>
    <s v="Setembro/2022"/>
    <s v="Europa"/>
    <s v="Polônia"/>
    <x v="5"/>
    <n v="1972318.3164849114"/>
  </r>
  <r>
    <n v="2022"/>
    <s v="Setembro"/>
    <s v="Setembro/2022"/>
    <s v="Europa"/>
    <s v="Rússia"/>
    <x v="5"/>
    <n v="0"/>
  </r>
  <r>
    <n v="2022"/>
    <s v="Setembro"/>
    <s v="Setembro/2022"/>
    <s v="Europa"/>
    <s v="Holanda"/>
    <x v="5"/>
    <n v="1513586.8254889967"/>
  </r>
  <r>
    <n v="2022"/>
    <s v="Setembro"/>
    <s v="Setembro/2022"/>
    <s v="Europa"/>
    <s v="Suíça"/>
    <x v="5"/>
    <n v="1513586.8254889967"/>
  </r>
  <r>
    <n v="2022"/>
    <s v="Setembro"/>
    <s v="Setembro/2022"/>
    <s v="Europa"/>
    <s v="Suécia"/>
    <x v="5"/>
    <n v="993539.73916194437"/>
  </r>
  <r>
    <n v="2022"/>
    <s v="Setembro"/>
    <s v="Setembro/2022"/>
    <s v="Europa"/>
    <s v="Outros - Europa"/>
    <x v="5"/>
    <n v="2379988.4156993697"/>
  </r>
  <r>
    <n v="2022"/>
    <s v="Outubro"/>
    <s v="Outubro/2022"/>
    <s v="Europa"/>
    <s v="Alemanha"/>
    <x v="5"/>
    <n v="13433002.36806109"/>
  </r>
  <r>
    <n v="2022"/>
    <s v="Outubro"/>
    <s v="Outubro/2022"/>
    <s v="Europa"/>
    <s v="França"/>
    <x v="5"/>
    <n v="6221601.0967861889"/>
  </r>
  <r>
    <n v="2022"/>
    <s v="Outubro"/>
    <s v="Outubro/2022"/>
    <s v="Europa"/>
    <s v="Reino Unido"/>
    <x v="5"/>
    <n v="24038004.237583004"/>
  </r>
  <r>
    <n v="2022"/>
    <s v="Outubro"/>
    <s v="Outubro/2022"/>
    <s v="Europa"/>
    <s v="Itália"/>
    <x v="5"/>
    <n v="4148111.1312572649"/>
  </r>
  <r>
    <n v="2022"/>
    <s v="Outubro"/>
    <s v="Outubro/2022"/>
    <s v="Europa"/>
    <s v="Espanha"/>
    <x v="5"/>
    <n v="4148111.1312572653"/>
  </r>
  <r>
    <n v="2022"/>
    <s v="Outubro"/>
    <s v="Outubro/2022"/>
    <s v="Europa"/>
    <s v="Polônia"/>
    <x v="5"/>
    <n v="2055390.7623382739"/>
  </r>
  <r>
    <n v="2022"/>
    <s v="Outubro"/>
    <s v="Outubro/2022"/>
    <s v="Europa"/>
    <s v="Rússia"/>
    <x v="5"/>
    <n v="0"/>
  </r>
  <r>
    <n v="2022"/>
    <s v="Outubro"/>
    <s v="Outubro/2022"/>
    <s v="Europa"/>
    <s v="Holanda"/>
    <x v="5"/>
    <n v="1583680.2791819393"/>
  </r>
  <r>
    <n v="2022"/>
    <s v="Outubro"/>
    <s v="Outubro/2022"/>
    <s v="Europa"/>
    <s v="Suíça"/>
    <x v="5"/>
    <n v="1602910.6825720051"/>
  </r>
  <r>
    <n v="2022"/>
    <s v="Outubro"/>
    <s v="Outubro/2022"/>
    <s v="Europa"/>
    <s v="Suécia"/>
    <x v="5"/>
    <n v="1031654.5818670914"/>
  </r>
  <r>
    <n v="2022"/>
    <s v="Outubro"/>
    <s v="Outubro/2022"/>
    <s v="Europa"/>
    <s v="Outros - Europa"/>
    <x v="5"/>
    <n v="2391979.2417897983"/>
  </r>
  <r>
    <n v="2022"/>
    <s v="Novembro"/>
    <s v="Novembro/2022"/>
    <s v="Europa"/>
    <s v="Alemanha"/>
    <x v="5"/>
    <n v="14089548.545146488"/>
  </r>
  <r>
    <n v="2022"/>
    <s v="Novembro"/>
    <s v="Novembro/2022"/>
    <s v="Europa"/>
    <s v="França"/>
    <x v="5"/>
    <n v="6481192.3307673829"/>
  </r>
  <r>
    <n v="2022"/>
    <s v="Novembro"/>
    <s v="Novembro/2022"/>
    <s v="Europa"/>
    <s v="Reino Unido"/>
    <x v="5"/>
    <n v="25361187.381263677"/>
  </r>
  <r>
    <n v="2022"/>
    <s v="Novembro"/>
    <s v="Novembro/2022"/>
    <s v="Europa"/>
    <s v="Itália"/>
    <x v="5"/>
    <n v="4320419.1658837181"/>
  </r>
  <r>
    <n v="2022"/>
    <s v="Novembro"/>
    <s v="Novembro/2022"/>
    <s v="Europa"/>
    <s v="Espanha"/>
    <x v="5"/>
    <n v="4320419.1658837181"/>
  </r>
  <r>
    <n v="2022"/>
    <s v="Novembro"/>
    <s v="Novembro/2022"/>
    <s v="Europa"/>
    <s v="Polônia"/>
    <x v="5"/>
    <n v="2138229.8872114308"/>
  </r>
  <r>
    <n v="2022"/>
    <s v="Novembro"/>
    <s v="Novembro/2022"/>
    <s v="Europa"/>
    <s v="Rússia"/>
    <x v="5"/>
    <n v="0"/>
  </r>
  <r>
    <n v="2022"/>
    <s v="Novembro"/>
    <s v="Novembro/2022"/>
    <s v="Europa"/>
    <s v="Holanda"/>
    <x v="5"/>
    <n v="1653549.4172583921"/>
  </r>
  <r>
    <n v="2022"/>
    <s v="Novembro"/>
    <s v="Novembro/2022"/>
    <s v="Europa"/>
    <s v="Suíça"/>
    <x v="5"/>
    <n v="1690745.8254175782"/>
  </r>
  <r>
    <n v="2022"/>
    <s v="Novembro"/>
    <s v="Novembro/2022"/>
    <s v="Europa"/>
    <s v="Suécia"/>
    <x v="5"/>
    <n v="1079823.0005000271"/>
  </r>
  <r>
    <n v="2022"/>
    <s v="Novembro"/>
    <s v="Novembro/2022"/>
    <s v="Europa"/>
    <s v="Outros - Europa"/>
    <x v="5"/>
    <n v="2407637.722537416"/>
  </r>
  <r>
    <n v="2022"/>
    <s v="Dezembro"/>
    <s v="Dezembro/2022"/>
    <s v="Europa"/>
    <s v="Alemanha"/>
    <x v="5"/>
    <n v="14746211.216403559"/>
  </r>
  <r>
    <n v="2022"/>
    <s v="Dezembro"/>
    <s v="Dezembro/2022"/>
    <s v="Europa"/>
    <s v="França"/>
    <x v="5"/>
    <n v="6741125.1274987701"/>
  </r>
  <r>
    <n v="2022"/>
    <s v="Dezembro"/>
    <s v="Dezembro/2022"/>
    <s v="Europa"/>
    <s v="Reino Unido"/>
    <x v="5"/>
    <n v="26683620.296349302"/>
  </r>
  <r>
    <n v="2022"/>
    <s v="Dezembro"/>
    <s v="Dezembro/2022"/>
    <s v="Europa"/>
    <s v="Itália"/>
    <x v="5"/>
    <n v="4494083.4183325134"/>
  </r>
  <r>
    <n v="2022"/>
    <s v="Dezembro"/>
    <s v="Dezembro/2022"/>
    <s v="Europa"/>
    <s v="Espanha"/>
    <x v="5"/>
    <n v="4494083.4183325134"/>
  </r>
  <r>
    <n v="2022"/>
    <s v="Dezembro"/>
    <s v="Dezembro/2022"/>
    <s v="Europa"/>
    <s v="Polônia"/>
    <x v="5"/>
    <n v="2221200.7295108447"/>
  </r>
  <r>
    <n v="2022"/>
    <s v="Dezembro"/>
    <s v="Dezembro/2022"/>
    <s v="Europa"/>
    <s v="Rússia"/>
    <x v="5"/>
    <n v="0"/>
  </r>
  <r>
    <n v="2022"/>
    <s v="Dezembro"/>
    <s v="Dezembro/2022"/>
    <s v="Europa"/>
    <s v="Holanda"/>
    <x v="5"/>
    <n v="1722357.4700759358"/>
  </r>
  <r>
    <n v="2022"/>
    <s v="Dezembro"/>
    <s v="Dezembro/2022"/>
    <s v="Europa"/>
    <s v="Suíça"/>
    <x v="5"/>
    <n v="1778533.5128050919"/>
  </r>
  <r>
    <n v="2022"/>
    <s v="Dezembro"/>
    <s v="Dezembro/2022"/>
    <s v="Europa"/>
    <s v="Suécia"/>
    <x v="5"/>
    <n v="1123520.8545831281"/>
  </r>
  <r>
    <n v="2022"/>
    <s v="Dezembro"/>
    <s v="Dezembro/2022"/>
    <s v="Europa"/>
    <s v="Outros - Europa"/>
    <x v="5"/>
    <n v="2426323.3271540627"/>
  </r>
  <r>
    <n v="2022"/>
    <s v="Janeiro"/>
    <s v="Janeiro/2022"/>
    <s v="Europa"/>
    <s v="Alemanha"/>
    <x v="6"/>
    <n v="7581948.2069101781"/>
  </r>
  <r>
    <n v="2022"/>
    <s v="Janeiro"/>
    <s v="Janeiro/2022"/>
    <s v="Europa"/>
    <s v="França"/>
    <x v="6"/>
    <n v="4332541.8325201022"/>
  </r>
  <r>
    <n v="2022"/>
    <s v="Janeiro"/>
    <s v="Janeiro/2022"/>
    <s v="Europa"/>
    <s v="Reino Unido"/>
    <x v="6"/>
    <n v="6498812.7487801528"/>
  </r>
  <r>
    <n v="2022"/>
    <s v="Janeiro"/>
    <s v="Janeiro/2022"/>
    <s v="Europa"/>
    <s v="Itália"/>
    <x v="6"/>
    <n v="4332541.8325201022"/>
  </r>
  <r>
    <n v="2022"/>
    <s v="Janeiro"/>
    <s v="Janeiro/2022"/>
    <s v="Europa"/>
    <s v="Espanha"/>
    <x v="6"/>
    <n v="4332541.8325201022"/>
  </r>
  <r>
    <n v="2022"/>
    <s v="Janeiro"/>
    <s v="Janeiro/2022"/>
    <s v="Europa"/>
    <s v="Polônia"/>
    <x v="6"/>
    <n v="3249406.3743900764"/>
  </r>
  <r>
    <n v="2022"/>
    <s v="Janeiro"/>
    <s v="Janeiro/2022"/>
    <s v="Europa"/>
    <s v="Rússia"/>
    <x v="6"/>
    <n v="0"/>
  </r>
  <r>
    <n v="2022"/>
    <s v="Janeiro"/>
    <s v="Janeiro/2022"/>
    <s v="Europa"/>
    <s v="Holanda"/>
    <x v="6"/>
    <n v="2707838.6453250633"/>
  </r>
  <r>
    <n v="2022"/>
    <s v="Janeiro"/>
    <s v="Janeiro/2022"/>
    <s v="Europa"/>
    <s v="Suíça"/>
    <x v="6"/>
    <n v="2166270.9162600511"/>
  </r>
  <r>
    <n v="2022"/>
    <s v="Janeiro"/>
    <s v="Janeiro/2022"/>
    <s v="Europa"/>
    <s v="Suécia"/>
    <x v="6"/>
    <n v="2166270.9162600511"/>
  </r>
  <r>
    <n v="2022"/>
    <s v="Janeiro"/>
    <s v="Janeiro/2022"/>
    <s v="Europa"/>
    <s v="Outros - Europa"/>
    <x v="6"/>
    <n v="3068123.7029767348"/>
  </r>
  <r>
    <n v="2022"/>
    <s v="Fevereiro"/>
    <s v="Fevereiro/2022"/>
    <s v="Europa"/>
    <s v="Alemanha"/>
    <x v="6"/>
    <n v="7113534.9381518736"/>
  </r>
  <r>
    <n v="2022"/>
    <s v="Fevereiro"/>
    <s v="Fevereiro/2022"/>
    <s v="Europa"/>
    <s v="França"/>
    <x v="6"/>
    <n v="4103962.4643183877"/>
  </r>
  <r>
    <n v="2022"/>
    <s v="Fevereiro"/>
    <s v="Fevereiro/2022"/>
    <s v="Europa"/>
    <s v="Reino Unido"/>
    <x v="6"/>
    <n v="6019144.9476669692"/>
  </r>
  <r>
    <n v="2022"/>
    <s v="Fevereiro"/>
    <s v="Fevereiro/2022"/>
    <s v="Europa"/>
    <s v="Itália"/>
    <x v="6"/>
    <n v="4103962.4643183872"/>
  </r>
  <r>
    <n v="2022"/>
    <s v="Fevereiro"/>
    <s v="Fevereiro/2022"/>
    <s v="Europa"/>
    <s v="Espanha"/>
    <x v="6"/>
    <n v="4103962.4643183872"/>
  </r>
  <r>
    <n v="2022"/>
    <s v="Fevereiro"/>
    <s v="Fevereiro/2022"/>
    <s v="Europa"/>
    <s v="Polônia"/>
    <x v="6"/>
    <n v="3009572.473833485"/>
  </r>
  <r>
    <n v="2022"/>
    <s v="Fevereiro"/>
    <s v="Fevereiro/2022"/>
    <s v="Europa"/>
    <s v="Rússia"/>
    <x v="6"/>
    <n v="0"/>
  </r>
  <r>
    <n v="2022"/>
    <s v="Fevereiro"/>
    <s v="Fevereiro/2022"/>
    <s v="Europa"/>
    <s v="Holanda"/>
    <x v="6"/>
    <n v="2462377.4785910333"/>
  </r>
  <r>
    <n v="2022"/>
    <s v="Fevereiro"/>
    <s v="Fevereiro/2022"/>
    <s v="Europa"/>
    <s v="Suíça"/>
    <x v="6"/>
    <n v="2051981.2321591938"/>
  </r>
  <r>
    <n v="2022"/>
    <s v="Fevereiro"/>
    <s v="Fevereiro/2022"/>
    <s v="Europa"/>
    <s v="Suécia"/>
    <x v="6"/>
    <n v="2051981.2321591941"/>
  </r>
  <r>
    <n v="2022"/>
    <s v="Fevereiro"/>
    <s v="Fevereiro/2022"/>
    <s v="Europa"/>
    <s v="Outros - Europa"/>
    <x v="6"/>
    <n v="2527510.3837698027"/>
  </r>
  <r>
    <n v="2022"/>
    <s v="Março"/>
    <s v="Março/2022"/>
    <s v="Europa"/>
    <s v="Alemanha"/>
    <x v="6"/>
    <n v="7705252.5163737135"/>
  </r>
  <r>
    <n v="2022"/>
    <s v="Março"/>
    <s v="Março/2022"/>
    <s v="Europa"/>
    <s v="França"/>
    <x v="6"/>
    <n v="4403001.4379278356"/>
  </r>
  <r>
    <n v="2022"/>
    <s v="Março"/>
    <s v="Março/2022"/>
    <s v="Europa"/>
    <s v="Reino Unido"/>
    <x v="6"/>
    <n v="6604502.1568917539"/>
  </r>
  <r>
    <n v="2022"/>
    <s v="Março"/>
    <s v="Março/2022"/>
    <s v="Europa"/>
    <s v="Itália"/>
    <x v="6"/>
    <n v="4403001.4379278356"/>
  </r>
  <r>
    <n v="2022"/>
    <s v="Março"/>
    <s v="Março/2022"/>
    <s v="Europa"/>
    <s v="Espanha"/>
    <x v="6"/>
    <n v="4403001.4379278356"/>
  </r>
  <r>
    <n v="2022"/>
    <s v="Março"/>
    <s v="Março/2022"/>
    <s v="Europa"/>
    <s v="Polônia"/>
    <x v="6"/>
    <n v="3302251.0784458765"/>
  </r>
  <r>
    <n v="2022"/>
    <s v="Março"/>
    <s v="Março/2022"/>
    <s v="Europa"/>
    <s v="Rússia"/>
    <x v="6"/>
    <n v="0"/>
  </r>
  <r>
    <n v="2022"/>
    <s v="Março"/>
    <s v="Março/2022"/>
    <s v="Europa"/>
    <s v="Holanda"/>
    <x v="6"/>
    <n v="2751875.8987048976"/>
  </r>
  <r>
    <n v="2022"/>
    <s v="Março"/>
    <s v="Março/2022"/>
    <s v="Europa"/>
    <s v="Suíça"/>
    <x v="6"/>
    <n v="2201500.7189639183"/>
  </r>
  <r>
    <n v="2022"/>
    <s v="Março"/>
    <s v="Março/2022"/>
    <s v="Europa"/>
    <s v="Suécia"/>
    <x v="6"/>
    <n v="2201500.7189639183"/>
  </r>
  <r>
    <n v="2022"/>
    <s v="Março"/>
    <s v="Março/2022"/>
    <s v="Europa"/>
    <s v="Outros - Europa"/>
    <x v="6"/>
    <n v="2460409.6063350262"/>
  </r>
  <r>
    <n v="2022"/>
    <s v="Abril"/>
    <s v="Abril/2022"/>
    <s v="Europa"/>
    <s v="Alemanha"/>
    <x v="6"/>
    <n v="8292080.0402354505"/>
  </r>
  <r>
    <n v="2022"/>
    <s v="Abril"/>
    <s v="Abril/2022"/>
    <s v="Europa"/>
    <s v="França"/>
    <x v="6"/>
    <n v="4698845.3561334228"/>
  </r>
  <r>
    <n v="2022"/>
    <s v="Abril"/>
    <s v="Abril/2022"/>
    <s v="Europa"/>
    <s v="Reino Unido"/>
    <x v="6"/>
    <n v="7186469.3682040581"/>
  </r>
  <r>
    <n v="2022"/>
    <s v="Abril"/>
    <s v="Abril/2022"/>
    <s v="Europa"/>
    <s v="Itália"/>
    <x v="6"/>
    <n v="4698845.3561334228"/>
  </r>
  <r>
    <n v="2022"/>
    <s v="Abril"/>
    <s v="Abril/2022"/>
    <s v="Europa"/>
    <s v="Espanha"/>
    <x v="6"/>
    <n v="4698845.3561334228"/>
  </r>
  <r>
    <n v="2022"/>
    <s v="Abril"/>
    <s v="Abril/2022"/>
    <s v="Europa"/>
    <s v="Polônia"/>
    <x v="6"/>
    <n v="3593234.6841020286"/>
  </r>
  <r>
    <n v="2022"/>
    <s v="Abril"/>
    <s v="Abril/2022"/>
    <s v="Europa"/>
    <s v="Rússia"/>
    <x v="6"/>
    <n v="0"/>
  </r>
  <r>
    <n v="2022"/>
    <s v="Abril"/>
    <s v="Abril/2022"/>
    <s v="Europa"/>
    <s v="Holanda"/>
    <x v="6"/>
    <n v="3040429.3480863324"/>
  </r>
  <r>
    <n v="2022"/>
    <s v="Abril"/>
    <s v="Abril/2022"/>
    <s v="Europa"/>
    <s v="Suíça"/>
    <x v="6"/>
    <n v="2349422.6780667119"/>
  </r>
  <r>
    <n v="2022"/>
    <s v="Abril"/>
    <s v="Abril/2022"/>
    <s v="Europa"/>
    <s v="Suécia"/>
    <x v="6"/>
    <n v="2349422.6780667114"/>
  </r>
  <r>
    <n v="2022"/>
    <s v="Abril"/>
    <s v="Abril/2022"/>
    <s v="Europa"/>
    <s v="Outros - Europa"/>
    <x v="6"/>
    <n v="2417009.0724769519"/>
  </r>
  <r>
    <n v="2022"/>
    <s v="Maio"/>
    <s v="Maio/2022"/>
    <s v="Europa"/>
    <s v="Alemanha"/>
    <x v="6"/>
    <n v="8875460.8386723474"/>
  </r>
  <r>
    <n v="2022"/>
    <s v="Maio"/>
    <s v="Maio/2022"/>
    <s v="Europa"/>
    <s v="França"/>
    <x v="6"/>
    <n v="4992446.721753194"/>
  </r>
  <r>
    <n v="2022"/>
    <s v="Maio"/>
    <s v="Maio/2022"/>
    <s v="Europa"/>
    <s v="Reino Unido"/>
    <x v="6"/>
    <n v="7766028.2338383021"/>
  </r>
  <r>
    <n v="2022"/>
    <s v="Maio"/>
    <s v="Maio/2022"/>
    <s v="Europa"/>
    <s v="Itália"/>
    <x v="6"/>
    <n v="4992446.721753194"/>
  </r>
  <r>
    <n v="2022"/>
    <s v="Maio"/>
    <s v="Maio/2022"/>
    <s v="Europa"/>
    <s v="Espanha"/>
    <x v="6"/>
    <n v="4992446.721753194"/>
  </r>
  <r>
    <n v="2022"/>
    <s v="Maio"/>
    <s v="Maio/2022"/>
    <s v="Europa"/>
    <s v="Polônia"/>
    <x v="6"/>
    <n v="3883014.116919151"/>
  </r>
  <r>
    <n v="2022"/>
    <s v="Maio"/>
    <s v="Maio/2022"/>
    <s v="Europa"/>
    <s v="Rússia"/>
    <x v="6"/>
    <n v="0"/>
  </r>
  <r>
    <n v="2022"/>
    <s v="Maio"/>
    <s v="Maio/2022"/>
    <s v="Europa"/>
    <s v="Holanda"/>
    <x v="6"/>
    <n v="3328297.8145021298"/>
  </r>
  <r>
    <n v="2022"/>
    <s v="Maio"/>
    <s v="Maio/2022"/>
    <s v="Europa"/>
    <s v="Suíça"/>
    <x v="6"/>
    <n v="2496223.360876597"/>
  </r>
  <r>
    <n v="2022"/>
    <s v="Maio"/>
    <s v="Maio/2022"/>
    <s v="Europa"/>
    <s v="Suécia"/>
    <x v="6"/>
    <n v="2496223.3608765975"/>
  </r>
  <r>
    <n v="2022"/>
    <s v="Maio"/>
    <s v="Maio/2022"/>
    <s v="Europa"/>
    <s v="Outros - Europa"/>
    <x v="6"/>
    <n v="2390322.975869711"/>
  </r>
  <r>
    <n v="2022"/>
    <s v="Junho"/>
    <s v="Junho/2022"/>
    <s v="Europa"/>
    <s v="Alemanha"/>
    <x v="6"/>
    <n v="9456321.3228452951"/>
  </r>
  <r>
    <n v="2022"/>
    <s v="Junho"/>
    <s v="Junho/2022"/>
    <s v="Europa"/>
    <s v="França"/>
    <x v="6"/>
    <n v="5284414.8568841359"/>
  </r>
  <r>
    <n v="2022"/>
    <s v="Junho"/>
    <s v="Junho/2022"/>
    <s v="Europa"/>
    <s v="Reino Unido"/>
    <x v="6"/>
    <n v="8343812.9319223184"/>
  </r>
  <r>
    <n v="2022"/>
    <s v="Junho"/>
    <s v="Junho/2022"/>
    <s v="Europa"/>
    <s v="Itália"/>
    <x v="6"/>
    <n v="5284414.8568841359"/>
  </r>
  <r>
    <n v="2022"/>
    <s v="Junho"/>
    <s v="Junho/2022"/>
    <s v="Europa"/>
    <s v="Espanha"/>
    <x v="6"/>
    <n v="5284414.8568841349"/>
  </r>
  <r>
    <n v="2022"/>
    <s v="Junho"/>
    <s v="Junho/2022"/>
    <s v="Europa"/>
    <s v="Polônia"/>
    <x v="6"/>
    <n v="4171906.4659611601"/>
  </r>
  <r>
    <n v="2022"/>
    <s v="Junho"/>
    <s v="Junho/2022"/>
    <s v="Europa"/>
    <s v="Rússia"/>
    <x v="6"/>
    <n v="0"/>
  </r>
  <r>
    <n v="2022"/>
    <s v="Junho"/>
    <s v="Junho/2022"/>
    <s v="Europa"/>
    <s v="Holanda"/>
    <x v="6"/>
    <n v="3615652.2704996723"/>
  </r>
  <r>
    <n v="2022"/>
    <s v="Junho"/>
    <s v="Junho/2022"/>
    <s v="Europa"/>
    <s v="Suíça"/>
    <x v="6"/>
    <n v="2642207.4284420679"/>
  </r>
  <r>
    <n v="2022"/>
    <s v="Junho"/>
    <s v="Junho/2022"/>
    <s v="Europa"/>
    <s v="Suécia"/>
    <x v="6"/>
    <n v="2642207.4284420679"/>
  </r>
  <r>
    <n v="2022"/>
    <s v="Junho"/>
    <s v="Junho/2022"/>
    <s v="Europa"/>
    <s v="Outros - Europa"/>
    <x v="6"/>
    <n v="2375865.3772253376"/>
  </r>
  <r>
    <n v="2022"/>
    <s v="Julho"/>
    <s v="Julho/2022"/>
    <s v="Europa"/>
    <s v="Alemanha"/>
    <x v="6"/>
    <n v="10035283.331554305"/>
  </r>
  <r>
    <n v="2022"/>
    <s v="Julho"/>
    <s v="Julho/2022"/>
    <s v="Europa"/>
    <s v="França"/>
    <x v="6"/>
    <n v="5575157.4064190574"/>
  </r>
  <r>
    <n v="2022"/>
    <s v="Julho"/>
    <s v="Julho/2022"/>
    <s v="Europa"/>
    <s v="Reino Unido"/>
    <x v="6"/>
    <n v="8920251.850270493"/>
  </r>
  <r>
    <n v="2022"/>
    <s v="Julho"/>
    <s v="Julho/2022"/>
    <s v="Europa"/>
    <s v="Itália"/>
    <x v="6"/>
    <n v="5575157.4064190574"/>
  </r>
  <r>
    <n v="2022"/>
    <s v="Julho"/>
    <s v="Julho/2022"/>
    <s v="Europa"/>
    <s v="Espanha"/>
    <x v="6"/>
    <n v="5575157.4064190574"/>
  </r>
  <r>
    <n v="2022"/>
    <s v="Julho"/>
    <s v="Julho/2022"/>
    <s v="Europa"/>
    <s v="Polônia"/>
    <x v="6"/>
    <n v="4460125.9251352455"/>
  </r>
  <r>
    <n v="2022"/>
    <s v="Julho"/>
    <s v="Julho/2022"/>
    <s v="Europa"/>
    <s v="Rússia"/>
    <x v="6"/>
    <n v="0"/>
  </r>
  <r>
    <n v="2022"/>
    <s v="Julho"/>
    <s v="Julho/2022"/>
    <s v="Europa"/>
    <s v="Holanda"/>
    <x v="6"/>
    <n v="3902610.184493341"/>
  </r>
  <r>
    <n v="2022"/>
    <s v="Julho"/>
    <s v="Julho/2022"/>
    <s v="Europa"/>
    <s v="Suíça"/>
    <x v="6"/>
    <n v="2787578.7032095292"/>
  </r>
  <r>
    <n v="2022"/>
    <s v="Julho"/>
    <s v="Julho/2022"/>
    <s v="Europa"/>
    <s v="Suécia"/>
    <x v="6"/>
    <n v="2787578.7032095287"/>
  </r>
  <r>
    <n v="2022"/>
    <s v="Julho"/>
    <s v="Julho/2022"/>
    <s v="Europa"/>
    <s v="Outros - Europa"/>
    <x v="6"/>
    <n v="2370623.808036596"/>
  </r>
  <r>
    <n v="2022"/>
    <s v="Agosto"/>
    <s v="Agosto/2022"/>
    <s v="Europa"/>
    <s v="Alemanha"/>
    <x v="6"/>
    <n v="10612779.761838481"/>
  </r>
  <r>
    <n v="2022"/>
    <s v="Agosto"/>
    <s v="Agosto/2022"/>
    <s v="Europa"/>
    <s v="França"/>
    <x v="6"/>
    <n v="5864957.2368054772"/>
  </r>
  <r>
    <n v="2022"/>
    <s v="Agosto"/>
    <s v="Agosto/2022"/>
    <s v="Europa"/>
    <s v="Reino Unido"/>
    <x v="6"/>
    <n v="9495645.0500660092"/>
  </r>
  <r>
    <n v="2022"/>
    <s v="Agosto"/>
    <s v="Agosto/2022"/>
    <s v="Europa"/>
    <s v="Itália"/>
    <x v="6"/>
    <n v="5864957.2368054772"/>
  </r>
  <r>
    <n v="2022"/>
    <s v="Agosto"/>
    <s v="Agosto/2022"/>
    <s v="Europa"/>
    <s v="Espanha"/>
    <x v="6"/>
    <n v="5864957.2368054772"/>
  </r>
  <r>
    <n v="2022"/>
    <s v="Agosto"/>
    <s v="Agosto/2022"/>
    <s v="Europa"/>
    <s v="Polônia"/>
    <x v="6"/>
    <n v="4747822.5250330046"/>
  </r>
  <r>
    <n v="2022"/>
    <s v="Agosto"/>
    <s v="Agosto/2022"/>
    <s v="Europa"/>
    <s v="Rússia"/>
    <x v="6"/>
    <n v="0"/>
  </r>
  <r>
    <n v="2022"/>
    <s v="Agosto"/>
    <s v="Agosto/2022"/>
    <s v="Europa"/>
    <s v="Holanda"/>
    <x v="6"/>
    <n v="4189255.1691467692"/>
  </r>
  <r>
    <n v="2022"/>
    <s v="Agosto"/>
    <s v="Agosto/2022"/>
    <s v="Europa"/>
    <s v="Suíça"/>
    <x v="6"/>
    <n v="2932478.6184027381"/>
  </r>
  <r>
    <n v="2022"/>
    <s v="Agosto"/>
    <s v="Agosto/2022"/>
    <s v="Europa"/>
    <s v="Suécia"/>
    <x v="6"/>
    <n v="2932478.6184027381"/>
  </r>
  <r>
    <n v="2022"/>
    <s v="Agosto"/>
    <s v="Agosto/2022"/>
    <s v="Europa"/>
    <s v="Outros - Europa"/>
    <x v="6"/>
    <n v="2372500.2010359508"/>
  </r>
  <r>
    <n v="2022"/>
    <s v="Setembro"/>
    <s v="Setembro/2022"/>
    <s v="Europa"/>
    <s v="Alemanha"/>
    <x v="6"/>
    <n v="11189121.24602397"/>
  </r>
  <r>
    <n v="2022"/>
    <s v="Setembro"/>
    <s v="Setembro/2022"/>
    <s v="Europa"/>
    <s v="França"/>
    <x v="6"/>
    <n v="6154016.6853131847"/>
  </r>
  <r>
    <n v="2022"/>
    <s v="Setembro"/>
    <s v="Setembro/2022"/>
    <s v="Europa"/>
    <s v="Reino Unido"/>
    <x v="6"/>
    <n v="10070209.121421574"/>
  </r>
  <r>
    <n v="2022"/>
    <s v="Setembro"/>
    <s v="Setembro/2022"/>
    <s v="Europa"/>
    <s v="Itália"/>
    <x v="6"/>
    <n v="6154016.6853131847"/>
  </r>
  <r>
    <n v="2022"/>
    <s v="Setembro"/>
    <s v="Setembro/2022"/>
    <s v="Europa"/>
    <s v="Espanha"/>
    <x v="6"/>
    <n v="6154016.6853131847"/>
  </r>
  <r>
    <n v="2022"/>
    <s v="Setembro"/>
    <s v="Setembro/2022"/>
    <s v="Europa"/>
    <s v="Polônia"/>
    <x v="6"/>
    <n v="5035104.5607107868"/>
  </r>
  <r>
    <n v="2022"/>
    <s v="Setembro"/>
    <s v="Setembro/2022"/>
    <s v="Europa"/>
    <s v="Rússia"/>
    <x v="6"/>
    <n v="0"/>
  </r>
  <r>
    <n v="2022"/>
    <s v="Setembro"/>
    <s v="Setembro/2022"/>
    <s v="Europa"/>
    <s v="Holanda"/>
    <x v="6"/>
    <n v="4475648.4984095898"/>
  </r>
  <r>
    <n v="2022"/>
    <s v="Setembro"/>
    <s v="Setembro/2022"/>
    <s v="Europa"/>
    <s v="Suíça"/>
    <x v="6"/>
    <n v="3077008.3426565924"/>
  </r>
  <r>
    <n v="2022"/>
    <s v="Setembro"/>
    <s v="Setembro/2022"/>
    <s v="Europa"/>
    <s v="Suécia"/>
    <x v="6"/>
    <n v="3077008.3426565924"/>
  </r>
  <r>
    <n v="2022"/>
    <s v="Setembro"/>
    <s v="Setembro/2022"/>
    <s v="Europa"/>
    <s v="Outros - Europa"/>
    <x v="6"/>
    <n v="2379988.4156993697"/>
  </r>
  <r>
    <n v="2022"/>
    <s v="Outubro"/>
    <s v="Outubro/2022"/>
    <s v="Europa"/>
    <s v="Alemanha"/>
    <x v="6"/>
    <n v="11764536.458547948"/>
  </r>
  <r>
    <n v="2022"/>
    <s v="Outubro"/>
    <s v="Outubro/2022"/>
    <s v="Europa"/>
    <s v="França"/>
    <x v="6"/>
    <n v="6442484.2511095898"/>
  </r>
  <r>
    <n v="2022"/>
    <s v="Outubro"/>
    <s v="Outubro/2022"/>
    <s v="Europa"/>
    <s v="Reino Unido"/>
    <x v="6"/>
    <n v="10644104.414876712"/>
  </r>
  <r>
    <n v="2022"/>
    <s v="Outubro"/>
    <s v="Outubro/2022"/>
    <s v="Europa"/>
    <s v="Itália"/>
    <x v="6"/>
    <n v="6442484.251109588"/>
  </r>
  <r>
    <n v="2022"/>
    <s v="Outubro"/>
    <s v="Outubro/2022"/>
    <s v="Europa"/>
    <s v="Espanha"/>
    <x v="6"/>
    <n v="6442484.2511095908"/>
  </r>
  <r>
    <n v="2022"/>
    <s v="Outubro"/>
    <s v="Outubro/2022"/>
    <s v="Europa"/>
    <s v="Polônia"/>
    <x v="6"/>
    <n v="5322052.2074383562"/>
  </r>
  <r>
    <n v="2022"/>
    <s v="Outubro"/>
    <s v="Outubro/2022"/>
    <s v="Europa"/>
    <s v="Rússia"/>
    <x v="6"/>
    <n v="0"/>
  </r>
  <r>
    <n v="2022"/>
    <s v="Outubro"/>
    <s v="Outubro/2022"/>
    <s v="Europa"/>
    <s v="Holanda"/>
    <x v="6"/>
    <n v="4761836.1856027413"/>
  </r>
  <r>
    <n v="2022"/>
    <s v="Outubro"/>
    <s v="Outubro/2022"/>
    <s v="Europa"/>
    <s v="Suíça"/>
    <x v="6"/>
    <n v="3221242.125554794"/>
  </r>
  <r>
    <n v="2022"/>
    <s v="Outubro"/>
    <s v="Outubro/2022"/>
    <s v="Europa"/>
    <s v="Suécia"/>
    <x v="6"/>
    <n v="3221242.1255547944"/>
  </r>
  <r>
    <n v="2022"/>
    <s v="Outubro"/>
    <s v="Outubro/2022"/>
    <s v="Europa"/>
    <s v="Outros - Europa"/>
    <x v="6"/>
    <n v="2391979.2417897983"/>
  </r>
  <r>
    <n v="2022"/>
    <s v="Novembro"/>
    <s v="Novembro/2022"/>
    <s v="Europa"/>
    <s v="Alemanha"/>
    <x v="6"/>
    <n v="12339197.466287276"/>
  </r>
  <r>
    <n v="2022"/>
    <s v="Novembro"/>
    <s v="Novembro/2022"/>
    <s v="Europa"/>
    <s v="França"/>
    <x v="6"/>
    <n v="6730471.3452476049"/>
  </r>
  <r>
    <n v="2022"/>
    <s v="Novembro"/>
    <s v="Novembro/2022"/>
    <s v="Europa"/>
    <s v="Reino Unido"/>
    <x v="6"/>
    <n v="11217452.24207934"/>
  </r>
  <r>
    <n v="2022"/>
    <s v="Novembro"/>
    <s v="Novembro/2022"/>
    <s v="Europa"/>
    <s v="Itália"/>
    <x v="6"/>
    <n v="6730471.3452476058"/>
  </r>
  <r>
    <n v="2022"/>
    <s v="Novembro"/>
    <s v="Novembro/2022"/>
    <s v="Europa"/>
    <s v="Espanha"/>
    <x v="6"/>
    <n v="6730471.3452476058"/>
  </r>
  <r>
    <n v="2022"/>
    <s v="Novembro"/>
    <s v="Novembro/2022"/>
    <s v="Europa"/>
    <s v="Polônia"/>
    <x v="6"/>
    <n v="5608726.1210396709"/>
  </r>
  <r>
    <n v="2022"/>
    <s v="Novembro"/>
    <s v="Novembro/2022"/>
    <s v="Europa"/>
    <s v="Rússia"/>
    <x v="6"/>
    <n v="0"/>
  </r>
  <r>
    <n v="2022"/>
    <s v="Novembro"/>
    <s v="Novembro/2022"/>
    <s v="Europa"/>
    <s v="Holanda"/>
    <x v="6"/>
    <n v="5047853.508935703"/>
  </r>
  <r>
    <n v="2022"/>
    <s v="Novembro"/>
    <s v="Novembro/2022"/>
    <s v="Europa"/>
    <s v="Suíça"/>
    <x v="6"/>
    <n v="3365235.6726238024"/>
  </r>
  <r>
    <n v="2022"/>
    <s v="Novembro"/>
    <s v="Novembro/2022"/>
    <s v="Europa"/>
    <s v="Suécia"/>
    <x v="6"/>
    <n v="3365235.6726238029"/>
  </r>
  <r>
    <n v="2022"/>
    <s v="Novembro"/>
    <s v="Novembro/2022"/>
    <s v="Europa"/>
    <s v="Outros - Europa"/>
    <x v="6"/>
    <n v="2407637.722537416"/>
  </r>
  <r>
    <n v="2022"/>
    <s v="Dezembro"/>
    <s v="Dezembro/2022"/>
    <s v="Europa"/>
    <s v="Alemanha"/>
    <x v="6"/>
    <n v="12913236.219381651"/>
  </r>
  <r>
    <n v="2022"/>
    <s v="Dezembro"/>
    <s v="Dezembro/2022"/>
    <s v="Europa"/>
    <s v="França"/>
    <x v="6"/>
    <n v="7018063.1627074191"/>
  </r>
  <r>
    <n v="2022"/>
    <s v="Dezembro"/>
    <s v="Dezembro/2022"/>
    <s v="Europa"/>
    <s v="Reino Unido"/>
    <x v="6"/>
    <n v="11790346.113348465"/>
  </r>
  <r>
    <n v="2022"/>
    <s v="Dezembro"/>
    <s v="Dezembro/2022"/>
    <s v="Europa"/>
    <s v="Itália"/>
    <x v="6"/>
    <n v="7018063.1627074201"/>
  </r>
  <r>
    <n v="2022"/>
    <s v="Dezembro"/>
    <s v="Dezembro/2022"/>
    <s v="Europa"/>
    <s v="Espanha"/>
    <x v="6"/>
    <n v="7018063.1627074191"/>
  </r>
  <r>
    <n v="2022"/>
    <s v="Dezembro"/>
    <s v="Dezembro/2022"/>
    <s v="Europa"/>
    <s v="Polônia"/>
    <x v="6"/>
    <n v="5895173.0566742336"/>
  </r>
  <r>
    <n v="2022"/>
    <s v="Dezembro"/>
    <s v="Dezembro/2022"/>
    <s v="Europa"/>
    <s v="Rússia"/>
    <x v="6"/>
    <n v="0"/>
  </r>
  <r>
    <n v="2022"/>
    <s v="Dezembro"/>
    <s v="Dezembro/2022"/>
    <s v="Europa"/>
    <s v="Holanda"/>
    <x v="6"/>
    <n v="5333728.00365764"/>
  </r>
  <r>
    <n v="2022"/>
    <s v="Dezembro"/>
    <s v="Dezembro/2022"/>
    <s v="Europa"/>
    <s v="Suíça"/>
    <x v="6"/>
    <n v="3509031.5813537105"/>
  </r>
  <r>
    <n v="2022"/>
    <s v="Dezembro"/>
    <s v="Dezembro/2022"/>
    <s v="Europa"/>
    <s v="Suécia"/>
    <x v="6"/>
    <n v="3509031.58135371"/>
  </r>
  <r>
    <n v="2022"/>
    <s v="Dezembro"/>
    <s v="Dezembro/2022"/>
    <s v="Europa"/>
    <s v="Outros - Europa"/>
    <x v="6"/>
    <n v="2426323.3271540627"/>
  </r>
  <r>
    <n v="2022"/>
    <s v="Janeiro"/>
    <s v="Janeiro/2022"/>
    <s v="África"/>
    <s v="Nigéria"/>
    <x v="0"/>
    <n v="3071574.1442359681"/>
  </r>
  <r>
    <n v="2022"/>
    <s v="Janeiro"/>
    <s v="Janeiro/2022"/>
    <s v="África"/>
    <s v="Egito"/>
    <x v="0"/>
    <n v="1335467.0192330291"/>
  </r>
  <r>
    <n v="2022"/>
    <s v="Janeiro"/>
    <s v="Janeiro/2022"/>
    <s v="África"/>
    <s v="África do Sul"/>
    <x v="0"/>
    <n v="801280.21153981762"/>
  </r>
  <r>
    <n v="2022"/>
    <s v="Janeiro"/>
    <s v="Janeiro/2022"/>
    <s v="África"/>
    <s v="Outros - África"/>
    <x v="0"/>
    <n v="4734837.6136443755"/>
  </r>
  <r>
    <n v="2022"/>
    <s v="Fevereiro"/>
    <s v="Fevereiro/2022"/>
    <s v="África"/>
    <s v="Nigéria"/>
    <x v="0"/>
    <n v="2743296.5384083004"/>
  </r>
  <r>
    <n v="2022"/>
    <s v="Fevereiro"/>
    <s v="Fevereiro/2022"/>
    <s v="África"/>
    <s v="Egito"/>
    <x v="0"/>
    <n v="1234483.4422837349"/>
  </r>
  <r>
    <n v="2022"/>
    <s v="Fevereiro"/>
    <s v="Fevereiro/2022"/>
    <s v="África"/>
    <s v="África do Sul"/>
    <x v="0"/>
    <n v="754406.54806228261"/>
  </r>
  <r>
    <n v="2022"/>
    <s v="Fevereiro"/>
    <s v="Fevereiro/2022"/>
    <s v="África"/>
    <s v="Outros - África"/>
    <x v="0"/>
    <n v="4164324.1453037993"/>
  </r>
  <r>
    <n v="2022"/>
    <s v="Março"/>
    <s v="Março/2022"/>
    <s v="África"/>
    <s v="Nigéria"/>
    <x v="0"/>
    <n v="3157492.3021166935"/>
  </r>
  <r>
    <n v="2022"/>
    <s v="Março"/>
    <s v="Março/2022"/>
    <s v="África"/>
    <s v="Egito"/>
    <x v="0"/>
    <n v="1372822.7400507363"/>
  </r>
  <r>
    <n v="2022"/>
    <s v="Março"/>
    <s v="Março/2022"/>
    <s v="África"/>
    <s v="África do Sul"/>
    <x v="0"/>
    <n v="823693.64403044188"/>
  </r>
  <r>
    <n v="2022"/>
    <s v="Março"/>
    <s v="Março/2022"/>
    <s v="África"/>
    <s v="Outros - África"/>
    <x v="0"/>
    <n v="4589150.3024553182"/>
  </r>
  <r>
    <n v="2022"/>
    <s v="Abril"/>
    <s v="Abril/2022"/>
    <s v="África"/>
    <s v="Nigéria"/>
    <x v="0"/>
    <n v="3501214.9482242577"/>
  </r>
  <r>
    <n v="2022"/>
    <s v="Abril"/>
    <s v="Abril/2022"/>
    <s v="África"/>
    <s v="Egito"/>
    <x v="0"/>
    <n v="1470510.2782541881"/>
  </r>
  <r>
    <n v="2022"/>
    <s v="Abril"/>
    <s v="Abril/2022"/>
    <s v="África"/>
    <s v="África do Sul"/>
    <x v="0"/>
    <n v="910315.88653830707"/>
  </r>
  <r>
    <n v="2022"/>
    <s v="Abril"/>
    <s v="Abril/2022"/>
    <s v="África"/>
    <s v="Outros - África"/>
    <x v="0"/>
    <n v="4933324.8044656646"/>
  </r>
  <r>
    <n v="2022"/>
    <s v="Maio"/>
    <s v="Maio/2022"/>
    <s v="África"/>
    <s v="Nigéria"/>
    <x v="0"/>
    <n v="3845588.4849154446"/>
  </r>
  <r>
    <n v="2022"/>
    <s v="Maio"/>
    <s v="Maio/2022"/>
    <s v="África"/>
    <s v="Egito"/>
    <x v="0"/>
    <n v="1566721.2345951812"/>
  </r>
  <r>
    <n v="2022"/>
    <s v="Maio"/>
    <s v="Maio/2022"/>
    <s v="África"/>
    <s v="África do Sul"/>
    <x v="0"/>
    <n v="997004.42201511527"/>
  </r>
  <r>
    <n v="2022"/>
    <s v="Maio"/>
    <s v="Maio/2022"/>
    <s v="África"/>
    <s v="Outros - África"/>
    <x v="0"/>
    <n v="5278258.7047859048"/>
  </r>
  <r>
    <n v="2022"/>
    <s v="Junho"/>
    <s v="Junho/2022"/>
    <s v="África"/>
    <s v="Nigéria"/>
    <x v="0"/>
    <n v="4190498.6625392269"/>
  </r>
  <r>
    <n v="2022"/>
    <s v="Junho"/>
    <s v="Junho/2022"/>
    <s v="África"/>
    <s v="Egito"/>
    <x v="0"/>
    <n v="1661749.4696276244"/>
  </r>
  <r>
    <n v="2022"/>
    <s v="Junho"/>
    <s v="Junho/2022"/>
    <s v="África"/>
    <s v="África do Sul"/>
    <x v="0"/>
    <n v="1083749.6541049725"/>
  </r>
  <r>
    <n v="2022"/>
    <s v="Junho"/>
    <s v="Junho/2022"/>
    <s v="África"/>
    <s v="Outros - África"/>
    <x v="0"/>
    <n v="5623781.9888690477"/>
  </r>
  <r>
    <n v="2022"/>
    <s v="Julho"/>
    <s v="Julho/2022"/>
    <s v="África"/>
    <s v="Nigéria"/>
    <x v="0"/>
    <n v="11251469.381897032"/>
  </r>
  <r>
    <n v="2022"/>
    <s v="Julho"/>
    <s v="Julho/2022"/>
    <s v="África"/>
    <s v="Egito"/>
    <x v="0"/>
    <n v="5625734.6909485161"/>
  </r>
  <r>
    <n v="2022"/>
    <s v="Julho"/>
    <s v="Julho/2022"/>
    <s v="África"/>
    <s v="África do Sul"/>
    <x v="0"/>
    <n v="4500587.7527588131"/>
  </r>
  <r>
    <n v="2022"/>
    <s v="Julho"/>
    <s v="Julho/2022"/>
    <s v="África"/>
    <s v="Outros - África"/>
    <x v="0"/>
    <n v="29816393.862027135"/>
  </r>
  <r>
    <n v="2022"/>
    <s v="Agosto"/>
    <s v="Agosto/2022"/>
    <s v="África"/>
    <s v="Nigéria"/>
    <x v="0"/>
    <n v="12376616.320086733"/>
  </r>
  <r>
    <n v="2022"/>
    <s v="Agosto"/>
    <s v="Agosto/2022"/>
    <s v="África"/>
    <s v="Egito"/>
    <x v="0"/>
    <n v="6188308.1600433663"/>
  </r>
  <r>
    <n v="2022"/>
    <s v="Agosto"/>
    <s v="Agosto/2022"/>
    <s v="África"/>
    <s v="África do Sul"/>
    <x v="0"/>
    <n v="5063161.2218536651"/>
  </r>
  <r>
    <n v="2022"/>
    <s v="Agosto"/>
    <s v="Agosto/2022"/>
    <s v="África"/>
    <s v="Outros - África"/>
    <x v="0"/>
    <n v="45568450.996682972"/>
  </r>
  <r>
    <n v="2022"/>
    <s v="Setembro"/>
    <s v="Setembro/2022"/>
    <s v="África"/>
    <s v="Nigéria"/>
    <x v="0"/>
    <n v="13501763.258276438"/>
  </r>
  <r>
    <n v="2022"/>
    <s v="Setembro"/>
    <s v="Setembro/2022"/>
    <s v="África"/>
    <s v="Egito"/>
    <x v="0"/>
    <n v="6750881.6291382192"/>
  </r>
  <r>
    <n v="2022"/>
    <s v="Setembro"/>
    <s v="Setembro/2022"/>
    <s v="África"/>
    <s v="África do Sul"/>
    <x v="0"/>
    <n v="5625734.6909485161"/>
  </r>
  <r>
    <n v="2022"/>
    <s v="Setembro"/>
    <s v="Setembro/2022"/>
    <s v="África"/>
    <s v="Outros - África"/>
    <x v="0"/>
    <n v="59070214.254959419"/>
  </r>
  <r>
    <n v="2022"/>
    <s v="Outubro"/>
    <s v="Outubro/2022"/>
    <s v="África"/>
    <s v="Nigéria"/>
    <x v="0"/>
    <n v="14626910.19646614"/>
  </r>
  <r>
    <n v="2022"/>
    <s v="Outubro"/>
    <s v="Outubro/2022"/>
    <s v="África"/>
    <s v="Egito"/>
    <x v="0"/>
    <n v="7313455.0982330702"/>
  </r>
  <r>
    <n v="2022"/>
    <s v="Outubro"/>
    <s v="Outubro/2022"/>
    <s v="África"/>
    <s v="África do Sul"/>
    <x v="0"/>
    <n v="6188308.1600433663"/>
  </r>
  <r>
    <n v="2022"/>
    <s v="Outubro"/>
    <s v="Outubro/2022"/>
    <s v="África"/>
    <s v="Outros - África"/>
    <x v="0"/>
    <n v="74259697.920520425"/>
  </r>
  <r>
    <n v="2022"/>
    <s v="Novembro"/>
    <s v="Novembro/2022"/>
    <s v="África"/>
    <s v="Nigéria"/>
    <x v="0"/>
    <n v="15752057.134655844"/>
  </r>
  <r>
    <n v="2022"/>
    <s v="Novembro"/>
    <s v="Novembro/2022"/>
    <s v="África"/>
    <s v="Egito"/>
    <x v="0"/>
    <n v="7876028.5673279222"/>
  </r>
  <r>
    <n v="2022"/>
    <s v="Novembro"/>
    <s v="Novembro/2022"/>
    <s v="África"/>
    <s v="África do Sul"/>
    <x v="0"/>
    <n v="6750881.6291382192"/>
  </r>
  <r>
    <n v="2022"/>
    <s v="Novembro"/>
    <s v="Novembro/2022"/>
    <s v="África"/>
    <s v="Outros - África"/>
    <x v="0"/>
    <n v="81291866.284206048"/>
  </r>
  <r>
    <n v="2022"/>
    <s v="Dezembro"/>
    <s v="Dezembro/2022"/>
    <s v="África"/>
    <s v="Nigéria"/>
    <x v="0"/>
    <n v="16877204.072845548"/>
  </r>
  <r>
    <n v="2022"/>
    <s v="Dezembro"/>
    <s v="Dezembro/2022"/>
    <s v="África"/>
    <s v="Egito"/>
    <x v="0"/>
    <n v="9001175.5055176243"/>
  </r>
  <r>
    <n v="2022"/>
    <s v="Dezembro"/>
    <s v="Dezembro/2022"/>
    <s v="África"/>
    <s v="África do Sul"/>
    <x v="0"/>
    <n v="7876028.5673279213"/>
  </r>
  <r>
    <n v="2022"/>
    <s v="Dezembro"/>
    <s v="Dezembro/2022"/>
    <s v="África"/>
    <s v="Outros - África"/>
    <x v="0"/>
    <n v="87480174.444249421"/>
  </r>
  <r>
    <n v="2022"/>
    <s v="Janeiro"/>
    <s v="Janeiro/2022"/>
    <s v="África"/>
    <s v="Nigéria"/>
    <x v="1"/>
    <n v="3849024.8296035286"/>
  </r>
  <r>
    <n v="2022"/>
    <s v="Janeiro"/>
    <s v="Janeiro/2022"/>
    <s v="África"/>
    <s v="Egito"/>
    <x v="1"/>
    <n v="2309414.8977621165"/>
  </r>
  <r>
    <n v="2022"/>
    <s v="Janeiro"/>
    <s v="Janeiro/2022"/>
    <s v="África"/>
    <s v="África do Sul"/>
    <x v="1"/>
    <n v="538863.47614449402"/>
  </r>
  <r>
    <n v="2022"/>
    <s v="Janeiro"/>
    <s v="Janeiro/2022"/>
    <s v="África"/>
    <s v="Outros - África"/>
    <x v="1"/>
    <n v="6088457.4577364875"/>
  </r>
  <r>
    <n v="2022"/>
    <s v="Fevereiro"/>
    <s v="Fevereiro/2022"/>
    <s v="África"/>
    <s v="Nigéria"/>
    <x v="1"/>
    <n v="3997767.903331507"/>
  </r>
  <r>
    <n v="2022"/>
    <s v="Fevereiro"/>
    <s v="Fevereiro/2022"/>
    <s v="África"/>
    <s v="Egito"/>
    <x v="1"/>
    <n v="2460164.86358862"/>
  </r>
  <r>
    <n v="2022"/>
    <s v="Fevereiro"/>
    <s v="Fevereiro/2022"/>
    <s v="África"/>
    <s v="África do Sul"/>
    <x v="1"/>
    <n v="615041.21589715499"/>
  </r>
  <r>
    <n v="2022"/>
    <s v="Fevereiro"/>
    <s v="Fevereiro/2022"/>
    <s v="África"/>
    <s v="Outros - África"/>
    <x v="1"/>
    <n v="6224217.104879207"/>
  </r>
  <r>
    <n v="2022"/>
    <s v="Março"/>
    <s v="Março/2022"/>
    <s v="África"/>
    <s v="Nigéria"/>
    <x v="1"/>
    <n v="4139301.2944863783"/>
  </r>
  <r>
    <n v="2022"/>
    <s v="Março"/>
    <s v="Março/2022"/>
    <s v="África"/>
    <s v="Egito"/>
    <x v="1"/>
    <n v="2606226.7409729045"/>
  </r>
  <r>
    <n v="2022"/>
    <s v="Março"/>
    <s v="Março/2022"/>
    <s v="África"/>
    <s v="África do Sul"/>
    <x v="1"/>
    <n v="689883.54908106313"/>
  </r>
  <r>
    <n v="2022"/>
    <s v="Março"/>
    <s v="Março/2022"/>
    <s v="África"/>
    <s v="Outros - África"/>
    <x v="1"/>
    <n v="6373209.9296060093"/>
  </r>
  <r>
    <n v="2022"/>
    <s v="Abril"/>
    <s v="Abril/2022"/>
    <s v="África"/>
    <s v="Nigéria"/>
    <x v="1"/>
    <n v="4275818.7424965668"/>
  </r>
  <r>
    <n v="2022"/>
    <s v="Abril"/>
    <s v="Abril/2022"/>
    <s v="África"/>
    <s v="Egito"/>
    <x v="1"/>
    <n v="2748740.6201763642"/>
  </r>
  <r>
    <n v="2022"/>
    <s v="Abril"/>
    <s v="Abril/2022"/>
    <s v="África"/>
    <s v="África do Sul"/>
    <x v="1"/>
    <n v="763539.06116010121"/>
  </r>
  <r>
    <n v="2022"/>
    <s v="Abril"/>
    <s v="Abril/2022"/>
    <s v="África"/>
    <s v="Outros - África"/>
    <x v="1"/>
    <n v="6531953.5167631889"/>
  </r>
  <r>
    <n v="2022"/>
    <s v="Maio"/>
    <s v="Maio/2022"/>
    <s v="África"/>
    <s v="Nigéria"/>
    <x v="1"/>
    <n v="4408755.385561483"/>
  </r>
  <r>
    <n v="2022"/>
    <s v="Maio"/>
    <s v="Maio/2022"/>
    <s v="África"/>
    <s v="Egito"/>
    <x v="1"/>
    <n v="2888494.9077816615"/>
  </r>
  <r>
    <n v="2022"/>
    <s v="Maio"/>
    <s v="Maio/2022"/>
    <s v="África"/>
    <s v="África do Sul"/>
    <x v="1"/>
    <n v="836143.26277890208"/>
  </r>
  <r>
    <n v="2022"/>
    <s v="Maio"/>
    <s v="Maio/2022"/>
    <s v="África"/>
    <s v="Outros - África"/>
    <x v="1"/>
    <n v="6698088.8109240383"/>
  </r>
  <r>
    <n v="2022"/>
    <s v="Junho"/>
    <s v="Junho/2022"/>
    <s v="África"/>
    <s v="Nigéria"/>
    <x v="1"/>
    <n v="4539081.3434916073"/>
  </r>
  <r>
    <n v="2022"/>
    <s v="Junho"/>
    <s v="Junho/2022"/>
    <s v="África"/>
    <s v="Egito"/>
    <x v="1"/>
    <n v="3026054.2289944049"/>
  </r>
  <r>
    <n v="2022"/>
    <s v="Junho"/>
    <s v="Junho/2022"/>
    <s v="África"/>
    <s v="África do Sul"/>
    <x v="1"/>
    <n v="907816.26869832131"/>
  </r>
  <r>
    <n v="2022"/>
    <s v="Junho"/>
    <s v="Junho/2022"/>
    <s v="África"/>
    <s v="Outros - África"/>
    <x v="1"/>
    <n v="6869960.952311621"/>
  </r>
  <r>
    <n v="2022"/>
    <s v="Julho"/>
    <s v="Julho/2022"/>
    <s v="África"/>
    <s v="Nigéria"/>
    <x v="1"/>
    <n v="1125146.9381897033"/>
  </r>
  <r>
    <n v="2022"/>
    <s v="Julho"/>
    <s v="Julho/2022"/>
    <s v="África"/>
    <s v="Egito"/>
    <x v="1"/>
    <n v="562573.46909485164"/>
  </r>
  <r>
    <n v="2022"/>
    <s v="Julho"/>
    <s v="Julho/2022"/>
    <s v="África"/>
    <s v="África do Sul"/>
    <x v="1"/>
    <n v="337544.08145691094"/>
  </r>
  <r>
    <n v="2022"/>
    <s v="Julho"/>
    <s v="Julho/2022"/>
    <s v="África"/>
    <s v="Outros - África"/>
    <x v="1"/>
    <n v="1350176.325827644"/>
  </r>
  <r>
    <n v="2022"/>
    <s v="Agosto"/>
    <s v="Agosto/2022"/>
    <s v="África"/>
    <s v="Nigéria"/>
    <x v="1"/>
    <n v="1350176.3258276437"/>
  </r>
  <r>
    <n v="2022"/>
    <s v="Agosto"/>
    <s v="Agosto/2022"/>
    <s v="África"/>
    <s v="Egito"/>
    <x v="1"/>
    <n v="675088.16291382187"/>
  </r>
  <r>
    <n v="2022"/>
    <s v="Agosto"/>
    <s v="Agosto/2022"/>
    <s v="África"/>
    <s v="África do Sul"/>
    <x v="1"/>
    <n v="450058.77527588129"/>
  </r>
  <r>
    <n v="2022"/>
    <s v="Agosto"/>
    <s v="Agosto/2022"/>
    <s v="África"/>
    <s v="Outros - África"/>
    <x v="1"/>
    <n v="1125146.938189703"/>
  </r>
  <r>
    <n v="2022"/>
    <s v="Setembro"/>
    <s v="Setembro/2022"/>
    <s v="África"/>
    <s v="Nigéria"/>
    <x v="1"/>
    <n v="1575205.7134655844"/>
  </r>
  <r>
    <n v="2022"/>
    <s v="Setembro"/>
    <s v="Setembro/2022"/>
    <s v="África"/>
    <s v="Egito"/>
    <x v="1"/>
    <n v="787602.85673279222"/>
  </r>
  <r>
    <n v="2022"/>
    <s v="Setembro"/>
    <s v="Setembro/2022"/>
    <s v="África"/>
    <s v="África do Sul"/>
    <x v="1"/>
    <n v="562573.46909485164"/>
  </r>
  <r>
    <n v="2022"/>
    <s v="Setembro"/>
    <s v="Setembro/2022"/>
    <s v="África"/>
    <s v="Outros - África"/>
    <x v="1"/>
    <n v="1012632.2443707328"/>
  </r>
  <r>
    <n v="2022"/>
    <s v="Outubro"/>
    <s v="Outubro/2022"/>
    <s v="África"/>
    <s v="Nigéria"/>
    <x v="1"/>
    <n v="1800235.1011035249"/>
  </r>
  <r>
    <n v="2022"/>
    <s v="Outubro"/>
    <s v="Outubro/2022"/>
    <s v="África"/>
    <s v="Egito"/>
    <x v="1"/>
    <n v="900117.55055176246"/>
  </r>
  <r>
    <n v="2022"/>
    <s v="Outubro"/>
    <s v="Outubro/2022"/>
    <s v="África"/>
    <s v="África do Sul"/>
    <x v="1"/>
    <n v="675088.16291382187"/>
  </r>
  <r>
    <n v="2022"/>
    <s v="Outubro"/>
    <s v="Outubro/2022"/>
    <s v="África"/>
    <s v="Outros - África"/>
    <x v="1"/>
    <n v="1012632.2443707329"/>
  </r>
  <r>
    <n v="2022"/>
    <s v="Novembro"/>
    <s v="Novembro/2022"/>
    <s v="África"/>
    <s v="Nigéria"/>
    <x v="1"/>
    <n v="2025264.4887414658"/>
  </r>
  <r>
    <n v="2022"/>
    <s v="Novembro"/>
    <s v="Novembro/2022"/>
    <s v="África"/>
    <s v="Egito"/>
    <x v="1"/>
    <n v="1012632.2443707329"/>
  </r>
  <r>
    <n v="2022"/>
    <s v="Novembro"/>
    <s v="Novembro/2022"/>
    <s v="África"/>
    <s v="África do Sul"/>
    <x v="1"/>
    <n v="787602.85673279222"/>
  </r>
  <r>
    <n v="2022"/>
    <s v="Novembro"/>
    <s v="Novembro/2022"/>
    <s v="África"/>
    <s v="Outros - África"/>
    <x v="1"/>
    <n v="1125146.938189703"/>
  </r>
  <r>
    <n v="2022"/>
    <s v="Dezembro"/>
    <s v="Dezembro/2022"/>
    <s v="África"/>
    <s v="Nigéria"/>
    <x v="1"/>
    <n v="2250293.8763794061"/>
  </r>
  <r>
    <n v="2022"/>
    <s v="Dezembro"/>
    <s v="Dezembro/2022"/>
    <s v="África"/>
    <s v="Egito"/>
    <x v="1"/>
    <n v="1125146.938189703"/>
  </r>
  <r>
    <n v="2022"/>
    <s v="Dezembro"/>
    <s v="Dezembro/2022"/>
    <s v="África"/>
    <s v="África do Sul"/>
    <x v="1"/>
    <n v="900117.55055176257"/>
  </r>
  <r>
    <n v="2022"/>
    <s v="Dezembro"/>
    <s v="Dezembro/2022"/>
    <s v="África"/>
    <s v="Outros - África"/>
    <x v="1"/>
    <n v="1237661.6320086736"/>
  </r>
  <r>
    <n v="2022"/>
    <s v="Janeiro"/>
    <s v="Janeiro/2022"/>
    <s v="África"/>
    <s v="Nigéria"/>
    <x v="2"/>
    <n v="1026884.378707258"/>
  </r>
  <r>
    <n v="2022"/>
    <s v="Janeiro"/>
    <s v="Janeiro/2022"/>
    <s v="África"/>
    <s v="Egito"/>
    <x v="2"/>
    <n v="513442.18935362896"/>
  </r>
  <r>
    <n v="2022"/>
    <s v="Janeiro"/>
    <s v="Janeiro/2022"/>
    <s v="África"/>
    <s v="África do Sul"/>
    <x v="2"/>
    <n v="256721.09467681448"/>
  </r>
  <r>
    <n v="2022"/>
    <s v="Janeiro"/>
    <s v="Janeiro/2022"/>
    <s v="África"/>
    <s v="Outros - África"/>
    <x v="2"/>
    <n v="1633679.6933979099"/>
  </r>
  <r>
    <n v="2022"/>
    <s v="Fevereiro"/>
    <s v="Fevereiro/2022"/>
    <s v="África"/>
    <s v="Nigéria"/>
    <x v="2"/>
    <n v="937746.64782522002"/>
  </r>
  <r>
    <n v="2022"/>
    <s v="Fevereiro"/>
    <s v="Fevereiro/2022"/>
    <s v="África"/>
    <s v="Egito"/>
    <x v="2"/>
    <n v="468873.32391261001"/>
  </r>
  <r>
    <n v="2022"/>
    <s v="Fevereiro"/>
    <s v="Fevereiro/2022"/>
    <s v="África"/>
    <s v="África do Sul"/>
    <x v="2"/>
    <n v="234436.66195630506"/>
  </r>
  <r>
    <n v="2022"/>
    <s v="Fevereiro"/>
    <s v="Fevereiro/2022"/>
    <s v="África"/>
    <s v="Outros - África"/>
    <x v="2"/>
    <n v="1444129.8376508388"/>
  </r>
  <r>
    <n v="2022"/>
    <s v="Março"/>
    <s v="Março/2022"/>
    <s v="África"/>
    <s v="Nigéria"/>
    <x v="2"/>
    <n v="1055608.4172724963"/>
  </r>
  <r>
    <n v="2022"/>
    <s v="Março"/>
    <s v="Março/2022"/>
    <s v="África"/>
    <s v="Egito"/>
    <x v="2"/>
    <n v="527804.20863624802"/>
  </r>
  <r>
    <n v="2022"/>
    <s v="Março"/>
    <s v="Março/2022"/>
    <s v="África"/>
    <s v="África do Sul"/>
    <x v="2"/>
    <n v="263902.10431812407"/>
  </r>
  <r>
    <n v="2022"/>
    <s v="Março"/>
    <s v="Março/2022"/>
    <s v="África"/>
    <s v="Outros - África"/>
    <x v="2"/>
    <n v="1583412.6259087436"/>
  </r>
  <r>
    <n v="2022"/>
    <s v="Abril"/>
    <s v="Abril/2022"/>
    <s v="África"/>
    <s v="Nigéria"/>
    <x v="2"/>
    <n v="1181247.5359760125"/>
  </r>
  <r>
    <n v="2022"/>
    <s v="Abril"/>
    <s v="Abril/2022"/>
    <s v="África"/>
    <s v="Egito"/>
    <x v="2"/>
    <n v="590623.76798800612"/>
  </r>
  <r>
    <n v="2022"/>
    <s v="Abril"/>
    <s v="Abril/2022"/>
    <s v="África"/>
    <s v="África do Sul"/>
    <x v="2"/>
    <n v="295311.88399400306"/>
  </r>
  <r>
    <n v="2022"/>
    <s v="Abril"/>
    <s v="Abril/2022"/>
    <s v="África"/>
    <s v="Outros - África"/>
    <x v="2"/>
    <n v="1733766.5447389861"/>
  </r>
  <r>
    <n v="2022"/>
    <s v="Maio"/>
    <s v="Maio/2022"/>
    <s v="África"/>
    <s v="Nigéria"/>
    <x v="2"/>
    <n v="1289048.7253545818"/>
  </r>
  <r>
    <n v="2022"/>
    <s v="Maio"/>
    <s v="Maio/2022"/>
    <s v="África"/>
    <s v="Egito"/>
    <x v="2"/>
    <n v="644524.36267729104"/>
  </r>
  <r>
    <n v="2022"/>
    <s v="Maio"/>
    <s v="Maio/2022"/>
    <s v="África"/>
    <s v="África do Sul"/>
    <x v="2"/>
    <n v="322262.18133864552"/>
  </r>
  <r>
    <n v="2022"/>
    <s v="Maio"/>
    <s v="Maio/2022"/>
    <s v="África"/>
    <s v="Outros - África"/>
    <x v="2"/>
    <n v="1857746.6924227804"/>
  </r>
  <r>
    <n v="2022"/>
    <s v="Junho"/>
    <s v="Junho/2022"/>
    <s v="África"/>
    <s v="Nigéria"/>
    <x v="2"/>
    <n v="1396758.4227114271"/>
  </r>
  <r>
    <n v="2022"/>
    <s v="Junho"/>
    <s v="Junho/2022"/>
    <s v="África"/>
    <s v="Egito"/>
    <x v="2"/>
    <n v="698379.21135571355"/>
  </r>
  <r>
    <n v="2022"/>
    <s v="Junho"/>
    <s v="Junho/2022"/>
    <s v="África"/>
    <s v="África do Sul"/>
    <x v="2"/>
    <n v="349189.60567785677"/>
  </r>
  <r>
    <n v="2022"/>
    <s v="Junho"/>
    <s v="Junho/2022"/>
    <s v="África"/>
    <s v="Outros - África"/>
    <x v="2"/>
    <n v="1981886.9511445926"/>
  </r>
  <r>
    <n v="2022"/>
    <s v="Julho"/>
    <s v="Julho/2022"/>
    <s v="África"/>
    <s v="Nigéria"/>
    <x v="2"/>
    <n v="1125146.9381897033"/>
  </r>
  <r>
    <n v="2022"/>
    <s v="Julho"/>
    <s v="Julho/2022"/>
    <s v="África"/>
    <s v="Egito"/>
    <x v="2"/>
    <n v="562573.46909485164"/>
  </r>
  <r>
    <n v="2022"/>
    <s v="Julho"/>
    <s v="Julho/2022"/>
    <s v="África"/>
    <s v="África do Sul"/>
    <x v="2"/>
    <n v="337544.08145691094"/>
  </r>
  <r>
    <n v="2022"/>
    <s v="Julho"/>
    <s v="Julho/2022"/>
    <s v="África"/>
    <s v="Outros - África"/>
    <x v="2"/>
    <n v="1350176.325827644"/>
  </r>
  <r>
    <n v="2022"/>
    <s v="Agosto"/>
    <s v="Agosto/2022"/>
    <s v="África"/>
    <s v="Nigéria"/>
    <x v="2"/>
    <n v="1350176.3258276437"/>
  </r>
  <r>
    <n v="2022"/>
    <s v="Agosto"/>
    <s v="Agosto/2022"/>
    <s v="África"/>
    <s v="Egito"/>
    <x v="2"/>
    <n v="675088.16291382187"/>
  </r>
  <r>
    <n v="2022"/>
    <s v="Agosto"/>
    <s v="Agosto/2022"/>
    <s v="África"/>
    <s v="África do Sul"/>
    <x v="2"/>
    <n v="450058.77527588129"/>
  </r>
  <r>
    <n v="2022"/>
    <s v="Agosto"/>
    <s v="Agosto/2022"/>
    <s v="África"/>
    <s v="Outros - África"/>
    <x v="2"/>
    <n v="1125146.938189703"/>
  </r>
  <r>
    <n v="2022"/>
    <s v="Setembro"/>
    <s v="Setembro/2022"/>
    <s v="África"/>
    <s v="Nigéria"/>
    <x v="2"/>
    <n v="1575205.7134655844"/>
  </r>
  <r>
    <n v="2022"/>
    <s v="Setembro"/>
    <s v="Setembro/2022"/>
    <s v="África"/>
    <s v="Egito"/>
    <x v="2"/>
    <n v="787602.85673279222"/>
  </r>
  <r>
    <n v="2022"/>
    <s v="Setembro"/>
    <s v="Setembro/2022"/>
    <s v="África"/>
    <s v="África do Sul"/>
    <x v="2"/>
    <n v="562573.46909485164"/>
  </r>
  <r>
    <n v="2022"/>
    <s v="Setembro"/>
    <s v="Setembro/2022"/>
    <s v="África"/>
    <s v="Outros - África"/>
    <x v="2"/>
    <n v="1012632.2443707328"/>
  </r>
  <r>
    <n v="2022"/>
    <s v="Outubro"/>
    <s v="Outubro/2022"/>
    <s v="África"/>
    <s v="Nigéria"/>
    <x v="2"/>
    <n v="1800235.1011035249"/>
  </r>
  <r>
    <n v="2022"/>
    <s v="Outubro"/>
    <s v="Outubro/2022"/>
    <s v="África"/>
    <s v="Egito"/>
    <x v="2"/>
    <n v="900117.55055176246"/>
  </r>
  <r>
    <n v="2022"/>
    <s v="Outubro"/>
    <s v="Outubro/2022"/>
    <s v="África"/>
    <s v="África do Sul"/>
    <x v="2"/>
    <n v="675088.16291382187"/>
  </r>
  <r>
    <n v="2022"/>
    <s v="Outubro"/>
    <s v="Outubro/2022"/>
    <s v="África"/>
    <s v="Outros - África"/>
    <x v="2"/>
    <n v="1012632.2443707329"/>
  </r>
  <r>
    <n v="2022"/>
    <s v="Novembro"/>
    <s v="Novembro/2022"/>
    <s v="África"/>
    <s v="Nigéria"/>
    <x v="2"/>
    <n v="2025264.4887414658"/>
  </r>
  <r>
    <n v="2022"/>
    <s v="Novembro"/>
    <s v="Novembro/2022"/>
    <s v="África"/>
    <s v="Egito"/>
    <x v="2"/>
    <n v="1012632.2443707329"/>
  </r>
  <r>
    <n v="2022"/>
    <s v="Novembro"/>
    <s v="Novembro/2022"/>
    <s v="África"/>
    <s v="África do Sul"/>
    <x v="2"/>
    <n v="787602.85673279222"/>
  </r>
  <r>
    <n v="2022"/>
    <s v="Novembro"/>
    <s v="Novembro/2022"/>
    <s v="África"/>
    <s v="Outros - África"/>
    <x v="2"/>
    <n v="1125146.938189703"/>
  </r>
  <r>
    <n v="2022"/>
    <s v="Dezembro"/>
    <s v="Dezembro/2022"/>
    <s v="África"/>
    <s v="Nigéria"/>
    <x v="2"/>
    <n v="2250293.8763794061"/>
  </r>
  <r>
    <n v="2022"/>
    <s v="Dezembro"/>
    <s v="Dezembro/2022"/>
    <s v="África"/>
    <s v="Egito"/>
    <x v="2"/>
    <n v="1125146.938189703"/>
  </r>
  <r>
    <n v="2022"/>
    <s v="Dezembro"/>
    <s v="Dezembro/2022"/>
    <s v="África"/>
    <s v="África do Sul"/>
    <x v="2"/>
    <n v="900117.55055176257"/>
  </r>
  <r>
    <n v="2022"/>
    <s v="Dezembro"/>
    <s v="Dezembro/2022"/>
    <s v="África"/>
    <s v="Outros - África"/>
    <x v="2"/>
    <n v="1237661.6320086736"/>
  </r>
  <r>
    <n v="2022"/>
    <s v="Janeiro"/>
    <s v="Janeiro/2022"/>
    <s v="África"/>
    <s v="Nigéria"/>
    <x v="3"/>
    <n v="107746.92202299135"/>
  </r>
  <r>
    <n v="2022"/>
    <s v="Janeiro"/>
    <s v="Janeiro/2022"/>
    <s v="África"/>
    <s v="Egito"/>
    <x v="3"/>
    <n v="179578.2033716522"/>
  </r>
  <r>
    <n v="2022"/>
    <s v="Janeiro"/>
    <s v="Janeiro/2022"/>
    <s v="África"/>
    <s v="África do Sul"/>
    <x v="3"/>
    <n v="71831.281348660908"/>
  </r>
  <r>
    <n v="2022"/>
    <s v="Janeiro"/>
    <s v="Janeiro/2022"/>
    <s v="África"/>
    <s v="Outros - África"/>
    <x v="3"/>
    <n v="326505.82431209483"/>
  </r>
  <r>
    <n v="2022"/>
    <s v="Fevereiro"/>
    <s v="Fevereiro/2022"/>
    <s v="África"/>
    <s v="Nigéria"/>
    <x v="3"/>
    <n v="98868.240186788491"/>
  </r>
  <r>
    <n v="2022"/>
    <s v="Fevereiro"/>
    <s v="Fevereiro/2022"/>
    <s v="África"/>
    <s v="Egito"/>
    <x v="3"/>
    <n v="164780.40031131418"/>
  </r>
  <r>
    <n v="2022"/>
    <s v="Fevereiro"/>
    <s v="Fevereiro/2022"/>
    <s v="África"/>
    <s v="África do Sul"/>
    <x v="3"/>
    <n v="65912.160124525675"/>
  </r>
  <r>
    <n v="2022"/>
    <s v="Fevereiro"/>
    <s v="Fevereiro/2022"/>
    <s v="África"/>
    <s v="Outros - África"/>
    <x v="3"/>
    <n v="290013.50454791298"/>
  </r>
  <r>
    <n v="2022"/>
    <s v="Março"/>
    <s v="Março/2022"/>
    <s v="África"/>
    <s v="Nigéria"/>
    <x v="3"/>
    <n v="110760.82193971834"/>
  </r>
  <r>
    <n v="2022"/>
    <s v="Março"/>
    <s v="Março/2022"/>
    <s v="África"/>
    <s v="Egito"/>
    <x v="3"/>
    <n v="184601.36989953057"/>
  </r>
  <r>
    <n v="2022"/>
    <s v="Março"/>
    <s v="Março/2022"/>
    <s v="África"/>
    <s v="África do Sul"/>
    <x v="3"/>
    <n v="73840.547959812233"/>
  </r>
  <r>
    <n v="2022"/>
    <s v="Março"/>
    <s v="Março/2022"/>
    <s v="África"/>
    <s v="Outros - África"/>
    <x v="3"/>
    <n v="316459.49125633808"/>
  </r>
  <r>
    <n v="2022"/>
    <s v="Abril"/>
    <s v="Abril/2022"/>
    <s v="África"/>
    <s v="Nigéria"/>
    <x v="3"/>
    <n v="122653.97297446296"/>
  </r>
  <r>
    <n v="2022"/>
    <s v="Abril"/>
    <s v="Abril/2022"/>
    <s v="África"/>
    <s v="Egito"/>
    <x v="3"/>
    <n v="204423.28829077157"/>
  </r>
  <r>
    <n v="2022"/>
    <s v="Abril"/>
    <s v="Abril/2022"/>
    <s v="África"/>
    <s v="África do Sul"/>
    <x v="3"/>
    <n v="81769.315316308639"/>
  </r>
  <r>
    <n v="2022"/>
    <s v="Abril"/>
    <s v="Abril/2022"/>
    <s v="África"/>
    <s v="Outros - África"/>
    <x v="3"/>
    <n v="342903.58035871369"/>
  </r>
  <r>
    <n v="2022"/>
    <s v="Maio"/>
    <s v="Maio/2022"/>
    <s v="África"/>
    <s v="Nigéria"/>
    <x v="3"/>
    <n v="135906.62177934451"/>
  </r>
  <r>
    <n v="2022"/>
    <s v="Maio"/>
    <s v="Maio/2022"/>
    <s v="África"/>
    <s v="Egito"/>
    <x v="3"/>
    <n v="226511.03629890759"/>
  </r>
  <r>
    <n v="2022"/>
    <s v="Maio"/>
    <s v="Maio/2022"/>
    <s v="África"/>
    <s v="África do Sul"/>
    <x v="3"/>
    <n v="90604.414519563041"/>
  </r>
  <r>
    <n v="2022"/>
    <s v="Maio"/>
    <s v="Maio/2022"/>
    <s v="África"/>
    <s v="Outros - África"/>
    <x v="3"/>
    <n v="373077.00096290669"/>
  </r>
  <r>
    <n v="2022"/>
    <s v="Junho"/>
    <s v="Junho/2022"/>
    <s v="África"/>
    <s v="Nigéria"/>
    <x v="3"/>
    <n v="147810.08498277518"/>
  </r>
  <r>
    <n v="2022"/>
    <s v="Junho"/>
    <s v="Junho/2022"/>
    <s v="África"/>
    <s v="Egito"/>
    <x v="3"/>
    <n v="246350.14163795856"/>
  </r>
  <r>
    <n v="2022"/>
    <s v="Junho"/>
    <s v="Junho/2022"/>
    <s v="África"/>
    <s v="África do Sul"/>
    <x v="3"/>
    <n v="98540.056655183405"/>
  </r>
  <r>
    <n v="2022"/>
    <s v="Junho"/>
    <s v="Junho/2022"/>
    <s v="África"/>
    <s v="Outros - África"/>
    <x v="3"/>
    <n v="399486.71616966254"/>
  </r>
  <r>
    <n v="2022"/>
    <s v="Julho"/>
    <s v="Julho/2022"/>
    <s v="África"/>
    <s v="Nigéria"/>
    <x v="3"/>
    <n v="1125146.9381897033"/>
  </r>
  <r>
    <n v="2022"/>
    <s v="Julho"/>
    <s v="Julho/2022"/>
    <s v="África"/>
    <s v="Egito"/>
    <x v="3"/>
    <n v="562573.46909485164"/>
  </r>
  <r>
    <n v="2022"/>
    <s v="Julho"/>
    <s v="Julho/2022"/>
    <s v="África"/>
    <s v="África do Sul"/>
    <x v="3"/>
    <n v="337544.08145691094"/>
  </r>
  <r>
    <n v="2022"/>
    <s v="Julho"/>
    <s v="Julho/2022"/>
    <s v="África"/>
    <s v="Outros - África"/>
    <x v="3"/>
    <n v="1350176.325827644"/>
  </r>
  <r>
    <n v="2022"/>
    <s v="Agosto"/>
    <s v="Agosto/2022"/>
    <s v="África"/>
    <s v="Nigéria"/>
    <x v="3"/>
    <n v="1350176.3258276437"/>
  </r>
  <r>
    <n v="2022"/>
    <s v="Agosto"/>
    <s v="Agosto/2022"/>
    <s v="África"/>
    <s v="Egito"/>
    <x v="3"/>
    <n v="675088.16291382187"/>
  </r>
  <r>
    <n v="2022"/>
    <s v="Agosto"/>
    <s v="Agosto/2022"/>
    <s v="África"/>
    <s v="África do Sul"/>
    <x v="3"/>
    <n v="450058.77527588129"/>
  </r>
  <r>
    <n v="2022"/>
    <s v="Agosto"/>
    <s v="Agosto/2022"/>
    <s v="África"/>
    <s v="Outros - África"/>
    <x v="3"/>
    <n v="1125146.938189703"/>
  </r>
  <r>
    <n v="2022"/>
    <s v="Setembro"/>
    <s v="Setembro/2022"/>
    <s v="África"/>
    <s v="Nigéria"/>
    <x v="3"/>
    <n v="1575205.7134655844"/>
  </r>
  <r>
    <n v="2022"/>
    <s v="Setembro"/>
    <s v="Setembro/2022"/>
    <s v="África"/>
    <s v="Egito"/>
    <x v="3"/>
    <n v="787602.85673279222"/>
  </r>
  <r>
    <n v="2022"/>
    <s v="Setembro"/>
    <s v="Setembro/2022"/>
    <s v="África"/>
    <s v="África do Sul"/>
    <x v="3"/>
    <n v="562573.46909485164"/>
  </r>
  <r>
    <n v="2022"/>
    <s v="Setembro"/>
    <s v="Setembro/2022"/>
    <s v="África"/>
    <s v="Outros - África"/>
    <x v="3"/>
    <n v="1012632.2443707328"/>
  </r>
  <r>
    <n v="2022"/>
    <s v="Outubro"/>
    <s v="Outubro/2022"/>
    <s v="África"/>
    <s v="Nigéria"/>
    <x v="3"/>
    <n v="1800235.1011035249"/>
  </r>
  <r>
    <n v="2022"/>
    <s v="Outubro"/>
    <s v="Outubro/2022"/>
    <s v="África"/>
    <s v="Egito"/>
    <x v="3"/>
    <n v="900117.55055176246"/>
  </r>
  <r>
    <n v="2022"/>
    <s v="Outubro"/>
    <s v="Outubro/2022"/>
    <s v="África"/>
    <s v="África do Sul"/>
    <x v="3"/>
    <n v="675088.16291382187"/>
  </r>
  <r>
    <n v="2022"/>
    <s v="Outubro"/>
    <s v="Outubro/2022"/>
    <s v="África"/>
    <s v="Outros - África"/>
    <x v="3"/>
    <n v="1012632.2443707329"/>
  </r>
  <r>
    <n v="2022"/>
    <s v="Novembro"/>
    <s v="Novembro/2022"/>
    <s v="África"/>
    <s v="Nigéria"/>
    <x v="3"/>
    <n v="2025264.4887414658"/>
  </r>
  <r>
    <n v="2022"/>
    <s v="Novembro"/>
    <s v="Novembro/2022"/>
    <s v="África"/>
    <s v="Egito"/>
    <x v="3"/>
    <n v="1012632.2443707329"/>
  </r>
  <r>
    <n v="2022"/>
    <s v="Novembro"/>
    <s v="Novembro/2022"/>
    <s v="África"/>
    <s v="África do Sul"/>
    <x v="3"/>
    <n v="787602.85673279222"/>
  </r>
  <r>
    <n v="2022"/>
    <s v="Novembro"/>
    <s v="Novembro/2022"/>
    <s v="África"/>
    <s v="Outros - África"/>
    <x v="3"/>
    <n v="1125146.938189703"/>
  </r>
  <r>
    <n v="2022"/>
    <s v="Dezembro"/>
    <s v="Dezembro/2022"/>
    <s v="África"/>
    <s v="Nigéria"/>
    <x v="3"/>
    <n v="2250293.8763794061"/>
  </r>
  <r>
    <n v="2022"/>
    <s v="Dezembro"/>
    <s v="Dezembro/2022"/>
    <s v="África"/>
    <s v="Egito"/>
    <x v="3"/>
    <n v="1125146.938189703"/>
  </r>
  <r>
    <n v="2022"/>
    <s v="Dezembro"/>
    <s v="Dezembro/2022"/>
    <s v="África"/>
    <s v="África do Sul"/>
    <x v="3"/>
    <n v="900117.55055176257"/>
  </r>
  <r>
    <n v="2022"/>
    <s v="Dezembro"/>
    <s v="Dezembro/2022"/>
    <s v="África"/>
    <s v="Outros - África"/>
    <x v="3"/>
    <n v="1237661.6320086736"/>
  </r>
  <r>
    <n v="2022"/>
    <s v="Janeiro"/>
    <s v="Janeiro/2022"/>
    <s v="África"/>
    <s v="Nigéria"/>
    <x v="4"/>
    <n v="1181205.3187895264"/>
  </r>
  <r>
    <n v="2022"/>
    <s v="Janeiro"/>
    <s v="Janeiro/2022"/>
    <s v="África"/>
    <s v="Egito"/>
    <x v="4"/>
    <n v="236241.06375790515"/>
  </r>
  <r>
    <n v="2022"/>
    <s v="Janeiro"/>
    <s v="Janeiro/2022"/>
    <s v="África"/>
    <s v="África do Sul"/>
    <x v="4"/>
    <n v="472482.12751581043"/>
  </r>
  <r>
    <n v="2022"/>
    <s v="Janeiro"/>
    <s v="Janeiro/2022"/>
    <s v="África"/>
    <s v="Outros - África"/>
    <x v="4"/>
    <n v="1718116.8273302189"/>
  </r>
  <r>
    <n v="2022"/>
    <s v="Fevereiro"/>
    <s v="Fevereiro/2022"/>
    <s v="África"/>
    <s v="Nigéria"/>
    <x v="4"/>
    <n v="1102354.2773172806"/>
  </r>
  <r>
    <n v="2022"/>
    <s v="Fevereiro"/>
    <s v="Fevereiro/2022"/>
    <s v="África"/>
    <s v="Egito"/>
    <x v="4"/>
    <n v="220470.85546345613"/>
  </r>
  <r>
    <n v="2022"/>
    <s v="Fevereiro"/>
    <s v="Fevereiro/2022"/>
    <s v="África"/>
    <s v="África do Sul"/>
    <x v="4"/>
    <n v="440941.71092691226"/>
  </r>
  <r>
    <n v="2022"/>
    <s v="Fevereiro"/>
    <s v="Fevereiro/2022"/>
    <s v="África"/>
    <s v="Outros - África"/>
    <x v="4"/>
    <n v="1552114.8224627308"/>
  </r>
  <r>
    <n v="2022"/>
    <s v="Março"/>
    <s v="Março/2022"/>
    <s v="África"/>
    <s v="Nigéria"/>
    <x v="4"/>
    <n v="1214246.0270074147"/>
  </r>
  <r>
    <n v="2022"/>
    <s v="Março"/>
    <s v="Março/2022"/>
    <s v="África"/>
    <s v="Egito"/>
    <x v="4"/>
    <n v="242849.20540148293"/>
  </r>
  <r>
    <n v="2022"/>
    <s v="Março"/>
    <s v="Março/2022"/>
    <s v="África"/>
    <s v="África do Sul"/>
    <x v="4"/>
    <n v="485698.41080296587"/>
  </r>
  <r>
    <n v="2022"/>
    <s v="Março"/>
    <s v="Março/2022"/>
    <s v="África"/>
    <s v="Outros - África"/>
    <x v="4"/>
    <n v="1665251.6941815969"/>
  </r>
  <r>
    <n v="2022"/>
    <s v="Abril"/>
    <s v="Abril/2022"/>
    <s v="África"/>
    <s v="Nigéria"/>
    <x v="4"/>
    <n v="1326925.4455953117"/>
  </r>
  <r>
    <n v="2022"/>
    <s v="Abril"/>
    <s v="Abril/2022"/>
    <s v="África"/>
    <s v="Egito"/>
    <x v="4"/>
    <n v="265385.08911906235"/>
  </r>
  <r>
    <n v="2022"/>
    <s v="Abril"/>
    <s v="Abril/2022"/>
    <s v="África"/>
    <s v="África do Sul"/>
    <x v="4"/>
    <n v="530770.1782381247"/>
  </r>
  <r>
    <n v="2022"/>
    <s v="Abril"/>
    <s v="Abril/2022"/>
    <s v="África"/>
    <s v="Outros - África"/>
    <x v="4"/>
    <n v="1780648.3398956447"/>
  </r>
  <r>
    <n v="2022"/>
    <s v="Maio"/>
    <s v="Maio/2022"/>
    <s v="África"/>
    <s v="Nigéria"/>
    <x v="4"/>
    <n v="1438108.3933308625"/>
  </r>
  <r>
    <n v="2022"/>
    <s v="Maio"/>
    <s v="Maio/2022"/>
    <s v="África"/>
    <s v="Egito"/>
    <x v="4"/>
    <n v="287621.67866617255"/>
  </r>
  <r>
    <n v="2022"/>
    <s v="Maio"/>
    <s v="Maio/2022"/>
    <s v="África"/>
    <s v="África do Sul"/>
    <x v="4"/>
    <n v="575243.3573323451"/>
  </r>
  <r>
    <n v="2022"/>
    <s v="Maio"/>
    <s v="Maio/2022"/>
    <s v="África"/>
    <s v="Outros - África"/>
    <x v="4"/>
    <n v="1894919.2947418429"/>
  </r>
  <r>
    <n v="2022"/>
    <s v="Junho"/>
    <s v="Junho/2022"/>
    <s v="África"/>
    <s v="Nigéria"/>
    <x v="4"/>
    <n v="1550264.256179651"/>
  </r>
  <r>
    <n v="2022"/>
    <s v="Junho"/>
    <s v="Junho/2022"/>
    <s v="África"/>
    <s v="Egito"/>
    <x v="4"/>
    <n v="310052.85123593023"/>
  </r>
  <r>
    <n v="2022"/>
    <s v="Junho"/>
    <s v="Junho/2022"/>
    <s v="África"/>
    <s v="África do Sul"/>
    <x v="4"/>
    <n v="620105.70247186034"/>
  </r>
  <r>
    <n v="2022"/>
    <s v="Junho"/>
    <s v="Junho/2022"/>
    <s v="África"/>
    <s v="Outros - África"/>
    <x v="4"/>
    <n v="2011153.6296384663"/>
  </r>
  <r>
    <n v="2022"/>
    <s v="Julho"/>
    <s v="Julho/2022"/>
    <s v="África"/>
    <s v="Nigéria"/>
    <x v="4"/>
    <n v="1125146.9381897033"/>
  </r>
  <r>
    <n v="2022"/>
    <s v="Julho"/>
    <s v="Julho/2022"/>
    <s v="África"/>
    <s v="Egito"/>
    <x v="4"/>
    <n v="562573.46909485164"/>
  </r>
  <r>
    <n v="2022"/>
    <s v="Julho"/>
    <s v="Julho/2022"/>
    <s v="África"/>
    <s v="África do Sul"/>
    <x v="4"/>
    <n v="337544.08145691094"/>
  </r>
  <r>
    <n v="2022"/>
    <s v="Julho"/>
    <s v="Julho/2022"/>
    <s v="África"/>
    <s v="Outros - África"/>
    <x v="4"/>
    <n v="1350176.325827644"/>
  </r>
  <r>
    <n v="2022"/>
    <s v="Agosto"/>
    <s v="Agosto/2022"/>
    <s v="África"/>
    <s v="Nigéria"/>
    <x v="4"/>
    <n v="1350176.3258276437"/>
  </r>
  <r>
    <n v="2022"/>
    <s v="Agosto"/>
    <s v="Agosto/2022"/>
    <s v="África"/>
    <s v="Egito"/>
    <x v="4"/>
    <n v="675088.16291382187"/>
  </r>
  <r>
    <n v="2022"/>
    <s v="Agosto"/>
    <s v="Agosto/2022"/>
    <s v="África"/>
    <s v="África do Sul"/>
    <x v="4"/>
    <n v="450058.77527588129"/>
  </r>
  <r>
    <n v="2022"/>
    <s v="Agosto"/>
    <s v="Agosto/2022"/>
    <s v="África"/>
    <s v="Outros - África"/>
    <x v="4"/>
    <n v="1125146.938189703"/>
  </r>
  <r>
    <n v="2022"/>
    <s v="Setembro"/>
    <s v="Setembro/2022"/>
    <s v="África"/>
    <s v="Nigéria"/>
    <x v="4"/>
    <n v="1575205.7134655844"/>
  </r>
  <r>
    <n v="2022"/>
    <s v="Setembro"/>
    <s v="Setembro/2022"/>
    <s v="África"/>
    <s v="Egito"/>
    <x v="4"/>
    <n v="787602.85673279222"/>
  </r>
  <r>
    <n v="2022"/>
    <s v="Setembro"/>
    <s v="Setembro/2022"/>
    <s v="África"/>
    <s v="África do Sul"/>
    <x v="4"/>
    <n v="562573.46909485164"/>
  </r>
  <r>
    <n v="2022"/>
    <s v="Setembro"/>
    <s v="Setembro/2022"/>
    <s v="África"/>
    <s v="Outros - África"/>
    <x v="4"/>
    <n v="1012632.2443707328"/>
  </r>
  <r>
    <n v="2022"/>
    <s v="Outubro"/>
    <s v="Outubro/2022"/>
    <s v="África"/>
    <s v="Nigéria"/>
    <x v="4"/>
    <n v="1800235.1011035249"/>
  </r>
  <r>
    <n v="2022"/>
    <s v="Outubro"/>
    <s v="Outubro/2022"/>
    <s v="África"/>
    <s v="Egito"/>
    <x v="4"/>
    <n v="900117.55055176246"/>
  </r>
  <r>
    <n v="2022"/>
    <s v="Outubro"/>
    <s v="Outubro/2022"/>
    <s v="África"/>
    <s v="África do Sul"/>
    <x v="4"/>
    <n v="675088.16291382187"/>
  </r>
  <r>
    <n v="2022"/>
    <s v="Outubro"/>
    <s v="Outubro/2022"/>
    <s v="África"/>
    <s v="Outros - África"/>
    <x v="4"/>
    <n v="1012632.2443707329"/>
  </r>
  <r>
    <n v="2022"/>
    <s v="Novembro"/>
    <s v="Novembro/2022"/>
    <s v="África"/>
    <s v="Nigéria"/>
    <x v="4"/>
    <n v="2025264.4887414658"/>
  </r>
  <r>
    <n v="2022"/>
    <s v="Novembro"/>
    <s v="Novembro/2022"/>
    <s v="África"/>
    <s v="Egito"/>
    <x v="4"/>
    <n v="1012632.2443707329"/>
  </r>
  <r>
    <n v="2022"/>
    <s v="Novembro"/>
    <s v="Novembro/2022"/>
    <s v="África"/>
    <s v="África do Sul"/>
    <x v="4"/>
    <n v="787602.85673279222"/>
  </r>
  <r>
    <n v="2022"/>
    <s v="Novembro"/>
    <s v="Novembro/2022"/>
    <s v="África"/>
    <s v="Outros - África"/>
    <x v="4"/>
    <n v="1125146.938189703"/>
  </r>
  <r>
    <n v="2022"/>
    <s v="Dezembro"/>
    <s v="Dezembro/2022"/>
    <s v="África"/>
    <s v="Nigéria"/>
    <x v="4"/>
    <n v="2250293.8763794061"/>
  </r>
  <r>
    <n v="2022"/>
    <s v="Dezembro"/>
    <s v="Dezembro/2022"/>
    <s v="África"/>
    <s v="Egito"/>
    <x v="4"/>
    <n v="1125146.938189703"/>
  </r>
  <r>
    <n v="2022"/>
    <s v="Dezembro"/>
    <s v="Dezembro/2022"/>
    <s v="África"/>
    <s v="África do Sul"/>
    <x v="4"/>
    <n v="900117.55055176257"/>
  </r>
  <r>
    <n v="2022"/>
    <s v="Dezembro"/>
    <s v="Dezembro/2022"/>
    <s v="África"/>
    <s v="Outros - África"/>
    <x v="4"/>
    <n v="1237661.6320086736"/>
  </r>
  <r>
    <n v="2022"/>
    <s v="Janeiro"/>
    <s v="Janeiro/2022"/>
    <s v="África"/>
    <s v="Nigéria"/>
    <x v="5"/>
    <n v="2994609.2855773172"/>
  </r>
  <r>
    <n v="2022"/>
    <s v="Janeiro"/>
    <s v="Janeiro/2022"/>
    <s v="África"/>
    <s v="Egito"/>
    <x v="5"/>
    <n v="1497484.3265331427"/>
  </r>
  <r>
    <n v="2022"/>
    <s v="Janeiro"/>
    <s v="Janeiro/2022"/>
    <s v="África"/>
    <s v="África do Sul"/>
    <x v="5"/>
    <n v="898418.72242209211"/>
  </r>
  <r>
    <n v="2022"/>
    <s v="Janeiro"/>
    <s v="Janeiro/2022"/>
    <s v="África"/>
    <s v="Outros - África"/>
    <x v="5"/>
    <n v="4900465.7586659528"/>
  </r>
  <r>
    <n v="2022"/>
    <s v="Fevereiro"/>
    <s v="Fevereiro/2022"/>
    <s v="África"/>
    <s v="Nigéria"/>
    <x v="5"/>
    <n v="2736962.2588293892"/>
  </r>
  <r>
    <n v="2022"/>
    <s v="Fevereiro"/>
    <s v="Fevereiro/2022"/>
    <s v="África"/>
    <s v="Egito"/>
    <x v="5"/>
    <n v="1368481.1294146946"/>
  </r>
  <r>
    <n v="2022"/>
    <s v="Fevereiro"/>
    <s v="Fevereiro/2022"/>
    <s v="África"/>
    <s v="África do Sul"/>
    <x v="5"/>
    <n v="821088.67764881684"/>
  </r>
  <r>
    <n v="2022"/>
    <s v="Fevereiro"/>
    <s v="Fevereiro/2022"/>
    <s v="África"/>
    <s v="Outros - África"/>
    <x v="5"/>
    <n v="4335348.217985752"/>
  </r>
  <r>
    <n v="2022"/>
    <s v="Março"/>
    <s v="Março/2022"/>
    <s v="África"/>
    <s v="Nigéria"/>
    <x v="5"/>
    <n v="3078374.5802787794"/>
  </r>
  <r>
    <n v="2022"/>
    <s v="Março"/>
    <s v="Março/2022"/>
    <s v="África"/>
    <s v="Egito"/>
    <x v="5"/>
    <n v="1539372.000002601"/>
  </r>
  <r>
    <n v="2022"/>
    <s v="Março"/>
    <s v="Março/2022"/>
    <s v="África"/>
    <s v="África do Sul"/>
    <x v="5"/>
    <n v="923549.31605627586"/>
  </r>
  <r>
    <n v="2022"/>
    <s v="Março"/>
    <s v="Março/2022"/>
    <s v="África"/>
    <s v="Outros - África"/>
    <x v="5"/>
    <n v="4749682.1968608471"/>
  </r>
  <r>
    <n v="2022"/>
    <s v="Abril"/>
    <s v="Abril/2022"/>
    <s v="África"/>
    <s v="Nigéria"/>
    <x v="5"/>
    <n v="3420420.2123869844"/>
  </r>
  <r>
    <n v="2022"/>
    <s v="Abril"/>
    <s v="Abril/2022"/>
    <s v="África"/>
    <s v="Egito"/>
    <x v="5"/>
    <n v="1710023.5446023287"/>
  </r>
  <r>
    <n v="2022"/>
    <s v="Abril"/>
    <s v="Abril/2022"/>
    <s v="África"/>
    <s v="África do Sul"/>
    <x v="5"/>
    <n v="1026088.7513978624"/>
  </r>
  <r>
    <n v="2022"/>
    <s v="Abril"/>
    <s v="Abril/2022"/>
    <s v="África"/>
    <s v="Outros - África"/>
    <x v="5"/>
    <n v="5163543.3941311808"/>
  </r>
  <r>
    <n v="2022"/>
    <s v="Maio"/>
    <s v="Maio/2022"/>
    <s v="África"/>
    <s v="Nigéria"/>
    <x v="5"/>
    <n v="3762293.0663306345"/>
  </r>
  <r>
    <n v="2022"/>
    <s v="Maio"/>
    <s v="Maio/2022"/>
    <s v="África"/>
    <s v="Egito"/>
    <x v="5"/>
    <n v="1881146.5331653175"/>
  </r>
  <r>
    <n v="2022"/>
    <s v="Maio"/>
    <s v="Maio/2022"/>
    <s v="África"/>
    <s v="África do Sul"/>
    <x v="5"/>
    <n v="1128687.9198991908"/>
  </r>
  <r>
    <n v="2022"/>
    <s v="Maio"/>
    <s v="Maio/2022"/>
    <s v="África"/>
    <s v="Outros - África"/>
    <x v="5"/>
    <n v="5577046.1924430598"/>
  </r>
  <r>
    <n v="2022"/>
    <s v="Junho"/>
    <s v="Junho/2022"/>
    <s v="África"/>
    <s v="Nigéria"/>
    <x v="5"/>
    <n v="4104318.5376058887"/>
  </r>
  <r>
    <n v="2022"/>
    <s v="Junho"/>
    <s v="Junho/2022"/>
    <s v="África"/>
    <s v="Egito"/>
    <x v="5"/>
    <n v="2052348.7047180929"/>
  </r>
  <r>
    <n v="2022"/>
    <s v="Junho"/>
    <s v="Junho/2022"/>
    <s v="África"/>
    <s v="África do Sul"/>
    <x v="5"/>
    <n v="1231333.4484647962"/>
  </r>
  <r>
    <n v="2022"/>
    <s v="Junho"/>
    <s v="Junho/2022"/>
    <s v="África"/>
    <s v="Outros - África"/>
    <x v="5"/>
    <n v="5990270.8303692797"/>
  </r>
  <r>
    <n v="2022"/>
    <s v="Julho"/>
    <s v="Julho/2022"/>
    <s v="África"/>
    <s v="Nigéria"/>
    <x v="5"/>
    <n v="1125146.9381897033"/>
  </r>
  <r>
    <n v="2022"/>
    <s v="Julho"/>
    <s v="Julho/2022"/>
    <s v="África"/>
    <s v="Egito"/>
    <x v="5"/>
    <n v="562573.46909485164"/>
  </r>
  <r>
    <n v="2022"/>
    <s v="Julho"/>
    <s v="Julho/2022"/>
    <s v="África"/>
    <s v="África do Sul"/>
    <x v="5"/>
    <n v="337544.08145691094"/>
  </r>
  <r>
    <n v="2022"/>
    <s v="Julho"/>
    <s v="Julho/2022"/>
    <s v="África"/>
    <s v="Outros - África"/>
    <x v="5"/>
    <n v="1350176.325827644"/>
  </r>
  <r>
    <n v="2022"/>
    <s v="Agosto"/>
    <s v="Agosto/2022"/>
    <s v="África"/>
    <s v="Nigéria"/>
    <x v="5"/>
    <n v="1350176.3258276437"/>
  </r>
  <r>
    <n v="2022"/>
    <s v="Agosto"/>
    <s v="Agosto/2022"/>
    <s v="África"/>
    <s v="Egito"/>
    <x v="5"/>
    <n v="675088.16291382187"/>
  </r>
  <r>
    <n v="2022"/>
    <s v="Agosto"/>
    <s v="Agosto/2022"/>
    <s v="África"/>
    <s v="África do Sul"/>
    <x v="5"/>
    <n v="450058.77527588129"/>
  </r>
  <r>
    <n v="2022"/>
    <s v="Agosto"/>
    <s v="Agosto/2022"/>
    <s v="África"/>
    <s v="Outros - África"/>
    <x v="5"/>
    <n v="1125146.938189703"/>
  </r>
  <r>
    <n v="2022"/>
    <s v="Setembro"/>
    <s v="Setembro/2022"/>
    <s v="África"/>
    <s v="Nigéria"/>
    <x v="5"/>
    <n v="1575205.7134655844"/>
  </r>
  <r>
    <n v="2022"/>
    <s v="Setembro"/>
    <s v="Setembro/2022"/>
    <s v="África"/>
    <s v="Egito"/>
    <x v="5"/>
    <n v="787602.85673279222"/>
  </r>
  <r>
    <n v="2022"/>
    <s v="Setembro"/>
    <s v="Setembro/2022"/>
    <s v="África"/>
    <s v="África do Sul"/>
    <x v="5"/>
    <n v="562573.46909485164"/>
  </r>
  <r>
    <n v="2022"/>
    <s v="Setembro"/>
    <s v="Setembro/2022"/>
    <s v="África"/>
    <s v="Outros - África"/>
    <x v="5"/>
    <n v="1012632.2443707328"/>
  </r>
  <r>
    <n v="2022"/>
    <s v="Outubro"/>
    <s v="Outubro/2022"/>
    <s v="África"/>
    <s v="Nigéria"/>
    <x v="5"/>
    <n v="1800235.1011035249"/>
  </r>
  <r>
    <n v="2022"/>
    <s v="Outubro"/>
    <s v="Outubro/2022"/>
    <s v="África"/>
    <s v="Egito"/>
    <x v="5"/>
    <n v="900117.55055176246"/>
  </r>
  <r>
    <n v="2022"/>
    <s v="Outubro"/>
    <s v="Outubro/2022"/>
    <s v="África"/>
    <s v="África do Sul"/>
    <x v="5"/>
    <n v="675088.16291382187"/>
  </r>
  <r>
    <n v="2022"/>
    <s v="Outubro"/>
    <s v="Outubro/2022"/>
    <s v="África"/>
    <s v="Outros - África"/>
    <x v="5"/>
    <n v="1012632.2443707329"/>
  </r>
  <r>
    <n v="2022"/>
    <s v="Novembro"/>
    <s v="Novembro/2022"/>
    <s v="África"/>
    <s v="Nigéria"/>
    <x v="5"/>
    <n v="2025264.4887414658"/>
  </r>
  <r>
    <n v="2022"/>
    <s v="Novembro"/>
    <s v="Novembro/2022"/>
    <s v="África"/>
    <s v="Egito"/>
    <x v="5"/>
    <n v="1012632.2443707329"/>
  </r>
  <r>
    <n v="2022"/>
    <s v="Novembro"/>
    <s v="Novembro/2022"/>
    <s v="África"/>
    <s v="África do Sul"/>
    <x v="5"/>
    <n v="787602.85673279222"/>
  </r>
  <r>
    <n v="2022"/>
    <s v="Novembro"/>
    <s v="Novembro/2022"/>
    <s v="África"/>
    <s v="Outros - África"/>
    <x v="5"/>
    <n v="1125146.938189703"/>
  </r>
  <r>
    <n v="2022"/>
    <s v="Dezembro"/>
    <s v="Dezembro/2022"/>
    <s v="África"/>
    <s v="Nigéria"/>
    <x v="5"/>
    <n v="2250293.8763794061"/>
  </r>
  <r>
    <n v="2022"/>
    <s v="Dezembro"/>
    <s v="Dezembro/2022"/>
    <s v="África"/>
    <s v="Egito"/>
    <x v="5"/>
    <n v="1125146.938189703"/>
  </r>
  <r>
    <n v="2022"/>
    <s v="Dezembro"/>
    <s v="Dezembro/2022"/>
    <s v="África"/>
    <s v="África do Sul"/>
    <x v="5"/>
    <n v="900117.55055176257"/>
  </r>
  <r>
    <n v="2022"/>
    <s v="Dezembro"/>
    <s v="Dezembro/2022"/>
    <s v="África"/>
    <s v="Outros - África"/>
    <x v="5"/>
    <n v="1237661.6320086736"/>
  </r>
  <r>
    <n v="2022"/>
    <s v="Janeiro"/>
    <s v="Janeiro/2022"/>
    <s v="África"/>
    <s v="Nigéria"/>
    <x v="6"/>
    <n v="170719.37349890545"/>
  </r>
  <r>
    <n v="2022"/>
    <s v="Janeiro"/>
    <s v="Janeiro/2022"/>
    <s v="África"/>
    <s v="Egito"/>
    <x v="6"/>
    <n v="95769.404645727453"/>
  </r>
  <r>
    <n v="2022"/>
    <s v="Janeiro"/>
    <s v="Janeiro/2022"/>
    <s v="África"/>
    <s v="África do Sul"/>
    <x v="6"/>
    <n v="120752.72759678678"/>
  </r>
  <r>
    <n v="2022"/>
    <s v="Janeiro"/>
    <s v="Janeiro/2022"/>
    <s v="África"/>
    <s v="Outros - África"/>
    <x v="6"/>
    <n v="352037.73249219952"/>
  </r>
  <r>
    <n v="2022"/>
    <s v="Fevereiro"/>
    <s v="Fevereiro/2022"/>
    <s v="África"/>
    <s v="Nigéria"/>
    <x v="6"/>
    <n v="161040.66147061734"/>
  </r>
  <r>
    <n v="2022"/>
    <s v="Fevereiro"/>
    <s v="Fevereiro/2022"/>
    <s v="África"/>
    <s v="Egito"/>
    <x v="6"/>
    <n v="88996.1550232359"/>
  </r>
  <r>
    <n v="2022"/>
    <s v="Fevereiro"/>
    <s v="Fevereiro/2022"/>
    <s v="África"/>
    <s v="África do Sul"/>
    <x v="6"/>
    <n v="114423.62788701759"/>
  </r>
  <r>
    <n v="2022"/>
    <s v="Fevereiro"/>
    <s v="Fevereiro/2022"/>
    <s v="África"/>
    <s v="Outros - África"/>
    <x v="6"/>
    <n v="320725.1910551663"/>
  </r>
  <r>
    <n v="2022"/>
    <s v="Março"/>
    <s v="Março/2022"/>
    <s v="África"/>
    <s v="Nigéria"/>
    <x v="6"/>
    <n v="175494.74058978391"/>
  </r>
  <r>
    <n v="2022"/>
    <s v="Março"/>
    <s v="Março/2022"/>
    <s v="África"/>
    <s v="Egito"/>
    <x v="6"/>
    <n v="98448.26911134219"/>
  </r>
  <r>
    <n v="2022"/>
    <s v="Março"/>
    <s v="Março/2022"/>
    <s v="África"/>
    <s v="África do Sul"/>
    <x v="6"/>
    <n v="124130.42627082279"/>
  </r>
  <r>
    <n v="2022"/>
    <s v="Março"/>
    <s v="Março/2022"/>
    <s v="África"/>
    <s v="Outros - África"/>
    <x v="6"/>
    <n v="341205.80226167029"/>
  </r>
  <r>
    <n v="2022"/>
    <s v="Abril"/>
    <s v="Abril/2022"/>
    <s v="África"/>
    <s v="Nigéria"/>
    <x v="6"/>
    <n v="189852.7289765891"/>
  </r>
  <r>
    <n v="2022"/>
    <s v="Abril"/>
    <s v="Abril/2022"/>
    <s v="África"/>
    <s v="Egito"/>
    <x v="6"/>
    <n v="107870.86873669834"/>
  </r>
  <r>
    <n v="2022"/>
    <s v="Abril"/>
    <s v="Abril/2022"/>
    <s v="África"/>
    <s v="África do Sul"/>
    <x v="6"/>
    <n v="133759.87723350598"/>
  </r>
  <r>
    <n v="2022"/>
    <s v="Abril"/>
    <s v="Abril/2022"/>
    <s v="África"/>
    <s v="Outros - África"/>
    <x v="6"/>
    <n v="361889.36608440743"/>
  </r>
  <r>
    <n v="2022"/>
    <s v="Maio"/>
    <s v="Maio/2022"/>
    <s v="África"/>
    <s v="Nigéria"/>
    <x v="6"/>
    <n v="204137.98270099409"/>
  </r>
  <r>
    <n v="2022"/>
    <s v="Maio"/>
    <s v="Maio/2022"/>
    <s v="África"/>
    <s v="Egito"/>
    <x v="6"/>
    <n v="117270.75601972002"/>
  </r>
  <r>
    <n v="2022"/>
    <s v="Maio"/>
    <s v="Maio/2022"/>
    <s v="África"/>
    <s v="África do Sul"/>
    <x v="6"/>
    <n v="143330.92402410225"/>
  </r>
  <r>
    <n v="2022"/>
    <s v="Maio"/>
    <s v="Maio/2022"/>
    <s v="África"/>
    <s v="Outros - África"/>
    <x v="6"/>
    <n v="382726.78108396643"/>
  </r>
  <r>
    <n v="2022"/>
    <s v="Junho"/>
    <s v="Junho/2022"/>
    <s v="África"/>
    <s v="Nigéria"/>
    <x v="6"/>
    <n v="218366.86125409469"/>
  </r>
  <r>
    <n v="2022"/>
    <s v="Junho"/>
    <s v="Junho/2022"/>
    <s v="África"/>
    <s v="Egito"/>
    <x v="6"/>
    <n v="126652.77952737491"/>
  </r>
  <r>
    <n v="2022"/>
    <s v="Junho"/>
    <s v="Junho/2022"/>
    <s v="África"/>
    <s v="África do Sul"/>
    <x v="6"/>
    <n v="152856.80287786626"/>
  </r>
  <r>
    <n v="2022"/>
    <s v="Junho"/>
    <s v="Junho/2022"/>
    <s v="África"/>
    <s v="Outros - África"/>
    <x v="6"/>
    <n v="403683.60296702909"/>
  </r>
  <r>
    <n v="2022"/>
    <s v="Julho"/>
    <s v="Julho/2022"/>
    <s v="África"/>
    <s v="Nigéria"/>
    <x v="6"/>
    <n v="1125146.9381897033"/>
  </r>
  <r>
    <n v="2022"/>
    <s v="Julho"/>
    <s v="Julho/2022"/>
    <s v="África"/>
    <s v="Egito"/>
    <x v="6"/>
    <n v="562573.46909485164"/>
  </r>
  <r>
    <n v="2022"/>
    <s v="Julho"/>
    <s v="Julho/2022"/>
    <s v="África"/>
    <s v="África do Sul"/>
    <x v="6"/>
    <n v="337544.08145691094"/>
  </r>
  <r>
    <n v="2022"/>
    <s v="Julho"/>
    <s v="Julho/2022"/>
    <s v="África"/>
    <s v="Outros - África"/>
    <x v="6"/>
    <n v="1350176.325827644"/>
  </r>
  <r>
    <n v="2022"/>
    <s v="Agosto"/>
    <s v="Agosto/2022"/>
    <s v="África"/>
    <s v="Nigéria"/>
    <x v="6"/>
    <n v="1350176.3258276437"/>
  </r>
  <r>
    <n v="2022"/>
    <s v="Agosto"/>
    <s v="Agosto/2022"/>
    <s v="África"/>
    <s v="Egito"/>
    <x v="6"/>
    <n v="675088.16291382187"/>
  </r>
  <r>
    <n v="2022"/>
    <s v="Agosto"/>
    <s v="Agosto/2022"/>
    <s v="África"/>
    <s v="África do Sul"/>
    <x v="6"/>
    <n v="450058.77527588129"/>
  </r>
  <r>
    <n v="2022"/>
    <s v="Agosto"/>
    <s v="Agosto/2022"/>
    <s v="África"/>
    <s v="Outros - África"/>
    <x v="6"/>
    <n v="1125146.938189703"/>
  </r>
  <r>
    <n v="2022"/>
    <s v="Setembro"/>
    <s v="Setembro/2022"/>
    <s v="África"/>
    <s v="Nigéria"/>
    <x v="6"/>
    <n v="1575205.7134655844"/>
  </r>
  <r>
    <n v="2022"/>
    <s v="Setembro"/>
    <s v="Setembro/2022"/>
    <s v="África"/>
    <s v="Egito"/>
    <x v="6"/>
    <n v="787602.85673279222"/>
  </r>
  <r>
    <n v="2022"/>
    <s v="Setembro"/>
    <s v="Setembro/2022"/>
    <s v="África"/>
    <s v="África do Sul"/>
    <x v="6"/>
    <n v="562573.46909485164"/>
  </r>
  <r>
    <n v="2022"/>
    <s v="Setembro"/>
    <s v="Setembro/2022"/>
    <s v="África"/>
    <s v="Outros - África"/>
    <x v="6"/>
    <n v="1012632.2443707328"/>
  </r>
  <r>
    <n v="2022"/>
    <s v="Outubro"/>
    <s v="Outubro/2022"/>
    <s v="África"/>
    <s v="Nigéria"/>
    <x v="6"/>
    <n v="1800235.1011035249"/>
  </r>
  <r>
    <n v="2022"/>
    <s v="Outubro"/>
    <s v="Outubro/2022"/>
    <s v="África"/>
    <s v="Egito"/>
    <x v="6"/>
    <n v="900117.55055176246"/>
  </r>
  <r>
    <n v="2022"/>
    <s v="Outubro"/>
    <s v="Outubro/2022"/>
    <s v="África"/>
    <s v="África do Sul"/>
    <x v="6"/>
    <n v="675088.16291382187"/>
  </r>
  <r>
    <n v="2022"/>
    <s v="Outubro"/>
    <s v="Outubro/2022"/>
    <s v="África"/>
    <s v="Outros - África"/>
    <x v="6"/>
    <n v="1012632.2443707329"/>
  </r>
  <r>
    <n v="2022"/>
    <s v="Novembro"/>
    <s v="Novembro/2022"/>
    <s v="África"/>
    <s v="Nigéria"/>
    <x v="6"/>
    <n v="2025264.4887414658"/>
  </r>
  <r>
    <n v="2022"/>
    <s v="Novembro"/>
    <s v="Novembro/2022"/>
    <s v="África"/>
    <s v="Egito"/>
    <x v="6"/>
    <n v="1012632.2443707329"/>
  </r>
  <r>
    <n v="2022"/>
    <s v="Novembro"/>
    <s v="Novembro/2022"/>
    <s v="África"/>
    <s v="África do Sul"/>
    <x v="6"/>
    <n v="787602.85673279222"/>
  </r>
  <r>
    <n v="2022"/>
    <s v="Novembro"/>
    <s v="Novembro/2022"/>
    <s v="África"/>
    <s v="Outros - África"/>
    <x v="6"/>
    <n v="1125146.938189703"/>
  </r>
  <r>
    <n v="2022"/>
    <s v="Dezembro"/>
    <s v="Dezembro/2022"/>
    <s v="África"/>
    <s v="Nigéria"/>
    <x v="6"/>
    <n v="2250293.8763794061"/>
  </r>
  <r>
    <n v="2022"/>
    <s v="Dezembro"/>
    <s v="Dezembro/2022"/>
    <s v="África"/>
    <s v="Egito"/>
    <x v="6"/>
    <n v="1125146.938189703"/>
  </r>
  <r>
    <n v="2022"/>
    <s v="Dezembro"/>
    <s v="Dezembro/2022"/>
    <s v="África"/>
    <s v="África do Sul"/>
    <x v="6"/>
    <n v="900117.55055176257"/>
  </r>
  <r>
    <n v="2022"/>
    <s v="Dezembro"/>
    <s v="Dezembro/2022"/>
    <s v="África"/>
    <s v="Outros - África"/>
    <x v="6"/>
    <n v="1237661.6320086736"/>
  </r>
  <r>
    <n v="2022"/>
    <s v="Janeiro"/>
    <s v="Janeiro/2022"/>
    <s v="Ásia"/>
    <s v="China"/>
    <x v="0"/>
    <n v="66597.942463445303"/>
  </r>
  <r>
    <n v="2022"/>
    <s v="Janeiro"/>
    <s v="Janeiro/2022"/>
    <s v="Ásia"/>
    <s v="Índia"/>
    <x v="0"/>
    <n v="40698.742616549913"/>
  </r>
  <r>
    <n v="2022"/>
    <s v="Janeiro"/>
    <s v="Janeiro/2022"/>
    <s v="Ásia"/>
    <s v="Japão"/>
    <x v="0"/>
    <n v="22199.31415448177"/>
  </r>
  <r>
    <n v="2022"/>
    <s v="Janeiro"/>
    <s v="Janeiro/2022"/>
    <s v="Ásia"/>
    <s v="Indonésia"/>
    <x v="0"/>
    <n v="14799.54276965451"/>
  </r>
  <r>
    <n v="2022"/>
    <s v="Janeiro"/>
    <s v="Janeiro/2022"/>
    <s v="Ásia"/>
    <s v="Coréia do Sul"/>
    <x v="0"/>
    <n v="11099.657077240883"/>
  </r>
  <r>
    <n v="2022"/>
    <s v="Janeiro"/>
    <s v="Janeiro/2022"/>
    <s v="Ásia"/>
    <s v="Vietnã"/>
    <x v="0"/>
    <n v="7399.7713848272551"/>
  </r>
  <r>
    <n v="2022"/>
    <s v="Janeiro"/>
    <s v="Janeiro/2022"/>
    <s v="Ásia"/>
    <s v="Filipinas"/>
    <x v="0"/>
    <n v="3699.8856924136276"/>
  </r>
  <r>
    <n v="2022"/>
    <s v="Janeiro"/>
    <s v="Janeiro/2022"/>
    <s v="Ásia"/>
    <s v="Outros - Ásia"/>
    <x v="0"/>
    <n v="19239.405600550861"/>
  </r>
  <r>
    <n v="2022"/>
    <s v="Fevereiro"/>
    <s v="Fevereiro/2022"/>
    <s v="Ásia"/>
    <s v="China"/>
    <x v="0"/>
    <n v="70297.828155858937"/>
  </r>
  <r>
    <n v="2022"/>
    <s v="Fevereiro"/>
    <s v="Fevereiro/2022"/>
    <s v="Ásia"/>
    <s v="Índia"/>
    <x v="0"/>
    <n v="44398.628308963533"/>
  </r>
  <r>
    <n v="2022"/>
    <s v="Fevereiro"/>
    <s v="Fevereiro/2022"/>
    <s v="Ásia"/>
    <s v="Japão"/>
    <x v="0"/>
    <n v="24049.25700068858"/>
  </r>
  <r>
    <n v="2022"/>
    <s v="Fevereiro"/>
    <s v="Fevereiro/2022"/>
    <s v="Ásia"/>
    <s v="Indonésia"/>
    <x v="0"/>
    <n v="16649.485615861326"/>
  </r>
  <r>
    <n v="2022"/>
    <s v="Fevereiro"/>
    <s v="Fevereiro/2022"/>
    <s v="Ásia"/>
    <s v="Coréia do Sul"/>
    <x v="0"/>
    <n v="12949.599923447697"/>
  </r>
  <r>
    <n v="2022"/>
    <s v="Fevereiro"/>
    <s v="Fevereiro/2022"/>
    <s v="Ásia"/>
    <s v="Vietnã"/>
    <x v="0"/>
    <n v="8139.7485233099815"/>
  </r>
  <r>
    <n v="2022"/>
    <s v="Fevereiro"/>
    <s v="Fevereiro/2022"/>
    <s v="Ásia"/>
    <s v="Filipinas"/>
    <x v="0"/>
    <n v="4439.8628308963525"/>
  </r>
  <r>
    <n v="2022"/>
    <s v="Fevereiro"/>
    <s v="Fevereiro/2022"/>
    <s v="Ásia"/>
    <s v="Outros - Ásia"/>
    <x v="0"/>
    <n v="22199.314154481766"/>
  </r>
  <r>
    <n v="2022"/>
    <s v="Março"/>
    <s v="Março/2022"/>
    <s v="Ásia"/>
    <s v="China"/>
    <x v="0"/>
    <n v="73997713.848272562"/>
  </r>
  <r>
    <n v="2022"/>
    <s v="Março"/>
    <s v="Março/2022"/>
    <s v="Ásia"/>
    <s v="Índia"/>
    <x v="0"/>
    <n v="48098514.001377165"/>
  </r>
  <r>
    <n v="2022"/>
    <s v="Março"/>
    <s v="Março/2022"/>
    <s v="Ásia"/>
    <s v="Japão"/>
    <x v="0"/>
    <n v="25899199.846895393"/>
  </r>
  <r>
    <n v="2022"/>
    <s v="Março"/>
    <s v="Março/2022"/>
    <s v="Ásia"/>
    <s v="Indonésia"/>
    <x v="0"/>
    <n v="18499428.462068141"/>
  </r>
  <r>
    <n v="2022"/>
    <s v="Março"/>
    <s v="Março/2022"/>
    <s v="Ásia"/>
    <s v="Coréia do Sul"/>
    <x v="0"/>
    <n v="14799542.769654509"/>
  </r>
  <r>
    <n v="2022"/>
    <s v="Março"/>
    <s v="Março/2022"/>
    <s v="Ásia"/>
    <s v="Vietnã"/>
    <x v="0"/>
    <n v="8879725.6617927048"/>
  </r>
  <r>
    <n v="2022"/>
    <s v="Março"/>
    <s v="Março/2022"/>
    <s v="Ásia"/>
    <s v="Filipinas"/>
    <x v="0"/>
    <n v="5179839.9693790805"/>
  </r>
  <r>
    <n v="2022"/>
    <s v="Março"/>
    <s v="Março/2022"/>
    <s v="Ásia"/>
    <s v="Outros - Ásia"/>
    <x v="0"/>
    <n v="25159222.708412666"/>
  </r>
  <r>
    <n v="2022"/>
    <s v="Abril"/>
    <s v="Abril/2022"/>
    <s v="Ásia"/>
    <s v="China"/>
    <x v="0"/>
    <n v="77697599.540686175"/>
  </r>
  <r>
    <n v="2022"/>
    <s v="Abril"/>
    <s v="Abril/2022"/>
    <s v="Ásia"/>
    <s v="Índia"/>
    <x v="0"/>
    <n v="51798399.693790793"/>
  </r>
  <r>
    <n v="2022"/>
    <s v="Abril"/>
    <s v="Abril/2022"/>
    <s v="Ásia"/>
    <s v="Japão"/>
    <x v="0"/>
    <n v="27749142.693102211"/>
  </r>
  <r>
    <n v="2022"/>
    <s v="Abril"/>
    <s v="Abril/2022"/>
    <s v="Ásia"/>
    <s v="Indonésia"/>
    <x v="0"/>
    <n v="20349371.308274951"/>
  </r>
  <r>
    <n v="2022"/>
    <s v="Abril"/>
    <s v="Abril/2022"/>
    <s v="Ásia"/>
    <s v="Coréia do Sul"/>
    <x v="0"/>
    <n v="16649485.615861323"/>
  </r>
  <r>
    <n v="2022"/>
    <s v="Abril"/>
    <s v="Abril/2022"/>
    <s v="Ásia"/>
    <s v="Vietnã"/>
    <x v="0"/>
    <n v="9619702.8002754319"/>
  </r>
  <r>
    <n v="2022"/>
    <s v="Abril"/>
    <s v="Abril/2022"/>
    <s v="Ásia"/>
    <s v="Filipinas"/>
    <x v="0"/>
    <n v="5549828.5386204422"/>
  </r>
  <r>
    <n v="2022"/>
    <s v="Abril"/>
    <s v="Abril/2022"/>
    <s v="Ásia"/>
    <s v="Outros - Ásia"/>
    <x v="0"/>
    <n v="28119131.262343571"/>
  </r>
  <r>
    <n v="2022"/>
    <s v="Maio"/>
    <s v="Maio/2022"/>
    <s v="Ásia"/>
    <s v="China"/>
    <x v="0"/>
    <n v="81397485.233099803"/>
  </r>
  <r>
    <n v="2022"/>
    <s v="Maio"/>
    <s v="Maio/2022"/>
    <s v="Ásia"/>
    <s v="Índia"/>
    <x v="0"/>
    <n v="55498285.386204414"/>
  </r>
  <r>
    <n v="2022"/>
    <s v="Maio"/>
    <s v="Maio/2022"/>
    <s v="Ásia"/>
    <s v="Japão"/>
    <x v="0"/>
    <n v="29599085.539309021"/>
  </r>
  <r>
    <n v="2022"/>
    <s v="Maio"/>
    <s v="Maio/2022"/>
    <s v="Ásia"/>
    <s v="Indonésia"/>
    <x v="0"/>
    <n v="22199314.154481765"/>
  </r>
  <r>
    <n v="2022"/>
    <s v="Maio"/>
    <s v="Maio/2022"/>
    <s v="Ásia"/>
    <s v="Coréia do Sul"/>
    <x v="0"/>
    <n v="18499428.462068141"/>
  </r>
  <r>
    <n v="2022"/>
    <s v="Maio"/>
    <s v="Maio/2022"/>
    <s v="Ásia"/>
    <s v="Vietnã"/>
    <x v="0"/>
    <n v="10359679.938758157"/>
  </r>
  <r>
    <n v="2022"/>
    <s v="Maio"/>
    <s v="Maio/2022"/>
    <s v="Ásia"/>
    <s v="Filipinas"/>
    <x v="0"/>
    <n v="5919817.1078618038"/>
  </r>
  <r>
    <n v="2022"/>
    <s v="Maio"/>
    <s v="Maio/2022"/>
    <s v="Ásia"/>
    <s v="Outros - Ásia"/>
    <x v="0"/>
    <n v="31079039.816274472"/>
  </r>
  <r>
    <n v="2022"/>
    <s v="Junho"/>
    <s v="Junho/2022"/>
    <s v="Ásia"/>
    <s v="China"/>
    <x v="0"/>
    <n v="85097370.925513446"/>
  </r>
  <r>
    <n v="2022"/>
    <s v="Junho"/>
    <s v="Junho/2022"/>
    <s v="Ásia"/>
    <s v="Índia"/>
    <x v="0"/>
    <n v="59198171.07861805"/>
  </r>
  <r>
    <n v="2022"/>
    <s v="Junho"/>
    <s v="Junho/2022"/>
    <s v="Ásia"/>
    <s v="Japão"/>
    <x v="0"/>
    <n v="31449028.385515839"/>
  </r>
  <r>
    <n v="2022"/>
    <s v="Junho"/>
    <s v="Junho/2022"/>
    <s v="Ásia"/>
    <s v="Indonésia"/>
    <x v="0"/>
    <n v="24049257.000688583"/>
  </r>
  <r>
    <n v="2022"/>
    <s v="Junho"/>
    <s v="Junho/2022"/>
    <s v="Ásia"/>
    <s v="Coréia do Sul"/>
    <x v="0"/>
    <n v="20349371.308274951"/>
  </r>
  <r>
    <n v="2022"/>
    <s v="Junho"/>
    <s v="Junho/2022"/>
    <s v="Ásia"/>
    <s v="Vietnã"/>
    <x v="0"/>
    <n v="11099657.077240884"/>
  </r>
  <r>
    <n v="2022"/>
    <s v="Junho"/>
    <s v="Junho/2022"/>
    <s v="Ásia"/>
    <s v="Filipinas"/>
    <x v="0"/>
    <n v="6289805.6771031674"/>
  </r>
  <r>
    <n v="2022"/>
    <s v="Junho"/>
    <s v="Junho/2022"/>
    <s v="Ásia"/>
    <s v="Outros - Ásia"/>
    <x v="0"/>
    <n v="34038948.37020538"/>
  </r>
  <r>
    <n v="2022"/>
    <s v="Julho"/>
    <s v="Julho/2022"/>
    <s v="Ásia"/>
    <s v="China"/>
    <x v="0"/>
    <n v="23842838.367688779"/>
  </r>
  <r>
    <n v="2022"/>
    <s v="Julho"/>
    <s v="Julho/2022"/>
    <s v="Ásia"/>
    <s v="Índia"/>
    <x v="0"/>
    <n v="5057571.7749642869"/>
  </r>
  <r>
    <n v="2022"/>
    <s v="Julho"/>
    <s v="Julho/2022"/>
    <s v="Ásia"/>
    <s v="Japão"/>
    <x v="0"/>
    <n v="7225102.5356632667"/>
  </r>
  <r>
    <n v="2022"/>
    <s v="Julho"/>
    <s v="Julho/2022"/>
    <s v="Ásia"/>
    <s v="Indonésia"/>
    <x v="0"/>
    <n v="2890041.0142653072"/>
  </r>
  <r>
    <n v="2022"/>
    <s v="Julho"/>
    <s v="Julho/2022"/>
    <s v="Ásia"/>
    <s v="Coréia do Sul"/>
    <x v="0"/>
    <n v="2890041.0142653068"/>
  </r>
  <r>
    <n v="2022"/>
    <s v="Julho"/>
    <s v="Julho/2022"/>
    <s v="Ásia"/>
    <s v="Vietnã"/>
    <x v="0"/>
    <n v="1445020.5071326534"/>
  </r>
  <r>
    <n v="2022"/>
    <s v="Julho"/>
    <s v="Julho/2022"/>
    <s v="Ásia"/>
    <s v="Filipinas"/>
    <x v="0"/>
    <n v="1445020.5071326534"/>
  </r>
  <r>
    <n v="2022"/>
    <s v="Julho"/>
    <s v="Julho/2022"/>
    <s v="Ásia"/>
    <s v="Outros - Ásia"/>
    <x v="0"/>
    <n v="3811393.3754307688"/>
  </r>
  <r>
    <n v="2022"/>
    <s v="Agosto"/>
    <s v="Agosto/2022"/>
    <s v="Ásia"/>
    <s v="China"/>
    <x v="0"/>
    <n v="24457301.430402439"/>
  </r>
  <r>
    <n v="2022"/>
    <s v="Agosto"/>
    <s v="Agosto/2022"/>
    <s v="Ásia"/>
    <s v="Índia"/>
    <x v="0"/>
    <n v="5590240.3269491298"/>
  </r>
  <r>
    <n v="2022"/>
    <s v="Agosto"/>
    <s v="Agosto/2022"/>
    <s v="Ásia"/>
    <s v="Japão"/>
    <x v="0"/>
    <n v="7686580.4495550534"/>
  </r>
  <r>
    <n v="2022"/>
    <s v="Agosto"/>
    <s v="Agosto/2022"/>
    <s v="Ásia"/>
    <s v="Indonésia"/>
    <x v="0"/>
    <n v="2795120.1634745649"/>
  </r>
  <r>
    <n v="2022"/>
    <s v="Agosto"/>
    <s v="Agosto/2022"/>
    <s v="Ásia"/>
    <s v="Coréia do Sul"/>
    <x v="0"/>
    <n v="2795120.1634745649"/>
  </r>
  <r>
    <n v="2022"/>
    <s v="Agosto"/>
    <s v="Agosto/2022"/>
    <s v="Ásia"/>
    <s v="Vietnã"/>
    <x v="0"/>
    <n v="2096340.1226059236"/>
  </r>
  <r>
    <n v="2022"/>
    <s v="Agosto"/>
    <s v="Agosto/2022"/>
    <s v="Ásia"/>
    <s v="Filipinas"/>
    <x v="0"/>
    <n v="2096340.1226059236"/>
  </r>
  <r>
    <n v="2022"/>
    <s v="Agosto"/>
    <s v="Agosto/2022"/>
    <s v="Ásia"/>
    <s v="Outros - Ásia"/>
    <x v="0"/>
    <n v="3790376.8228389174"/>
  </r>
  <r>
    <n v="2022"/>
    <s v="Setembro"/>
    <s v="Setembro/2022"/>
    <s v="Ásia"/>
    <s v="China"/>
    <x v="0"/>
    <n v="25148540.68817848"/>
  </r>
  <r>
    <n v="2022"/>
    <s v="Setembro"/>
    <s v="Setembro/2022"/>
    <s v="Ásia"/>
    <s v="Índia"/>
    <x v="0"/>
    <n v="6117212.5998271992"/>
  </r>
  <r>
    <n v="2022"/>
    <s v="Setembro"/>
    <s v="Setembro/2022"/>
    <s v="Ásia"/>
    <s v="Japão"/>
    <x v="0"/>
    <n v="8156283.4664362641"/>
  </r>
  <r>
    <n v="2022"/>
    <s v="Setembro"/>
    <s v="Setembro/2022"/>
    <s v="Ásia"/>
    <s v="Indonésia"/>
    <x v="0"/>
    <n v="3398451.4443484433"/>
  </r>
  <r>
    <n v="2022"/>
    <s v="Setembro"/>
    <s v="Setembro/2022"/>
    <s v="Ásia"/>
    <s v="Coréia do Sul"/>
    <x v="0"/>
    <n v="3398451.4443484433"/>
  </r>
  <r>
    <n v="2022"/>
    <s v="Setembro"/>
    <s v="Setembro/2022"/>
    <s v="Ásia"/>
    <s v="Vietnã"/>
    <x v="0"/>
    <n v="2039070.866609066"/>
  </r>
  <r>
    <n v="2022"/>
    <s v="Setembro"/>
    <s v="Setembro/2022"/>
    <s v="Ásia"/>
    <s v="Filipinas"/>
    <x v="0"/>
    <n v="2039070.866609066"/>
  </r>
  <r>
    <n v="2022"/>
    <s v="Setembro"/>
    <s v="Setembro/2022"/>
    <s v="Ásia"/>
    <s v="Outros - Ásia"/>
    <x v="0"/>
    <n v="3710728.73091305"/>
  </r>
  <r>
    <n v="2022"/>
    <s v="Outubro"/>
    <s v="Outubro/2022"/>
    <s v="Ásia"/>
    <s v="China"/>
    <x v="0"/>
    <n v="26505200.924737513"/>
  </r>
  <r>
    <n v="2022"/>
    <s v="Outubro"/>
    <s v="Outubro/2022"/>
    <s v="Ásia"/>
    <s v="Índia"/>
    <x v="0"/>
    <n v="6796205.3653173111"/>
  </r>
  <r>
    <n v="2022"/>
    <s v="Outubro"/>
    <s v="Outubro/2022"/>
    <s v="Ásia"/>
    <s v="Japão"/>
    <x v="0"/>
    <n v="8835066.9749125056"/>
  </r>
  <r>
    <n v="2022"/>
    <s v="Outubro"/>
    <s v="Outubro/2022"/>
    <s v="Ásia"/>
    <s v="Indonésia"/>
    <x v="0"/>
    <n v="3398102.682658656"/>
  </r>
  <r>
    <n v="2022"/>
    <s v="Outubro"/>
    <s v="Outubro/2022"/>
    <s v="Ásia"/>
    <s v="Coréia do Sul"/>
    <x v="0"/>
    <n v="3398102.6826586551"/>
  </r>
  <r>
    <n v="2022"/>
    <s v="Outubro"/>
    <s v="Outubro/2022"/>
    <s v="Ásia"/>
    <s v="Vietnã"/>
    <x v="0"/>
    <n v="2038861.6095951931"/>
  </r>
  <r>
    <n v="2022"/>
    <s v="Outubro"/>
    <s v="Outubro/2022"/>
    <s v="Ásia"/>
    <s v="Filipinas"/>
    <x v="0"/>
    <n v="2038861.6095951931"/>
  </r>
  <r>
    <n v="2022"/>
    <s v="Outubro"/>
    <s v="Outubro/2022"/>
    <s v="Ásia"/>
    <s v="Outros - Ásia"/>
    <x v="0"/>
    <n v="3697798.7631585021"/>
  </r>
  <r>
    <n v="2022"/>
    <s v="Novembro"/>
    <s v="Novembro/2022"/>
    <s v="Ásia"/>
    <s v="China"/>
    <x v="0"/>
    <n v="26591094.69904235"/>
  </r>
  <r>
    <n v="2022"/>
    <s v="Novembro"/>
    <s v="Novembro/2022"/>
    <s v="Ásia"/>
    <s v="Índia"/>
    <x v="0"/>
    <n v="7134196.1387674613"/>
  </r>
  <r>
    <n v="2022"/>
    <s v="Novembro"/>
    <s v="Novembro/2022"/>
    <s v="Ásia"/>
    <s v="Japão"/>
    <x v="0"/>
    <n v="9079885.9947949499"/>
  </r>
  <r>
    <n v="2022"/>
    <s v="Novembro"/>
    <s v="Novembro/2022"/>
    <s v="Ásia"/>
    <s v="Indonésia"/>
    <x v="0"/>
    <n v="3891379.7120549781"/>
  </r>
  <r>
    <n v="2022"/>
    <s v="Novembro"/>
    <s v="Novembro/2022"/>
    <s v="Ásia"/>
    <s v="Coréia do Sul"/>
    <x v="0"/>
    <n v="3891379.7120549772"/>
  </r>
  <r>
    <n v="2022"/>
    <s v="Novembro"/>
    <s v="Novembro/2022"/>
    <s v="Ásia"/>
    <s v="Vietnã"/>
    <x v="0"/>
    <n v="2594253.1413699854"/>
  </r>
  <r>
    <n v="2022"/>
    <s v="Novembro"/>
    <s v="Novembro/2022"/>
    <s v="Ásia"/>
    <s v="Filipinas"/>
    <x v="0"/>
    <n v="2594253.1413699854"/>
  </r>
  <r>
    <n v="2022"/>
    <s v="Novembro"/>
    <s v="Novembro/2022"/>
    <s v="Ásia"/>
    <s v="Outros - Ásia"/>
    <x v="0"/>
    <n v="3632148.5785423336"/>
  </r>
  <r>
    <n v="2022"/>
    <s v="Dezembro"/>
    <s v="Dezembro/2022"/>
    <s v="Ásia"/>
    <s v="China"/>
    <x v="0"/>
    <n v="27944928.552921273"/>
  </r>
  <r>
    <n v="2022"/>
    <s v="Dezembro"/>
    <s v="Dezembro/2022"/>
    <s v="Ásia"/>
    <s v="Índia"/>
    <x v="0"/>
    <n v="7798584.7124431478"/>
  </r>
  <r>
    <n v="2022"/>
    <s v="Dezembro"/>
    <s v="Dezembro/2022"/>
    <s v="Ásia"/>
    <s v="Japão"/>
    <x v="0"/>
    <n v="9748230.8905539364"/>
  </r>
  <r>
    <n v="2022"/>
    <s v="Dezembro"/>
    <s v="Dezembro/2022"/>
    <s v="Ásia"/>
    <s v="Indonésia"/>
    <x v="0"/>
    <n v="3899292.3562215739"/>
  </r>
  <r>
    <n v="2022"/>
    <s v="Dezembro"/>
    <s v="Dezembro/2022"/>
    <s v="Ásia"/>
    <s v="Coréia do Sul"/>
    <x v="0"/>
    <n v="3899292.3562215744"/>
  </r>
  <r>
    <n v="2022"/>
    <s v="Dezembro"/>
    <s v="Dezembro/2022"/>
    <s v="Ásia"/>
    <s v="Vietnã"/>
    <x v="0"/>
    <n v="2599528.2374810493"/>
  </r>
  <r>
    <n v="2022"/>
    <s v="Dezembro"/>
    <s v="Dezembro/2022"/>
    <s v="Ásia"/>
    <s v="Filipinas"/>
    <x v="0"/>
    <n v="2599528.2374810493"/>
  </r>
  <r>
    <n v="2022"/>
    <s v="Dezembro"/>
    <s v="Dezembro/2022"/>
    <s v="Ásia"/>
    <s v="Outros - Ásia"/>
    <x v="0"/>
    <n v="3619596.2800369053"/>
  </r>
  <r>
    <n v="2022"/>
    <s v="Janeiro"/>
    <s v="Janeiro/2022"/>
    <s v="Ásia"/>
    <s v="China"/>
    <x v="1"/>
    <n v="36.998856924136284"/>
  </r>
  <r>
    <n v="2022"/>
    <s v="Janeiro"/>
    <s v="Janeiro/2022"/>
    <s v="Ásia"/>
    <s v="Índia"/>
    <x v="1"/>
    <n v="18499428.462068141"/>
  </r>
  <r>
    <n v="2022"/>
    <s v="Janeiro"/>
    <s v="Janeiro/2022"/>
    <s v="Ásia"/>
    <s v="Japão"/>
    <x v="1"/>
    <n v="7399771.3848272553"/>
  </r>
  <r>
    <n v="2022"/>
    <s v="Janeiro"/>
    <s v="Janeiro/2022"/>
    <s v="Ásia"/>
    <s v="Indonésia"/>
    <x v="1"/>
    <n v="3699885.6924136276"/>
  </r>
  <r>
    <n v="2022"/>
    <s v="Janeiro"/>
    <s v="Janeiro/2022"/>
    <s v="Ásia"/>
    <s v="Coréia do Sul"/>
    <x v="1"/>
    <n v="1849942.8462068141"/>
  </r>
  <r>
    <n v="2022"/>
    <s v="Janeiro"/>
    <s v="Janeiro/2022"/>
    <s v="Ásia"/>
    <s v="Vietnã"/>
    <x v="1"/>
    <n v="924971.42310340691"/>
  </r>
  <r>
    <n v="2022"/>
    <s v="Janeiro"/>
    <s v="Janeiro/2022"/>
    <s v="Ásia"/>
    <s v="Filipinas"/>
    <x v="1"/>
    <n v="369988.56924136274"/>
  </r>
  <r>
    <n v="2022"/>
    <s v="Janeiro"/>
    <s v="Janeiro/2022"/>
    <s v="Ásia"/>
    <s v="Outros - Ásia"/>
    <x v="1"/>
    <n v="14799542.769654511"/>
  </r>
  <r>
    <n v="2022"/>
    <s v="Fevereiro"/>
    <s v="Fevereiro/2022"/>
    <s v="Ásia"/>
    <s v="China"/>
    <x v="1"/>
    <n v="40698742.616549909"/>
  </r>
  <r>
    <n v="2022"/>
    <s v="Fevereiro"/>
    <s v="Fevereiro/2022"/>
    <s v="Ásia"/>
    <s v="Índia"/>
    <x v="1"/>
    <n v="20349371.308274951"/>
  </r>
  <r>
    <n v="2022"/>
    <s v="Fevereiro"/>
    <s v="Fevereiro/2022"/>
    <s v="Ásia"/>
    <s v="Japão"/>
    <x v="1"/>
    <n v="8139748.5233099805"/>
  </r>
  <r>
    <n v="2022"/>
    <s v="Fevereiro"/>
    <s v="Fevereiro/2022"/>
    <s v="Ásia"/>
    <s v="Indonésia"/>
    <x v="1"/>
    <n v="4069874.2616549907"/>
  </r>
  <r>
    <n v="2022"/>
    <s v="Fevereiro"/>
    <s v="Fevereiro/2022"/>
    <s v="Ásia"/>
    <s v="Coréia do Sul"/>
    <x v="1"/>
    <n v="2034937.1308274954"/>
  </r>
  <r>
    <n v="2022"/>
    <s v="Fevereiro"/>
    <s v="Fevereiro/2022"/>
    <s v="Ásia"/>
    <s v="Vietnã"/>
    <x v="1"/>
    <n v="998969.1369516796"/>
  </r>
  <r>
    <n v="2022"/>
    <s v="Fevereiro"/>
    <s v="Fevereiro/2022"/>
    <s v="Ásia"/>
    <s v="Filipinas"/>
    <x v="1"/>
    <n v="406987.42616549903"/>
  </r>
  <r>
    <n v="2022"/>
    <s v="Fevereiro"/>
    <s v="Fevereiro/2022"/>
    <s v="Ásia"/>
    <s v="Outros - Ásia"/>
    <x v="1"/>
    <n v="16279497.046619961"/>
  </r>
  <r>
    <n v="2022"/>
    <s v="Março"/>
    <s v="Março/2022"/>
    <s v="Ásia"/>
    <s v="China"/>
    <x v="1"/>
    <n v="44398628.30896353"/>
  </r>
  <r>
    <n v="2022"/>
    <s v="Março"/>
    <s v="Março/2022"/>
    <s v="Ásia"/>
    <s v="Índia"/>
    <x v="1"/>
    <n v="22199314.154481769"/>
  </r>
  <r>
    <n v="2022"/>
    <s v="Março"/>
    <s v="Março/2022"/>
    <s v="Ásia"/>
    <s v="Japão"/>
    <x v="1"/>
    <n v="8879725.6617927067"/>
  </r>
  <r>
    <n v="2022"/>
    <s v="Março"/>
    <s v="Março/2022"/>
    <s v="Ásia"/>
    <s v="Indonésia"/>
    <x v="1"/>
    <n v="4439862.8308963533"/>
  </r>
  <r>
    <n v="2022"/>
    <s v="Março"/>
    <s v="Março/2022"/>
    <s v="Ásia"/>
    <s v="Coréia do Sul"/>
    <x v="1"/>
    <n v="2219931.4154481767"/>
  </r>
  <r>
    <n v="2022"/>
    <s v="Março"/>
    <s v="Março/2022"/>
    <s v="Ásia"/>
    <s v="Vietnã"/>
    <x v="1"/>
    <n v="1109965.7077240881"/>
  </r>
  <r>
    <n v="2022"/>
    <s v="Março"/>
    <s v="Março/2022"/>
    <s v="Ásia"/>
    <s v="Filipinas"/>
    <x v="1"/>
    <n v="443986.28308963543"/>
  </r>
  <r>
    <n v="2022"/>
    <s v="Março"/>
    <s v="Março/2022"/>
    <s v="Ásia"/>
    <s v="Outros - Ásia"/>
    <x v="1"/>
    <n v="17759451.323585413"/>
  </r>
  <r>
    <n v="2022"/>
    <s v="Abril"/>
    <s v="Abril/2022"/>
    <s v="Ásia"/>
    <s v="China"/>
    <x v="1"/>
    <n v="45508.594016687624"/>
  </r>
  <r>
    <n v="2022"/>
    <s v="Abril"/>
    <s v="Abril/2022"/>
    <s v="Ásia"/>
    <s v="Índia"/>
    <x v="1"/>
    <n v="41438.719755032631"/>
  </r>
  <r>
    <n v="2022"/>
    <s v="Abril"/>
    <s v="Abril/2022"/>
    <s v="Ásia"/>
    <s v="Japão"/>
    <x v="1"/>
    <n v="33668.95980096401"/>
  </r>
  <r>
    <n v="2022"/>
    <s v="Abril"/>
    <s v="Abril/2022"/>
    <s v="Ásia"/>
    <s v="Indonésia"/>
    <x v="1"/>
    <n v="29229.096970067658"/>
  </r>
  <r>
    <n v="2022"/>
    <s v="Abril"/>
    <s v="Abril/2022"/>
    <s v="Ásia"/>
    <s v="Coréia do Sul"/>
    <x v="1"/>
    <n v="24789.234139171305"/>
  </r>
  <r>
    <n v="2022"/>
    <s v="Abril"/>
    <s v="Abril/2022"/>
    <s v="Ásia"/>
    <s v="Vietnã"/>
    <x v="1"/>
    <n v="20349.371308274953"/>
  </r>
  <r>
    <n v="2022"/>
    <s v="Abril"/>
    <s v="Abril/2022"/>
    <s v="Ásia"/>
    <s v="Filipinas"/>
    <x v="1"/>
    <n v="16279497.046619963"/>
  </r>
  <r>
    <n v="2022"/>
    <s v="Abril"/>
    <s v="Abril/2022"/>
    <s v="Ásia"/>
    <s v="Outros - Ásia"/>
    <x v="1"/>
    <n v="46618.559724411716"/>
  </r>
  <r>
    <n v="2022"/>
    <s v="Maio"/>
    <s v="Maio/2022"/>
    <s v="Ásia"/>
    <s v="China"/>
    <x v="1"/>
    <n v="42548.685462756715"/>
  </r>
  <r>
    <n v="2022"/>
    <s v="Maio"/>
    <s v="Maio/2022"/>
    <s v="Ásia"/>
    <s v="Índia"/>
    <x v="1"/>
    <n v="34778.925508688095"/>
  </r>
  <r>
    <n v="2022"/>
    <s v="Maio"/>
    <s v="Maio/2022"/>
    <s v="Ásia"/>
    <s v="Japão"/>
    <x v="1"/>
    <n v="30339.062677791746"/>
  </r>
  <r>
    <n v="2022"/>
    <s v="Maio"/>
    <s v="Maio/2022"/>
    <s v="Ásia"/>
    <s v="Indonésia"/>
    <x v="1"/>
    <n v="25529.211277654031"/>
  </r>
  <r>
    <n v="2022"/>
    <s v="Maio"/>
    <s v="Maio/2022"/>
    <s v="Ásia"/>
    <s v="Coréia do Sul"/>
    <x v="1"/>
    <n v="21089.348446757678"/>
  </r>
  <r>
    <n v="2022"/>
    <s v="Maio"/>
    <s v="Maio/2022"/>
    <s v="Ásia"/>
    <s v="Vietnã"/>
    <x v="1"/>
    <n v="16649.485615861326"/>
  </r>
  <r>
    <n v="2022"/>
    <s v="Maio"/>
    <s v="Maio/2022"/>
    <s v="Ásia"/>
    <s v="Filipinas"/>
    <x v="1"/>
    <n v="19609.394169792227"/>
  </r>
  <r>
    <n v="2022"/>
    <s v="Maio"/>
    <s v="Maio/2022"/>
    <s v="Ásia"/>
    <s v="Outros - Ásia"/>
    <x v="1"/>
    <n v="16279.497046619963"/>
  </r>
  <r>
    <n v="2022"/>
    <s v="Junho"/>
    <s v="Junho/2022"/>
    <s v="Ásia"/>
    <s v="China"/>
    <x v="1"/>
    <n v="54388.319678480322"/>
  </r>
  <r>
    <n v="2022"/>
    <s v="Junho"/>
    <s v="Junho/2022"/>
    <s v="Ásia"/>
    <s v="Índia"/>
    <x v="1"/>
    <n v="50318.445416825343"/>
  </r>
  <r>
    <n v="2022"/>
    <s v="Junho"/>
    <s v="Junho/2022"/>
    <s v="Ásia"/>
    <s v="Japão"/>
    <x v="1"/>
    <n v="41808.708324274005"/>
  </r>
  <r>
    <n v="2022"/>
    <s v="Junho"/>
    <s v="Junho/2022"/>
    <s v="Ásia"/>
    <s v="Indonésia"/>
    <x v="1"/>
    <n v="36628.868354894912"/>
  </r>
  <r>
    <n v="2022"/>
    <s v="Junho"/>
    <s v="Junho/2022"/>
    <s v="Ásia"/>
    <s v="Coréia do Sul"/>
    <x v="1"/>
    <n v="32189.00552399856"/>
  </r>
  <r>
    <n v="2022"/>
    <s v="Junho"/>
    <s v="Junho/2022"/>
    <s v="Ásia"/>
    <s v="Vietnã"/>
    <x v="1"/>
    <n v="27749.142693102211"/>
  </r>
  <r>
    <n v="2022"/>
    <s v="Junho"/>
    <s v="Junho/2022"/>
    <s v="Ásia"/>
    <s v="Filipinas"/>
    <x v="1"/>
    <n v="23309.279862205858"/>
  </r>
  <r>
    <n v="2022"/>
    <s v="Junho"/>
    <s v="Junho/2022"/>
    <s v="Ásia"/>
    <s v="Outros - Ásia"/>
    <x v="1"/>
    <n v="128756.02209599424"/>
  </r>
  <r>
    <n v="2022"/>
    <s v="Julho"/>
    <s v="Julho/2022"/>
    <s v="Ásia"/>
    <s v="China"/>
    <x v="1"/>
    <n v="10806123.082105698"/>
  </r>
  <r>
    <n v="2022"/>
    <s v="Julho"/>
    <s v="Julho/2022"/>
    <s v="Ásia"/>
    <s v="Índia"/>
    <x v="1"/>
    <n v="5894248.953875836"/>
  </r>
  <r>
    <n v="2022"/>
    <s v="Julho"/>
    <s v="Julho/2022"/>
    <s v="Ásia"/>
    <s v="Japão"/>
    <x v="1"/>
    <n v="3929499.302583891"/>
  </r>
  <r>
    <n v="2022"/>
    <s v="Julho"/>
    <s v="Julho/2022"/>
    <s v="Ásia"/>
    <s v="Indonésia"/>
    <x v="1"/>
    <n v="3683905.5961723975"/>
  </r>
  <r>
    <n v="2022"/>
    <s v="Julho"/>
    <s v="Julho/2022"/>
    <s v="Ásia"/>
    <s v="Coréia do Sul"/>
    <x v="1"/>
    <n v="2455937.0641149315"/>
  </r>
  <r>
    <n v="2022"/>
    <s v="Julho"/>
    <s v="Julho/2022"/>
    <s v="Ásia"/>
    <s v="Vietnã"/>
    <x v="1"/>
    <n v="1964749.6512919455"/>
  </r>
  <r>
    <n v="2022"/>
    <s v="Julho"/>
    <s v="Julho/2022"/>
    <s v="Ásia"/>
    <s v="Filipinas"/>
    <x v="1"/>
    <n v="1473562.2384689588"/>
  </r>
  <r>
    <n v="2022"/>
    <s v="Julho"/>
    <s v="Julho/2022"/>
    <s v="Ásia"/>
    <s v="Outros - Ásia"/>
    <x v="1"/>
    <n v="2570220.6901026317"/>
  </r>
  <r>
    <n v="2022"/>
    <s v="Agosto"/>
    <s v="Agosto/2022"/>
    <s v="Ásia"/>
    <s v="China"/>
    <x v="1"/>
    <n v="11251914.363002986"/>
  </r>
  <r>
    <n v="2022"/>
    <s v="Agosto"/>
    <s v="Agosto/2022"/>
    <s v="Ásia"/>
    <s v="Índia"/>
    <x v="1"/>
    <n v="6115170.8494581468"/>
  </r>
  <r>
    <n v="2022"/>
    <s v="Agosto"/>
    <s v="Agosto/2022"/>
    <s v="Ásia"/>
    <s v="Japão"/>
    <x v="1"/>
    <n v="4158316.1776315388"/>
  </r>
  <r>
    <n v="2022"/>
    <s v="Agosto"/>
    <s v="Agosto/2022"/>
    <s v="Ásia"/>
    <s v="Indonésia"/>
    <x v="1"/>
    <n v="3913709.3436532142"/>
  </r>
  <r>
    <n v="2022"/>
    <s v="Agosto"/>
    <s v="Agosto/2022"/>
    <s v="Ásia"/>
    <s v="Coréia do Sul"/>
    <x v="1"/>
    <n v="2568371.7567724213"/>
  </r>
  <r>
    <n v="2022"/>
    <s v="Agosto"/>
    <s v="Agosto/2022"/>
    <s v="Ásia"/>
    <s v="Vietnã"/>
    <x v="1"/>
    <n v="2079158.0888157694"/>
  </r>
  <r>
    <n v="2022"/>
    <s v="Agosto"/>
    <s v="Agosto/2022"/>
    <s v="Ásia"/>
    <s v="Filipinas"/>
    <x v="1"/>
    <n v="1589944.4208591182"/>
  </r>
  <r>
    <n v="2022"/>
    <s v="Agosto"/>
    <s v="Agosto/2022"/>
    <s v="Ásia"/>
    <s v="Outros - Ásia"/>
    <x v="1"/>
    <n v="2526802.7341194563"/>
  </r>
  <r>
    <n v="2022"/>
    <s v="Setembro"/>
    <s v="Setembro/2022"/>
    <s v="Ásia"/>
    <s v="China"/>
    <x v="1"/>
    <n v="11710796.555075729"/>
  </r>
  <r>
    <n v="2022"/>
    <s v="Setembro"/>
    <s v="Setembro/2022"/>
    <s v="Ásia"/>
    <s v="Índia"/>
    <x v="1"/>
    <n v="6343348.1339993533"/>
  </r>
  <r>
    <n v="2022"/>
    <s v="Setembro"/>
    <s v="Setembro/2022"/>
    <s v="Ásia"/>
    <s v="Japão"/>
    <x v="1"/>
    <n v="4391548.7081533987"/>
  </r>
  <r>
    <n v="2022"/>
    <s v="Setembro"/>
    <s v="Setembro/2022"/>
    <s v="Ásia"/>
    <s v="Indonésia"/>
    <x v="1"/>
    <n v="4147573.7799226535"/>
  </r>
  <r>
    <n v="2022"/>
    <s v="Setembro"/>
    <s v="Setembro/2022"/>
    <s v="Ásia"/>
    <s v="Coréia do Sul"/>
    <x v="1"/>
    <n v="2683724.210538188"/>
  </r>
  <r>
    <n v="2022"/>
    <s v="Setembro"/>
    <s v="Setembro/2022"/>
    <s v="Ásia"/>
    <s v="Vietnã"/>
    <x v="1"/>
    <n v="2195774.3540766989"/>
  </r>
  <r>
    <n v="2022"/>
    <s v="Setembro"/>
    <s v="Setembro/2022"/>
    <s v="Ásia"/>
    <s v="Filipinas"/>
    <x v="1"/>
    <n v="1707824.4976152102"/>
  </r>
  <r>
    <n v="2022"/>
    <s v="Setembro"/>
    <s v="Setembro/2022"/>
    <s v="Ásia"/>
    <s v="Outros - Ásia"/>
    <x v="1"/>
    <n v="2447938.6505277767"/>
  </r>
  <r>
    <n v="2022"/>
    <s v="Outubro"/>
    <s v="Outubro/2022"/>
    <s v="Ásia"/>
    <s v="China"/>
    <x v="1"/>
    <n v="12153506.546873385"/>
  </r>
  <r>
    <n v="2022"/>
    <s v="Outubro"/>
    <s v="Outubro/2022"/>
    <s v="Ásia"/>
    <s v="Índia"/>
    <x v="1"/>
    <n v="6562893.5353116281"/>
  </r>
  <r>
    <n v="2022"/>
    <s v="Outubro"/>
    <s v="Outubro/2022"/>
    <s v="Ásia"/>
    <s v="Japão"/>
    <x v="1"/>
    <n v="4618332.4878118867"/>
  </r>
  <r>
    <n v="2022"/>
    <s v="Outubro"/>
    <s v="Outubro/2022"/>
    <s v="Ásia"/>
    <s v="Indonésia"/>
    <x v="1"/>
    <n v="4375262.3568744194"/>
  </r>
  <r>
    <n v="2022"/>
    <s v="Outubro"/>
    <s v="Outubro/2022"/>
    <s v="Ásia"/>
    <s v="Coréia do Sul"/>
    <x v="1"/>
    <n v="2795306.5057808775"/>
  </r>
  <r>
    <n v="2022"/>
    <s v="Outubro"/>
    <s v="Outubro/2022"/>
    <s v="Ásia"/>
    <s v="Vietnã"/>
    <x v="1"/>
    <n v="2309166.2439059429"/>
  </r>
  <r>
    <n v="2022"/>
    <s v="Outubro"/>
    <s v="Outubro/2022"/>
    <s v="Ásia"/>
    <s v="Filipinas"/>
    <x v="1"/>
    <n v="1823025.982031008"/>
  </r>
  <r>
    <n v="2022"/>
    <s v="Outubro"/>
    <s v="Outubro/2022"/>
    <s v="Ásia"/>
    <s v="Outros - Ásia"/>
    <x v="1"/>
    <n v="2416176.3869162197"/>
  </r>
  <r>
    <n v="2022"/>
    <s v="Novembro"/>
    <s v="Novembro/2022"/>
    <s v="Ásia"/>
    <s v="China"/>
    <x v="1"/>
    <n v="12607828.115112413"/>
  </r>
  <r>
    <n v="2022"/>
    <s v="Novembro"/>
    <s v="Novembro/2022"/>
    <s v="Ásia"/>
    <s v="Índia"/>
    <x v="1"/>
    <n v="6788830.523522066"/>
  </r>
  <r>
    <n v="2022"/>
    <s v="Novembro"/>
    <s v="Novembro/2022"/>
    <s v="Ásia"/>
    <s v="Japão"/>
    <x v="1"/>
    <n v="4849164.6596586201"/>
  </r>
  <r>
    <n v="2022"/>
    <s v="Novembro"/>
    <s v="Novembro/2022"/>
    <s v="Ásia"/>
    <s v="Indonésia"/>
    <x v="1"/>
    <n v="4606706.4266756894"/>
  </r>
  <r>
    <n v="2022"/>
    <s v="Novembro"/>
    <s v="Novembro/2022"/>
    <s v="Ásia"/>
    <s v="Coréia do Sul"/>
    <x v="1"/>
    <n v="2909498.795795172"/>
  </r>
  <r>
    <n v="2022"/>
    <s v="Novembro"/>
    <s v="Novembro/2022"/>
    <s v="Ásia"/>
    <s v="Vietnã"/>
    <x v="1"/>
    <n v="2424582.3298293101"/>
  </r>
  <r>
    <n v="2022"/>
    <s v="Novembro"/>
    <s v="Novembro/2022"/>
    <s v="Ásia"/>
    <s v="Filipinas"/>
    <x v="1"/>
    <n v="1939665.8638634484"/>
  </r>
  <r>
    <n v="2022"/>
    <s v="Novembro"/>
    <s v="Novembro/2022"/>
    <s v="Ásia"/>
    <s v="Outros - Ásia"/>
    <x v="1"/>
    <n v="2352534.4866450112"/>
  </r>
  <r>
    <n v="2022"/>
    <s v="Dezembro"/>
    <s v="Dezembro/2022"/>
    <s v="Ásia"/>
    <s v="China"/>
    <x v="1"/>
    <n v="13049742.099044453"/>
  </r>
  <r>
    <n v="2022"/>
    <s v="Dezembro"/>
    <s v="Dezembro/2022"/>
    <s v="Ásia"/>
    <s v="Índia"/>
    <x v="1"/>
    <n v="7008194.8309683176"/>
  </r>
  <r>
    <n v="2022"/>
    <s v="Dezembro"/>
    <s v="Dezembro/2022"/>
    <s v="Ásia"/>
    <s v="Japão"/>
    <x v="1"/>
    <n v="5074899.705183954"/>
  </r>
  <r>
    <n v="2022"/>
    <s v="Dezembro"/>
    <s v="Dezembro/2022"/>
    <s v="Ásia"/>
    <s v="Indonésia"/>
    <x v="1"/>
    <n v="4833237.814460909"/>
  </r>
  <r>
    <n v="2022"/>
    <s v="Dezembro"/>
    <s v="Dezembro/2022"/>
    <s v="Ásia"/>
    <s v="Coréia do Sul"/>
    <x v="1"/>
    <n v="3020773.6340380684"/>
  </r>
  <r>
    <n v="2022"/>
    <s v="Dezembro"/>
    <s v="Dezembro/2022"/>
    <s v="Ásia"/>
    <s v="Vietnã"/>
    <x v="1"/>
    <n v="2537449.852591977"/>
  </r>
  <r>
    <n v="2022"/>
    <s v="Dezembro"/>
    <s v="Dezembro/2022"/>
    <s v="Ásia"/>
    <s v="Filipinas"/>
    <x v="1"/>
    <n v="2054126.0711458863"/>
  </r>
  <r>
    <n v="2022"/>
    <s v="Dezembro"/>
    <s v="Dezembro/2022"/>
    <s v="Ásia"/>
    <s v="Outros - Ásia"/>
    <x v="1"/>
    <n v="2325528.3492645249"/>
  </r>
  <r>
    <n v="2022"/>
    <s v="Janeiro"/>
    <s v="Janeiro/2022"/>
    <s v="Ásia"/>
    <s v="China"/>
    <x v="2"/>
    <n v="66597942.463445306"/>
  </r>
  <r>
    <n v="2022"/>
    <s v="Janeiro"/>
    <s v="Janeiro/2022"/>
    <s v="Ásia"/>
    <s v="Índia"/>
    <x v="2"/>
    <n v="40698742.616549917"/>
  </r>
  <r>
    <n v="2022"/>
    <s v="Janeiro"/>
    <s v="Janeiro/2022"/>
    <s v="Ásia"/>
    <s v="Japão"/>
    <x v="2"/>
    <n v="22199314.154481769"/>
  </r>
  <r>
    <n v="2022"/>
    <s v="Janeiro"/>
    <s v="Janeiro/2022"/>
    <s v="Ásia"/>
    <s v="Indonésia"/>
    <x v="2"/>
    <n v="14799542.769654511"/>
  </r>
  <r>
    <n v="2022"/>
    <s v="Janeiro"/>
    <s v="Janeiro/2022"/>
    <s v="Ásia"/>
    <s v="Coréia do Sul"/>
    <x v="2"/>
    <n v="11099657.077240884"/>
  </r>
  <r>
    <n v="2022"/>
    <s v="Janeiro"/>
    <s v="Janeiro/2022"/>
    <s v="Ásia"/>
    <s v="Vietnã"/>
    <x v="2"/>
    <n v="7399771.3848272553"/>
  </r>
  <r>
    <n v="2022"/>
    <s v="Janeiro"/>
    <s v="Janeiro/2022"/>
    <s v="Ásia"/>
    <s v="Filipinas"/>
    <x v="2"/>
    <n v="3699885.6924136276"/>
  </r>
  <r>
    <n v="2022"/>
    <s v="Janeiro"/>
    <s v="Janeiro/2022"/>
    <s v="Ásia"/>
    <s v="Outros - Ásia"/>
    <x v="2"/>
    <n v="19239405.600550864"/>
  </r>
  <r>
    <n v="2022"/>
    <s v="Fevereiro"/>
    <s v="Fevereiro/2022"/>
    <s v="Ásia"/>
    <s v="China"/>
    <x v="2"/>
    <n v="70297828.155858934"/>
  </r>
  <r>
    <n v="2022"/>
    <s v="Fevereiro"/>
    <s v="Fevereiro/2022"/>
    <s v="Ásia"/>
    <s v="Índia"/>
    <x v="2"/>
    <n v="44398628.30896353"/>
  </r>
  <r>
    <n v="2022"/>
    <s v="Fevereiro"/>
    <s v="Fevereiro/2022"/>
    <s v="Ásia"/>
    <s v="Japão"/>
    <x v="2"/>
    <n v="24049257.000688579"/>
  </r>
  <r>
    <n v="2022"/>
    <s v="Fevereiro"/>
    <s v="Fevereiro/2022"/>
    <s v="Ásia"/>
    <s v="Indonésia"/>
    <x v="2"/>
    <n v="16649485.615861326"/>
  </r>
  <r>
    <n v="2022"/>
    <s v="Fevereiro"/>
    <s v="Fevereiro/2022"/>
    <s v="Ásia"/>
    <s v="Coréia do Sul"/>
    <x v="2"/>
    <n v="12949599.923447696"/>
  </r>
  <r>
    <n v="2022"/>
    <s v="Fevereiro"/>
    <s v="Fevereiro/2022"/>
    <s v="Ásia"/>
    <s v="Vietnã"/>
    <x v="2"/>
    <n v="8139748.5233099815"/>
  </r>
  <r>
    <n v="2022"/>
    <s v="Fevereiro"/>
    <s v="Fevereiro/2022"/>
    <s v="Ásia"/>
    <s v="Filipinas"/>
    <x v="2"/>
    <n v="4439862.8308963533"/>
  </r>
  <r>
    <n v="2022"/>
    <s v="Fevereiro"/>
    <s v="Fevereiro/2022"/>
    <s v="Ásia"/>
    <s v="Outros - Ásia"/>
    <x v="2"/>
    <n v="22199314.154481765"/>
  </r>
  <r>
    <n v="2022"/>
    <s v="Março"/>
    <s v="Março/2022"/>
    <s v="Ásia"/>
    <s v="China"/>
    <x v="2"/>
    <n v="73997713.848272562"/>
  </r>
  <r>
    <n v="2022"/>
    <s v="Março"/>
    <s v="Março/2022"/>
    <s v="Ásia"/>
    <s v="Índia"/>
    <x v="2"/>
    <n v="48098514.001377165"/>
  </r>
  <r>
    <n v="2022"/>
    <s v="Março"/>
    <s v="Março/2022"/>
    <s v="Ásia"/>
    <s v="Japão"/>
    <x v="2"/>
    <n v="25899199.846895393"/>
  </r>
  <r>
    <n v="2022"/>
    <s v="Março"/>
    <s v="Março/2022"/>
    <s v="Ásia"/>
    <s v="Indonésia"/>
    <x v="2"/>
    <n v="18499428.462068141"/>
  </r>
  <r>
    <n v="2022"/>
    <s v="Março"/>
    <s v="Março/2022"/>
    <s v="Ásia"/>
    <s v="Coréia do Sul"/>
    <x v="2"/>
    <n v="14799542.769654509"/>
  </r>
  <r>
    <n v="2022"/>
    <s v="Março"/>
    <s v="Março/2022"/>
    <s v="Ásia"/>
    <s v="Vietnã"/>
    <x v="2"/>
    <n v="8879725.6617927048"/>
  </r>
  <r>
    <n v="2022"/>
    <s v="Março"/>
    <s v="Março/2022"/>
    <s v="Ásia"/>
    <s v="Filipinas"/>
    <x v="2"/>
    <n v="5179839.9693790805"/>
  </r>
  <r>
    <n v="2022"/>
    <s v="Março"/>
    <s v="Março/2022"/>
    <s v="Ásia"/>
    <s v="Outros - Ásia"/>
    <x v="2"/>
    <n v="25159222.708412666"/>
  </r>
  <r>
    <n v="2022"/>
    <s v="Abril"/>
    <s v="Abril/2022"/>
    <s v="Ásia"/>
    <s v="China"/>
    <x v="2"/>
    <n v="77697599.540686175"/>
  </r>
  <r>
    <n v="2022"/>
    <s v="Abril"/>
    <s v="Abril/2022"/>
    <s v="Ásia"/>
    <s v="Índia"/>
    <x v="2"/>
    <n v="51798399.693790793"/>
  </r>
  <r>
    <n v="2022"/>
    <s v="Abril"/>
    <s v="Abril/2022"/>
    <s v="Ásia"/>
    <s v="Japão"/>
    <x v="2"/>
    <n v="27749142.693102211"/>
  </r>
  <r>
    <n v="2022"/>
    <s v="Abril"/>
    <s v="Abril/2022"/>
    <s v="Ásia"/>
    <s v="Indonésia"/>
    <x v="2"/>
    <n v="22199314.154481765"/>
  </r>
  <r>
    <n v="2022"/>
    <s v="Abril"/>
    <s v="Abril/2022"/>
    <s v="Ásia"/>
    <s v="Coréia do Sul"/>
    <x v="2"/>
    <n v="18499428.462068141"/>
  </r>
  <r>
    <n v="2022"/>
    <s v="Abril"/>
    <s v="Abril/2022"/>
    <s v="Ásia"/>
    <s v="Vietnã"/>
    <x v="2"/>
    <n v="9619702.8002754319"/>
  </r>
  <r>
    <n v="2022"/>
    <s v="Abril"/>
    <s v="Abril/2022"/>
    <s v="Ásia"/>
    <s v="Filipinas"/>
    <x v="2"/>
    <n v="5549828.5386204422"/>
  </r>
  <r>
    <n v="2022"/>
    <s v="Abril"/>
    <s v="Abril/2022"/>
    <s v="Ásia"/>
    <s v="Outros - Ásia"/>
    <x v="2"/>
    <n v="28119131.262343571"/>
  </r>
  <r>
    <n v="2022"/>
    <s v="Maio"/>
    <s v="Maio/2022"/>
    <s v="Ásia"/>
    <s v="China"/>
    <x v="2"/>
    <n v="81397485.233099803"/>
  </r>
  <r>
    <n v="2022"/>
    <s v="Maio"/>
    <s v="Maio/2022"/>
    <s v="Ásia"/>
    <s v="Índia"/>
    <x v="2"/>
    <n v="55498285.386204414"/>
  </r>
  <r>
    <n v="2022"/>
    <s v="Maio"/>
    <s v="Maio/2022"/>
    <s v="Ásia"/>
    <s v="Japão"/>
    <x v="2"/>
    <n v="29599085.539309021"/>
  </r>
  <r>
    <n v="2022"/>
    <s v="Maio"/>
    <s v="Maio/2022"/>
    <s v="Ásia"/>
    <s v="Indonésia"/>
    <x v="2"/>
    <n v="22199314.154481765"/>
  </r>
  <r>
    <n v="2022"/>
    <s v="Maio"/>
    <s v="Maio/2022"/>
    <s v="Ásia"/>
    <s v="Coréia do Sul"/>
    <x v="2"/>
    <n v="18499428.462068141"/>
  </r>
  <r>
    <n v="2022"/>
    <s v="Maio"/>
    <s v="Maio/2022"/>
    <s v="Ásia"/>
    <s v="Vietnã"/>
    <x v="2"/>
    <n v="10359679.938758157"/>
  </r>
  <r>
    <n v="2022"/>
    <s v="Maio"/>
    <s v="Maio/2022"/>
    <s v="Ásia"/>
    <s v="Filipinas"/>
    <x v="2"/>
    <n v="5919817.1078618038"/>
  </r>
  <r>
    <n v="2022"/>
    <s v="Maio"/>
    <s v="Maio/2022"/>
    <s v="Ásia"/>
    <s v="Outros - Ásia"/>
    <x v="2"/>
    <n v="31079039.816274472"/>
  </r>
  <r>
    <n v="2022"/>
    <s v="Junho"/>
    <s v="Junho/2022"/>
    <s v="Ásia"/>
    <s v="China"/>
    <x v="2"/>
    <n v="85097370.925513446"/>
  </r>
  <r>
    <n v="2022"/>
    <s v="Junho"/>
    <s v="Junho/2022"/>
    <s v="Ásia"/>
    <s v="Índia"/>
    <x v="2"/>
    <n v="59198171.07861805"/>
  </r>
  <r>
    <n v="2022"/>
    <s v="Junho"/>
    <s v="Junho/2022"/>
    <s v="Ásia"/>
    <s v="Japão"/>
    <x v="2"/>
    <n v="31449028.385515839"/>
  </r>
  <r>
    <n v="2022"/>
    <s v="Junho"/>
    <s v="Junho/2022"/>
    <s v="Ásia"/>
    <s v="Indonésia"/>
    <x v="2"/>
    <n v="24049257.000688583"/>
  </r>
  <r>
    <n v="2022"/>
    <s v="Junho"/>
    <s v="Junho/2022"/>
    <s v="Ásia"/>
    <s v="Coréia do Sul"/>
    <x v="2"/>
    <n v="20349371.308274951"/>
  </r>
  <r>
    <n v="2022"/>
    <s v="Junho"/>
    <s v="Junho/2022"/>
    <s v="Ásia"/>
    <s v="Vietnã"/>
    <x v="2"/>
    <n v="11099657.077240884"/>
  </r>
  <r>
    <n v="2022"/>
    <s v="Junho"/>
    <s v="Junho/2022"/>
    <s v="Ásia"/>
    <s v="Filipinas"/>
    <x v="2"/>
    <n v="6289805.6771031674"/>
  </r>
  <r>
    <n v="2022"/>
    <s v="Junho"/>
    <s v="Junho/2022"/>
    <s v="Ásia"/>
    <s v="Outros - Ásia"/>
    <x v="2"/>
    <n v="34038948.37020538"/>
  </r>
  <r>
    <n v="2022"/>
    <s v="Julho"/>
    <s v="Julho/2022"/>
    <s v="Ásia"/>
    <s v="China"/>
    <x v="2"/>
    <n v="2451181.6851842394"/>
  </r>
  <r>
    <n v="2022"/>
    <s v="Julho"/>
    <s v="Julho/2022"/>
    <s v="Ásia"/>
    <s v="Índia"/>
    <x v="2"/>
    <n v="980472.67407369579"/>
  </r>
  <r>
    <n v="2022"/>
    <s v="Julho"/>
    <s v="Julho/2022"/>
    <s v="Ásia"/>
    <s v="Japão"/>
    <x v="2"/>
    <n v="490236.33703684789"/>
  </r>
  <r>
    <n v="2022"/>
    <s v="Julho"/>
    <s v="Julho/2022"/>
    <s v="Ásia"/>
    <s v="Indonésia"/>
    <x v="2"/>
    <n v="122559.08425921196"/>
  </r>
  <r>
    <n v="2022"/>
    <s v="Julho"/>
    <s v="Julho/2022"/>
    <s v="Ásia"/>
    <s v="Coréia do Sul"/>
    <x v="2"/>
    <n v="245118.16851842395"/>
  </r>
  <r>
    <n v="2022"/>
    <s v="Julho"/>
    <s v="Julho/2022"/>
    <s v="Ásia"/>
    <s v="Vietnã"/>
    <x v="2"/>
    <n v="15319.885532401495"/>
  </r>
  <r>
    <n v="2022"/>
    <s v="Julho"/>
    <s v="Julho/2022"/>
    <s v="Ásia"/>
    <s v="Filipinas"/>
    <x v="2"/>
    <n v="61279.542129605979"/>
  </r>
  <r>
    <n v="2022"/>
    <s v="Julho"/>
    <s v="Julho/2022"/>
    <s v="Ásia"/>
    <s v="Outros - Ásia"/>
    <x v="2"/>
    <n v="371491.13184400043"/>
  </r>
  <r>
    <n v="2022"/>
    <s v="Agosto"/>
    <s v="Agosto/2022"/>
    <s v="Ásia"/>
    <s v="China"/>
    <x v="2"/>
    <n v="2639194.0943925153"/>
  </r>
  <r>
    <n v="2022"/>
    <s v="Agosto"/>
    <s v="Agosto/2022"/>
    <s v="Ásia"/>
    <s v="Índia"/>
    <x v="2"/>
    <n v="1055677.6377570063"/>
  </r>
  <r>
    <n v="2022"/>
    <s v="Agosto"/>
    <s v="Agosto/2022"/>
    <s v="Ásia"/>
    <s v="Japão"/>
    <x v="2"/>
    <n v="527838.81887850305"/>
  </r>
  <r>
    <n v="2022"/>
    <s v="Agosto"/>
    <s v="Agosto/2022"/>
    <s v="Ásia"/>
    <s v="Indonésia"/>
    <x v="2"/>
    <n v="131959.70471962579"/>
  </r>
  <r>
    <n v="2022"/>
    <s v="Agosto"/>
    <s v="Agosto/2022"/>
    <s v="Ásia"/>
    <s v="Coréia do Sul"/>
    <x v="2"/>
    <n v="263919.40943925153"/>
  </r>
  <r>
    <n v="2022"/>
    <s v="Agosto"/>
    <s v="Agosto/2022"/>
    <s v="Ásia"/>
    <s v="Vietnã"/>
    <x v="2"/>
    <n v="16494.963089953224"/>
  </r>
  <r>
    <n v="2022"/>
    <s v="Agosto"/>
    <s v="Agosto/2022"/>
    <s v="Ásia"/>
    <s v="Filipinas"/>
    <x v="2"/>
    <n v="65979.852359812896"/>
  </r>
  <r>
    <n v="2022"/>
    <s v="Agosto"/>
    <s v="Agosto/2022"/>
    <s v="Ásia"/>
    <s v="Outros - Ásia"/>
    <x v="2"/>
    <n v="374998.20712593058"/>
  </r>
  <r>
    <n v="2022"/>
    <s v="Setembro"/>
    <s v="Setembro/2022"/>
    <s v="Ásia"/>
    <s v="China"/>
    <x v="2"/>
    <n v="2830851.186612559"/>
  </r>
  <r>
    <n v="2022"/>
    <s v="Setembro"/>
    <s v="Setembro/2022"/>
    <s v="Ásia"/>
    <s v="Índia"/>
    <x v="2"/>
    <n v="1132340.4746450235"/>
  </r>
  <r>
    <n v="2022"/>
    <s v="Setembro"/>
    <s v="Setembro/2022"/>
    <s v="Ásia"/>
    <s v="Japão"/>
    <x v="2"/>
    <n v="566170.23732251173"/>
  </r>
  <r>
    <n v="2022"/>
    <s v="Setembro"/>
    <s v="Setembro/2022"/>
    <s v="Ásia"/>
    <s v="Indonésia"/>
    <x v="2"/>
    <n v="141542.55933062793"/>
  </r>
  <r>
    <n v="2022"/>
    <s v="Setembro"/>
    <s v="Setembro/2022"/>
    <s v="Ásia"/>
    <s v="Coréia do Sul"/>
    <x v="2"/>
    <n v="283085.11866125581"/>
  </r>
  <r>
    <n v="2022"/>
    <s v="Setembro"/>
    <s v="Setembro/2022"/>
    <s v="Ásia"/>
    <s v="Vietnã"/>
    <x v="2"/>
    <n v="17692.819916328492"/>
  </r>
  <r>
    <n v="2022"/>
    <s v="Setembro"/>
    <s v="Setembro/2022"/>
    <s v="Ásia"/>
    <s v="Filipinas"/>
    <x v="2"/>
    <n v="70771.279665313967"/>
  </r>
  <r>
    <n v="2022"/>
    <s v="Setembro"/>
    <s v="Setembro/2022"/>
    <s v="Ásia"/>
    <s v="Outros - Ásia"/>
    <x v="2"/>
    <n v="372013.19079315179"/>
  </r>
  <r>
    <n v="2022"/>
    <s v="Outubro"/>
    <s v="Outubro/2022"/>
    <s v="Ásia"/>
    <s v="China"/>
    <x v="2"/>
    <n v="3019082.572348942"/>
  </r>
  <r>
    <n v="2022"/>
    <s v="Outubro"/>
    <s v="Outubro/2022"/>
    <s v="Ásia"/>
    <s v="Índia"/>
    <x v="2"/>
    <n v="1207633.0289395768"/>
  </r>
  <r>
    <n v="2022"/>
    <s v="Outubro"/>
    <s v="Outubro/2022"/>
    <s v="Ásia"/>
    <s v="Japão"/>
    <x v="2"/>
    <n v="603816.51446978841"/>
  </r>
  <r>
    <n v="2022"/>
    <s v="Outubro"/>
    <s v="Outubro/2022"/>
    <s v="Ásia"/>
    <s v="Indonésia"/>
    <x v="2"/>
    <n v="150954.1286174471"/>
  </r>
  <r>
    <n v="2022"/>
    <s v="Outubro"/>
    <s v="Outubro/2022"/>
    <s v="Ásia"/>
    <s v="Coréia do Sul"/>
    <x v="2"/>
    <n v="301908.25723489415"/>
  </r>
  <r>
    <n v="2022"/>
    <s v="Outubro"/>
    <s v="Outubro/2022"/>
    <s v="Ásia"/>
    <s v="Vietnã"/>
    <x v="2"/>
    <n v="18869.266077180884"/>
  </r>
  <r>
    <n v="2022"/>
    <s v="Outubro"/>
    <s v="Outubro/2022"/>
    <s v="Ásia"/>
    <s v="Filipinas"/>
    <x v="2"/>
    <n v="75477.064308723537"/>
  </r>
  <r>
    <n v="2022"/>
    <s v="Outubro"/>
    <s v="Outubro/2022"/>
    <s v="Ásia"/>
    <s v="Outros - Ásia"/>
    <x v="2"/>
    <n v="375130.21413439367"/>
  </r>
  <r>
    <n v="2022"/>
    <s v="Novembro"/>
    <s v="Novembro/2022"/>
    <s v="Ásia"/>
    <s v="China"/>
    <x v="2"/>
    <n v="3210590.4061430874"/>
  </r>
  <r>
    <n v="2022"/>
    <s v="Novembro"/>
    <s v="Novembro/2022"/>
    <s v="Ásia"/>
    <s v="Índia"/>
    <x v="2"/>
    <n v="1284236.1624572349"/>
  </r>
  <r>
    <n v="2022"/>
    <s v="Novembro"/>
    <s v="Novembro/2022"/>
    <s v="Ásia"/>
    <s v="Japão"/>
    <x v="2"/>
    <n v="642118.08122861758"/>
  </r>
  <r>
    <n v="2022"/>
    <s v="Novembro"/>
    <s v="Novembro/2022"/>
    <s v="Ásia"/>
    <s v="Indonésia"/>
    <x v="2"/>
    <n v="160529.52030715439"/>
  </r>
  <r>
    <n v="2022"/>
    <s v="Novembro"/>
    <s v="Novembro/2022"/>
    <s v="Ásia"/>
    <s v="Coréia do Sul"/>
    <x v="2"/>
    <n v="321059.04061430873"/>
  </r>
  <r>
    <n v="2022"/>
    <s v="Novembro"/>
    <s v="Novembro/2022"/>
    <s v="Ásia"/>
    <s v="Vietnã"/>
    <x v="2"/>
    <n v="20066.190038394299"/>
  </r>
  <r>
    <n v="2022"/>
    <s v="Novembro"/>
    <s v="Novembro/2022"/>
    <s v="Ásia"/>
    <s v="Filipinas"/>
    <x v="2"/>
    <n v="80264.760153577183"/>
  </r>
  <r>
    <n v="2022"/>
    <s v="Novembro"/>
    <s v="Novembro/2022"/>
    <s v="Ásia"/>
    <s v="Outros - Ásia"/>
    <x v="2"/>
    <n v="372411.06437274441"/>
  </r>
  <r>
    <n v="2022"/>
    <s v="Dezembro"/>
    <s v="Dezembro/2022"/>
    <s v="Ásia"/>
    <s v="China"/>
    <x v="2"/>
    <n v="3399281.1853414178"/>
  </r>
  <r>
    <n v="2022"/>
    <s v="Dezembro"/>
    <s v="Dezembro/2022"/>
    <s v="Ásia"/>
    <s v="Índia"/>
    <x v="2"/>
    <n v="1359712.4741365672"/>
  </r>
  <r>
    <n v="2022"/>
    <s v="Dezembro"/>
    <s v="Dezembro/2022"/>
    <s v="Ásia"/>
    <s v="Japão"/>
    <x v="2"/>
    <n v="679856.23706828372"/>
  </r>
  <r>
    <n v="2022"/>
    <s v="Dezembro"/>
    <s v="Dezembro/2022"/>
    <s v="Ásia"/>
    <s v="Indonésia"/>
    <x v="2"/>
    <n v="169964.0592670709"/>
  </r>
  <r>
    <n v="2022"/>
    <s v="Dezembro"/>
    <s v="Dezembro/2022"/>
    <s v="Ásia"/>
    <s v="Coréia do Sul"/>
    <x v="2"/>
    <n v="339928.1185341418"/>
  </r>
  <r>
    <n v="2022"/>
    <s v="Dezembro"/>
    <s v="Dezembro/2022"/>
    <s v="Ásia"/>
    <s v="Vietnã"/>
    <x v="2"/>
    <n v="21245.507408383863"/>
  </r>
  <r>
    <n v="2022"/>
    <s v="Dezembro"/>
    <s v="Dezembro/2022"/>
    <s v="Ásia"/>
    <s v="Filipinas"/>
    <x v="2"/>
    <n v="84982.029633535451"/>
  </r>
  <r>
    <n v="2022"/>
    <s v="Dezembro"/>
    <s v="Dezembro/2022"/>
    <s v="Ásia"/>
    <s v="Outros - Ásia"/>
    <x v="2"/>
    <n v="374709.79310989258"/>
  </r>
  <r>
    <n v="2022"/>
    <s v="Janeiro"/>
    <s v="Janeiro/2022"/>
    <s v="Ásia"/>
    <s v="China"/>
    <x v="3"/>
    <n v="66597942.463445306"/>
  </r>
  <r>
    <n v="2022"/>
    <s v="Janeiro"/>
    <s v="Janeiro/2022"/>
    <s v="Ásia"/>
    <s v="Índia"/>
    <x v="3"/>
    <n v="40698742.616549917"/>
  </r>
  <r>
    <n v="2022"/>
    <s v="Janeiro"/>
    <s v="Janeiro/2022"/>
    <s v="Ásia"/>
    <s v="Japão"/>
    <x v="3"/>
    <n v="22199314.154481769"/>
  </r>
  <r>
    <n v="2022"/>
    <s v="Janeiro"/>
    <s v="Janeiro/2022"/>
    <s v="Ásia"/>
    <s v="Indonésia"/>
    <x v="3"/>
    <n v="14799542.769654511"/>
  </r>
  <r>
    <n v="2022"/>
    <s v="Janeiro"/>
    <s v="Janeiro/2022"/>
    <s v="Ásia"/>
    <s v="Coréia do Sul"/>
    <x v="3"/>
    <n v="11099657.077240884"/>
  </r>
  <r>
    <n v="2022"/>
    <s v="Janeiro"/>
    <s v="Janeiro/2022"/>
    <s v="Ásia"/>
    <s v="Vietnã"/>
    <x v="3"/>
    <n v="7399771.3848272553"/>
  </r>
  <r>
    <n v="2022"/>
    <s v="Janeiro"/>
    <s v="Janeiro/2022"/>
    <s v="Ásia"/>
    <s v="Filipinas"/>
    <x v="3"/>
    <n v="3699885.6924136276"/>
  </r>
  <r>
    <n v="2022"/>
    <s v="Janeiro"/>
    <s v="Janeiro/2022"/>
    <s v="Ásia"/>
    <s v="Outros - Ásia"/>
    <x v="3"/>
    <n v="19239405.600550864"/>
  </r>
  <r>
    <n v="2022"/>
    <s v="Fevereiro"/>
    <s v="Fevereiro/2022"/>
    <s v="Ásia"/>
    <s v="China"/>
    <x v="3"/>
    <n v="70297828.155858934"/>
  </r>
  <r>
    <n v="2022"/>
    <s v="Fevereiro"/>
    <s v="Fevereiro/2022"/>
    <s v="Ásia"/>
    <s v="Índia"/>
    <x v="3"/>
    <n v="44398628.30896353"/>
  </r>
  <r>
    <n v="2022"/>
    <s v="Fevereiro"/>
    <s v="Fevereiro/2022"/>
    <s v="Ásia"/>
    <s v="Japão"/>
    <x v="3"/>
    <n v="24049257.000688579"/>
  </r>
  <r>
    <n v="2022"/>
    <s v="Fevereiro"/>
    <s v="Fevereiro/2022"/>
    <s v="Ásia"/>
    <s v="Indonésia"/>
    <x v="3"/>
    <n v="16649485.615861326"/>
  </r>
  <r>
    <n v="2022"/>
    <s v="Fevereiro"/>
    <s v="Fevereiro/2022"/>
    <s v="Ásia"/>
    <s v="Coréia do Sul"/>
    <x v="3"/>
    <n v="12949599.923447696"/>
  </r>
  <r>
    <n v="2022"/>
    <s v="Fevereiro"/>
    <s v="Fevereiro/2022"/>
    <s v="Ásia"/>
    <s v="Vietnã"/>
    <x v="3"/>
    <n v="8139748.5233099815"/>
  </r>
  <r>
    <n v="2022"/>
    <s v="Fevereiro"/>
    <s v="Fevereiro/2022"/>
    <s v="Ásia"/>
    <s v="Filipinas"/>
    <x v="3"/>
    <n v="4439862.8308963533"/>
  </r>
  <r>
    <n v="2022"/>
    <s v="Fevereiro"/>
    <s v="Fevereiro/2022"/>
    <s v="Ásia"/>
    <s v="Outros - Ásia"/>
    <x v="3"/>
    <n v="22199314.154481765"/>
  </r>
  <r>
    <n v="2022"/>
    <s v="Março"/>
    <s v="Março/2022"/>
    <s v="Ásia"/>
    <s v="China"/>
    <x v="3"/>
    <n v="73997713.848272562"/>
  </r>
  <r>
    <n v="2022"/>
    <s v="Março"/>
    <s v="Março/2022"/>
    <s v="Ásia"/>
    <s v="Índia"/>
    <x v="3"/>
    <n v="48098514.001377165"/>
  </r>
  <r>
    <n v="2022"/>
    <s v="Março"/>
    <s v="Março/2022"/>
    <s v="Ásia"/>
    <s v="Japão"/>
    <x v="3"/>
    <n v="25899199.846895393"/>
  </r>
  <r>
    <n v="2022"/>
    <s v="Março"/>
    <s v="Março/2022"/>
    <s v="Ásia"/>
    <s v="Indonésia"/>
    <x v="3"/>
    <n v="18499428.462068141"/>
  </r>
  <r>
    <n v="2022"/>
    <s v="Março"/>
    <s v="Março/2022"/>
    <s v="Ásia"/>
    <s v="Coréia do Sul"/>
    <x v="3"/>
    <n v="14799542.769654509"/>
  </r>
  <r>
    <n v="2022"/>
    <s v="Março"/>
    <s v="Março/2022"/>
    <s v="Ásia"/>
    <s v="Vietnã"/>
    <x v="3"/>
    <n v="8879725.6617927048"/>
  </r>
  <r>
    <n v="2022"/>
    <s v="Março"/>
    <s v="Março/2022"/>
    <s v="Ásia"/>
    <s v="Filipinas"/>
    <x v="3"/>
    <n v="5179839.9693790805"/>
  </r>
  <r>
    <n v="2022"/>
    <s v="Março"/>
    <s v="Março/2022"/>
    <s v="Ásia"/>
    <s v="Outros - Ásia"/>
    <x v="3"/>
    <n v="25159222.708412666"/>
  </r>
  <r>
    <n v="2022"/>
    <s v="Abril"/>
    <s v="Abril/2022"/>
    <s v="Ásia"/>
    <s v="China"/>
    <x v="3"/>
    <n v="77697599.540686175"/>
  </r>
  <r>
    <n v="2022"/>
    <s v="Abril"/>
    <s v="Abril/2022"/>
    <s v="Ásia"/>
    <s v="Índia"/>
    <x v="3"/>
    <n v="51798399.693790793"/>
  </r>
  <r>
    <n v="2022"/>
    <s v="Abril"/>
    <s v="Abril/2022"/>
    <s v="Ásia"/>
    <s v="Japão"/>
    <x v="3"/>
    <n v="27749142.693102211"/>
  </r>
  <r>
    <n v="2022"/>
    <s v="Abril"/>
    <s v="Abril/2022"/>
    <s v="Ásia"/>
    <s v="Indonésia"/>
    <x v="3"/>
    <n v="22199314.154481765"/>
  </r>
  <r>
    <n v="2022"/>
    <s v="Abril"/>
    <s v="Abril/2022"/>
    <s v="Ásia"/>
    <s v="Coréia do Sul"/>
    <x v="3"/>
    <n v="18499428.462068141"/>
  </r>
  <r>
    <n v="2022"/>
    <s v="Abril"/>
    <s v="Abril/2022"/>
    <s v="Ásia"/>
    <s v="Vietnã"/>
    <x v="3"/>
    <n v="9619702.8002754319"/>
  </r>
  <r>
    <n v="2022"/>
    <s v="Abril"/>
    <s v="Abril/2022"/>
    <s v="Ásia"/>
    <s v="Filipinas"/>
    <x v="3"/>
    <n v="5549828.5386204422"/>
  </r>
  <r>
    <n v="2022"/>
    <s v="Abril"/>
    <s v="Abril/2022"/>
    <s v="Ásia"/>
    <s v="Outros - Ásia"/>
    <x v="3"/>
    <n v="28119131.262343571"/>
  </r>
  <r>
    <n v="2022"/>
    <s v="Maio"/>
    <s v="Maio/2022"/>
    <s v="Ásia"/>
    <s v="China"/>
    <x v="3"/>
    <n v="81397485.233099803"/>
  </r>
  <r>
    <n v="2022"/>
    <s v="Maio"/>
    <s v="Maio/2022"/>
    <s v="Ásia"/>
    <s v="Índia"/>
    <x v="3"/>
    <n v="55498285.386204414"/>
  </r>
  <r>
    <n v="2022"/>
    <s v="Maio"/>
    <s v="Maio/2022"/>
    <s v="Ásia"/>
    <s v="Japão"/>
    <x v="3"/>
    <n v="29599085.539309021"/>
  </r>
  <r>
    <n v="2022"/>
    <s v="Maio"/>
    <s v="Maio/2022"/>
    <s v="Ásia"/>
    <s v="Indonésia"/>
    <x v="3"/>
    <n v="22199314.154481765"/>
  </r>
  <r>
    <n v="2022"/>
    <s v="Maio"/>
    <s v="Maio/2022"/>
    <s v="Ásia"/>
    <s v="Coréia do Sul"/>
    <x v="3"/>
    <n v="18499428.462068141"/>
  </r>
  <r>
    <n v="2022"/>
    <s v="Maio"/>
    <s v="Maio/2022"/>
    <s v="Ásia"/>
    <s v="Vietnã"/>
    <x v="3"/>
    <n v="10359679.938758157"/>
  </r>
  <r>
    <n v="2022"/>
    <s v="Maio"/>
    <s v="Maio/2022"/>
    <s v="Ásia"/>
    <s v="Filipinas"/>
    <x v="3"/>
    <n v="5919817.1078618038"/>
  </r>
  <r>
    <n v="2022"/>
    <s v="Maio"/>
    <s v="Maio/2022"/>
    <s v="Ásia"/>
    <s v="Outros - Ásia"/>
    <x v="3"/>
    <n v="31079039.816274472"/>
  </r>
  <r>
    <n v="2022"/>
    <s v="Junho"/>
    <s v="Junho/2022"/>
    <s v="Ásia"/>
    <s v="China"/>
    <x v="3"/>
    <n v="85097370.925513446"/>
  </r>
  <r>
    <n v="2022"/>
    <s v="Junho"/>
    <s v="Junho/2022"/>
    <s v="Ásia"/>
    <s v="Índia"/>
    <x v="3"/>
    <n v="59198171.07861805"/>
  </r>
  <r>
    <n v="2022"/>
    <s v="Junho"/>
    <s v="Junho/2022"/>
    <s v="Ásia"/>
    <s v="Japão"/>
    <x v="3"/>
    <n v="31449028.385515839"/>
  </r>
  <r>
    <n v="2022"/>
    <s v="Junho"/>
    <s v="Junho/2022"/>
    <s v="Ásia"/>
    <s v="Indonésia"/>
    <x v="3"/>
    <n v="24049257.000688583"/>
  </r>
  <r>
    <n v="2022"/>
    <s v="Junho"/>
    <s v="Junho/2022"/>
    <s v="Ásia"/>
    <s v="Coréia do Sul"/>
    <x v="3"/>
    <n v="20349371.308274951"/>
  </r>
  <r>
    <n v="2022"/>
    <s v="Junho"/>
    <s v="Junho/2022"/>
    <s v="Ásia"/>
    <s v="Vietnã"/>
    <x v="3"/>
    <n v="11099657.077240884"/>
  </r>
  <r>
    <n v="2022"/>
    <s v="Junho"/>
    <s v="Junho/2022"/>
    <s v="Ásia"/>
    <s v="Filipinas"/>
    <x v="3"/>
    <n v="6289805.6771031674"/>
  </r>
  <r>
    <n v="2022"/>
    <s v="Junho"/>
    <s v="Junho/2022"/>
    <s v="Ásia"/>
    <s v="Outros - Ásia"/>
    <x v="3"/>
    <n v="34038948.37020538"/>
  </r>
  <r>
    <n v="2022"/>
    <s v="Julho"/>
    <s v="Julho/2022"/>
    <s v="Ásia"/>
    <s v="China"/>
    <x v="3"/>
    <n v="420835.40980572783"/>
  </r>
  <r>
    <n v="2022"/>
    <s v="Julho"/>
    <s v="Julho/2022"/>
    <s v="Ásia"/>
    <s v="Índia"/>
    <x v="3"/>
    <n v="210417.70490286394"/>
  </r>
  <r>
    <n v="2022"/>
    <s v="Julho"/>
    <s v="Julho/2022"/>
    <s v="Ásia"/>
    <s v="Japão"/>
    <x v="3"/>
    <n v="105208.85245143196"/>
  </r>
  <r>
    <n v="2022"/>
    <s v="Julho"/>
    <s v="Julho/2022"/>
    <s v="Ásia"/>
    <s v="Indonésia"/>
    <x v="3"/>
    <n v="42083.540980572783"/>
  </r>
  <r>
    <n v="2022"/>
    <s v="Julho"/>
    <s v="Julho/2022"/>
    <s v="Ásia"/>
    <s v="Coréia do Sul"/>
    <x v="3"/>
    <n v="63125.31147085916"/>
  </r>
  <r>
    <n v="2022"/>
    <s v="Julho"/>
    <s v="Julho/2022"/>
    <s v="Ásia"/>
    <s v="Vietnã"/>
    <x v="3"/>
    <n v="10520.885245143196"/>
  </r>
  <r>
    <n v="2022"/>
    <s v="Julho"/>
    <s v="Julho/2022"/>
    <s v="Ásia"/>
    <s v="Filipinas"/>
    <x v="3"/>
    <n v="21041.770490286388"/>
  </r>
  <r>
    <n v="2022"/>
    <s v="Julho"/>
    <s v="Julho/2022"/>
    <s v="Ásia"/>
    <s v="Outros - Ásia"/>
    <x v="3"/>
    <n v="74298.226368800082"/>
  </r>
  <r>
    <n v="2022"/>
    <s v="Agosto"/>
    <s v="Agosto/2022"/>
    <s v="Ásia"/>
    <s v="China"/>
    <x v="3"/>
    <n v="453114.64873606438"/>
  </r>
  <r>
    <n v="2022"/>
    <s v="Agosto"/>
    <s v="Agosto/2022"/>
    <s v="Ásia"/>
    <s v="Índia"/>
    <x v="3"/>
    <n v="226557.32436803225"/>
  </r>
  <r>
    <n v="2022"/>
    <s v="Agosto"/>
    <s v="Agosto/2022"/>
    <s v="Ásia"/>
    <s v="Japão"/>
    <x v="3"/>
    <n v="113278.6621840161"/>
  </r>
  <r>
    <n v="2022"/>
    <s v="Agosto"/>
    <s v="Agosto/2022"/>
    <s v="Ásia"/>
    <s v="Indonésia"/>
    <x v="3"/>
    <n v="45311.464873606441"/>
  </r>
  <r>
    <n v="2022"/>
    <s v="Agosto"/>
    <s v="Agosto/2022"/>
    <s v="Ásia"/>
    <s v="Coréia do Sul"/>
    <x v="3"/>
    <n v="67967.197310409654"/>
  </r>
  <r>
    <n v="2022"/>
    <s v="Agosto"/>
    <s v="Agosto/2022"/>
    <s v="Ásia"/>
    <s v="Vietnã"/>
    <x v="3"/>
    <n v="11327.866218401612"/>
  </r>
  <r>
    <n v="2022"/>
    <s v="Agosto"/>
    <s v="Agosto/2022"/>
    <s v="Ásia"/>
    <s v="Filipinas"/>
    <x v="3"/>
    <n v="22655.732436803224"/>
  </r>
  <r>
    <n v="2022"/>
    <s v="Agosto"/>
    <s v="Agosto/2022"/>
    <s v="Ásia"/>
    <s v="Outros - Ásia"/>
    <x v="3"/>
    <n v="74999.641425186142"/>
  </r>
  <r>
    <n v="2022"/>
    <s v="Setembro"/>
    <s v="Setembro/2022"/>
    <s v="Ásia"/>
    <s v="China"/>
    <x v="3"/>
    <n v="486019.63143649354"/>
  </r>
  <r>
    <n v="2022"/>
    <s v="Setembro"/>
    <s v="Setembro/2022"/>
    <s v="Ásia"/>
    <s v="Índia"/>
    <x v="3"/>
    <n v="243009.8157182468"/>
  </r>
  <r>
    <n v="2022"/>
    <s v="Setembro"/>
    <s v="Setembro/2022"/>
    <s v="Ásia"/>
    <s v="Japão"/>
    <x v="3"/>
    <n v="121504.90785912338"/>
  </r>
  <r>
    <n v="2022"/>
    <s v="Setembro"/>
    <s v="Setembro/2022"/>
    <s v="Ásia"/>
    <s v="Indonésia"/>
    <x v="3"/>
    <n v="48601.963143649351"/>
  </r>
  <r>
    <n v="2022"/>
    <s v="Setembro"/>
    <s v="Setembro/2022"/>
    <s v="Ásia"/>
    <s v="Coréia do Sul"/>
    <x v="3"/>
    <n v="72902.944715474034"/>
  </r>
  <r>
    <n v="2022"/>
    <s v="Setembro"/>
    <s v="Setembro/2022"/>
    <s v="Ásia"/>
    <s v="Vietnã"/>
    <x v="3"/>
    <n v="12150.49078591234"/>
  </r>
  <r>
    <n v="2022"/>
    <s v="Setembro"/>
    <s v="Setembro/2022"/>
    <s v="Ásia"/>
    <s v="Filipinas"/>
    <x v="3"/>
    <n v="24300.981571824675"/>
  </r>
  <r>
    <n v="2022"/>
    <s v="Setembro"/>
    <s v="Setembro/2022"/>
    <s v="Ásia"/>
    <s v="Outros - Ásia"/>
    <x v="3"/>
    <n v="74402.638158630361"/>
  </r>
  <r>
    <n v="2022"/>
    <s v="Outubro"/>
    <s v="Outubro/2022"/>
    <s v="Ásia"/>
    <s v="China"/>
    <x v="3"/>
    <n v="518336.46573460731"/>
  </r>
  <r>
    <n v="2022"/>
    <s v="Outubro"/>
    <s v="Outubro/2022"/>
    <s v="Ásia"/>
    <s v="Índia"/>
    <x v="3"/>
    <n v="259168.23286730368"/>
  </r>
  <r>
    <n v="2022"/>
    <s v="Outubro"/>
    <s v="Outubro/2022"/>
    <s v="Ásia"/>
    <s v="Japão"/>
    <x v="3"/>
    <n v="129584.11643365186"/>
  </r>
  <r>
    <n v="2022"/>
    <s v="Outubro"/>
    <s v="Outubro/2022"/>
    <s v="Ásia"/>
    <s v="Indonésia"/>
    <x v="3"/>
    <n v="51833.646573460741"/>
  </r>
  <r>
    <n v="2022"/>
    <s v="Outubro"/>
    <s v="Outubro/2022"/>
    <s v="Ásia"/>
    <s v="Coréia do Sul"/>
    <x v="3"/>
    <n v="77750.469860191079"/>
  </r>
  <r>
    <n v="2022"/>
    <s v="Outubro"/>
    <s v="Outubro/2022"/>
    <s v="Ásia"/>
    <s v="Vietnã"/>
    <x v="3"/>
    <n v="12958.411643365183"/>
  </r>
  <r>
    <n v="2022"/>
    <s v="Outubro"/>
    <s v="Outubro/2022"/>
    <s v="Ásia"/>
    <s v="Filipinas"/>
    <x v="3"/>
    <n v="25916.823286730363"/>
  </r>
  <r>
    <n v="2022"/>
    <s v="Outubro"/>
    <s v="Outubro/2022"/>
    <s v="Ásia"/>
    <s v="Outros - Ásia"/>
    <x v="3"/>
    <n v="75026.042826878736"/>
  </r>
  <r>
    <n v="2022"/>
    <s v="Novembro"/>
    <s v="Novembro/2022"/>
    <s v="Ásia"/>
    <s v="China"/>
    <x v="3"/>
    <n v="551215.82274143375"/>
  </r>
  <r>
    <n v="2022"/>
    <s v="Novembro"/>
    <s v="Novembro/2022"/>
    <s v="Ásia"/>
    <s v="Índia"/>
    <x v="3"/>
    <n v="275607.91137071687"/>
  </r>
  <r>
    <n v="2022"/>
    <s v="Novembro"/>
    <s v="Novembro/2022"/>
    <s v="Ásia"/>
    <s v="Japão"/>
    <x v="3"/>
    <n v="137803.95568535844"/>
  </r>
  <r>
    <n v="2022"/>
    <s v="Novembro"/>
    <s v="Novembro/2022"/>
    <s v="Ásia"/>
    <s v="Indonésia"/>
    <x v="3"/>
    <n v="55121.58227414338"/>
  </r>
  <r>
    <n v="2022"/>
    <s v="Novembro"/>
    <s v="Novembro/2022"/>
    <s v="Ásia"/>
    <s v="Coréia do Sul"/>
    <x v="3"/>
    <n v="82682.373411215071"/>
  </r>
  <r>
    <n v="2022"/>
    <s v="Novembro"/>
    <s v="Novembro/2022"/>
    <s v="Ásia"/>
    <s v="Vietnã"/>
    <x v="3"/>
    <n v="13780.395568535845"/>
  </r>
  <r>
    <n v="2022"/>
    <s v="Novembro"/>
    <s v="Novembro/2022"/>
    <s v="Ásia"/>
    <s v="Filipinas"/>
    <x v="3"/>
    <n v="27560.791137071687"/>
  </r>
  <r>
    <n v="2022"/>
    <s v="Novembro"/>
    <s v="Novembro/2022"/>
    <s v="Ásia"/>
    <s v="Outros - Ásia"/>
    <x v="3"/>
    <n v="74482.212874548903"/>
  </r>
  <r>
    <n v="2022"/>
    <s v="Dezembro"/>
    <s v="Dezembro/2022"/>
    <s v="Ásia"/>
    <s v="China"/>
    <x v="3"/>
    <n v="583611.5288086168"/>
  </r>
  <r>
    <n v="2022"/>
    <s v="Dezembro"/>
    <s v="Dezembro/2022"/>
    <s v="Ásia"/>
    <s v="Índia"/>
    <x v="3"/>
    <n v="291805.7644043084"/>
  </r>
  <r>
    <n v="2022"/>
    <s v="Dezembro"/>
    <s v="Dezembro/2022"/>
    <s v="Ásia"/>
    <s v="Japão"/>
    <x v="3"/>
    <n v="145902.88220215423"/>
  </r>
  <r>
    <n v="2022"/>
    <s v="Dezembro"/>
    <s v="Dezembro/2022"/>
    <s v="Ásia"/>
    <s v="Indonésia"/>
    <x v="3"/>
    <n v="58361.152880861686"/>
  </r>
  <r>
    <n v="2022"/>
    <s v="Dezembro"/>
    <s v="Dezembro/2022"/>
    <s v="Ásia"/>
    <s v="Coréia do Sul"/>
    <x v="3"/>
    <n v="87541.729321292543"/>
  </r>
  <r>
    <n v="2022"/>
    <s v="Dezembro"/>
    <s v="Dezembro/2022"/>
    <s v="Ásia"/>
    <s v="Vietnã"/>
    <x v="3"/>
    <n v="14590.288220215423"/>
  </r>
  <r>
    <n v="2022"/>
    <s v="Dezembro"/>
    <s v="Dezembro/2022"/>
    <s v="Ásia"/>
    <s v="Filipinas"/>
    <x v="3"/>
    <n v="29180.576440430839"/>
  </r>
  <r>
    <n v="2022"/>
    <s v="Dezembro"/>
    <s v="Dezembro/2022"/>
    <s v="Ásia"/>
    <s v="Outros - Ásia"/>
    <x v="3"/>
    <n v="74941.958621978527"/>
  </r>
  <r>
    <n v="2022"/>
    <s v="Janeiro"/>
    <s v="Janeiro/2022"/>
    <s v="Ásia"/>
    <s v="China"/>
    <x v="4"/>
    <n v="66597942.463445306"/>
  </r>
  <r>
    <n v="2022"/>
    <s v="Janeiro"/>
    <s v="Janeiro/2022"/>
    <s v="Ásia"/>
    <s v="Índia"/>
    <x v="4"/>
    <n v="40698742.616549917"/>
  </r>
  <r>
    <n v="2022"/>
    <s v="Janeiro"/>
    <s v="Janeiro/2022"/>
    <s v="Ásia"/>
    <s v="Japão"/>
    <x v="4"/>
    <n v="22199314.154481769"/>
  </r>
  <r>
    <n v="2022"/>
    <s v="Janeiro"/>
    <s v="Janeiro/2022"/>
    <s v="Ásia"/>
    <s v="Indonésia"/>
    <x v="4"/>
    <n v="14799542.769654511"/>
  </r>
  <r>
    <n v="2022"/>
    <s v="Janeiro"/>
    <s v="Janeiro/2022"/>
    <s v="Ásia"/>
    <s v="Coréia do Sul"/>
    <x v="4"/>
    <n v="11099657.077240884"/>
  </r>
  <r>
    <n v="2022"/>
    <s v="Janeiro"/>
    <s v="Janeiro/2022"/>
    <s v="Ásia"/>
    <s v="Vietnã"/>
    <x v="4"/>
    <n v="7399771.3848272553"/>
  </r>
  <r>
    <n v="2022"/>
    <s v="Janeiro"/>
    <s v="Janeiro/2022"/>
    <s v="Ásia"/>
    <s v="Filipinas"/>
    <x v="4"/>
    <n v="3699885.6924136276"/>
  </r>
  <r>
    <n v="2022"/>
    <s v="Janeiro"/>
    <s v="Janeiro/2022"/>
    <s v="Ásia"/>
    <s v="Outros - Ásia"/>
    <x v="4"/>
    <n v="19239405.600550864"/>
  </r>
  <r>
    <n v="2022"/>
    <s v="Fevereiro"/>
    <s v="Fevereiro/2022"/>
    <s v="Ásia"/>
    <s v="China"/>
    <x v="4"/>
    <n v="70297828.155858934"/>
  </r>
  <r>
    <n v="2022"/>
    <s v="Fevereiro"/>
    <s v="Fevereiro/2022"/>
    <s v="Ásia"/>
    <s v="Índia"/>
    <x v="4"/>
    <n v="44398628.30896353"/>
  </r>
  <r>
    <n v="2022"/>
    <s v="Fevereiro"/>
    <s v="Fevereiro/2022"/>
    <s v="Ásia"/>
    <s v="Japão"/>
    <x v="4"/>
    <n v="24049257.000688579"/>
  </r>
  <r>
    <n v="2022"/>
    <s v="Fevereiro"/>
    <s v="Fevereiro/2022"/>
    <s v="Ásia"/>
    <s v="Indonésia"/>
    <x v="4"/>
    <n v="16649485.615861326"/>
  </r>
  <r>
    <n v="2022"/>
    <s v="Fevereiro"/>
    <s v="Fevereiro/2022"/>
    <s v="Ásia"/>
    <s v="Coréia do Sul"/>
    <x v="4"/>
    <n v="12949599.923447696"/>
  </r>
  <r>
    <n v="2022"/>
    <s v="Fevereiro"/>
    <s v="Fevereiro/2022"/>
    <s v="Ásia"/>
    <s v="Vietnã"/>
    <x v="4"/>
    <n v="8139748.5233099815"/>
  </r>
  <r>
    <n v="2022"/>
    <s v="Fevereiro"/>
    <s v="Fevereiro/2022"/>
    <s v="Ásia"/>
    <s v="Filipinas"/>
    <x v="4"/>
    <n v="4439862.8308963533"/>
  </r>
  <r>
    <n v="2022"/>
    <s v="Fevereiro"/>
    <s v="Fevereiro/2022"/>
    <s v="Ásia"/>
    <s v="Outros - Ásia"/>
    <x v="4"/>
    <n v="22199314.154481765"/>
  </r>
  <r>
    <n v="2022"/>
    <s v="Março"/>
    <s v="Março/2022"/>
    <s v="Ásia"/>
    <s v="China"/>
    <x v="4"/>
    <n v="73997713.848272562"/>
  </r>
  <r>
    <n v="2022"/>
    <s v="Março"/>
    <s v="Março/2022"/>
    <s v="Ásia"/>
    <s v="Índia"/>
    <x v="4"/>
    <n v="48098514.001377165"/>
  </r>
  <r>
    <n v="2022"/>
    <s v="Março"/>
    <s v="Março/2022"/>
    <s v="Ásia"/>
    <s v="Japão"/>
    <x v="4"/>
    <n v="25899199.846895393"/>
  </r>
  <r>
    <n v="2022"/>
    <s v="Março"/>
    <s v="Março/2022"/>
    <s v="Ásia"/>
    <s v="Indonésia"/>
    <x v="4"/>
    <n v="18499428.462068141"/>
  </r>
  <r>
    <n v="2022"/>
    <s v="Março"/>
    <s v="Março/2022"/>
    <s v="Ásia"/>
    <s v="Coréia do Sul"/>
    <x v="4"/>
    <n v="14799542.769654509"/>
  </r>
  <r>
    <n v="2022"/>
    <s v="Março"/>
    <s v="Março/2022"/>
    <s v="Ásia"/>
    <s v="Vietnã"/>
    <x v="4"/>
    <n v="8879725.6617927048"/>
  </r>
  <r>
    <n v="2022"/>
    <s v="Março"/>
    <s v="Março/2022"/>
    <s v="Ásia"/>
    <s v="Filipinas"/>
    <x v="4"/>
    <n v="5179839.9693790805"/>
  </r>
  <r>
    <n v="2022"/>
    <s v="Março"/>
    <s v="Março/2022"/>
    <s v="Ásia"/>
    <s v="Outros - Ásia"/>
    <x v="4"/>
    <n v="25159222.708412666"/>
  </r>
  <r>
    <n v="2022"/>
    <s v="Abril"/>
    <s v="Abril/2022"/>
    <s v="Ásia"/>
    <s v="China"/>
    <x v="4"/>
    <n v="77697599.540686175"/>
  </r>
  <r>
    <n v="2022"/>
    <s v="Abril"/>
    <s v="Abril/2022"/>
    <s v="Ásia"/>
    <s v="Índia"/>
    <x v="4"/>
    <n v="51798399.693790793"/>
  </r>
  <r>
    <n v="2022"/>
    <s v="Abril"/>
    <s v="Abril/2022"/>
    <s v="Ásia"/>
    <s v="Japão"/>
    <x v="4"/>
    <n v="27749142.693102211"/>
  </r>
  <r>
    <n v="2022"/>
    <s v="Abril"/>
    <s v="Abril/2022"/>
    <s v="Ásia"/>
    <s v="Indonésia"/>
    <x v="4"/>
    <n v="22199314.154481765"/>
  </r>
  <r>
    <n v="2022"/>
    <s v="Abril"/>
    <s v="Abril/2022"/>
    <s v="Ásia"/>
    <s v="Coréia do Sul"/>
    <x v="4"/>
    <n v="18499428.462068141"/>
  </r>
  <r>
    <n v="2022"/>
    <s v="Abril"/>
    <s v="Abril/2022"/>
    <s v="Ásia"/>
    <s v="Vietnã"/>
    <x v="4"/>
    <n v="9619702.8002754319"/>
  </r>
  <r>
    <n v="2022"/>
    <s v="Abril"/>
    <s v="Abril/2022"/>
    <s v="Ásia"/>
    <s v="Filipinas"/>
    <x v="4"/>
    <n v="5549828.5386204422"/>
  </r>
  <r>
    <n v="2022"/>
    <s v="Abril"/>
    <s v="Abril/2022"/>
    <s v="Ásia"/>
    <s v="Outros - Ásia"/>
    <x v="4"/>
    <n v="28119131.262343571"/>
  </r>
  <r>
    <n v="2022"/>
    <s v="Maio"/>
    <s v="Maio/2022"/>
    <s v="Ásia"/>
    <s v="China"/>
    <x v="4"/>
    <n v="81397485.233099803"/>
  </r>
  <r>
    <n v="2022"/>
    <s v="Maio"/>
    <s v="Maio/2022"/>
    <s v="Ásia"/>
    <s v="Índia"/>
    <x v="4"/>
    <n v="55498285.386204414"/>
  </r>
  <r>
    <n v="2022"/>
    <s v="Maio"/>
    <s v="Maio/2022"/>
    <s v="Ásia"/>
    <s v="Japão"/>
    <x v="4"/>
    <n v="29599085.539309021"/>
  </r>
  <r>
    <n v="2022"/>
    <s v="Maio"/>
    <s v="Maio/2022"/>
    <s v="Ásia"/>
    <s v="Indonésia"/>
    <x v="4"/>
    <n v="22199314.154481765"/>
  </r>
  <r>
    <n v="2022"/>
    <s v="Maio"/>
    <s v="Maio/2022"/>
    <s v="Ásia"/>
    <s v="Coréia do Sul"/>
    <x v="4"/>
    <n v="18499428.462068141"/>
  </r>
  <r>
    <n v="2022"/>
    <s v="Maio"/>
    <s v="Maio/2022"/>
    <s v="Ásia"/>
    <s v="Vietnã"/>
    <x v="4"/>
    <n v="10359679.938758157"/>
  </r>
  <r>
    <n v="2022"/>
    <s v="Maio"/>
    <s v="Maio/2022"/>
    <s v="Ásia"/>
    <s v="Filipinas"/>
    <x v="4"/>
    <n v="5919817.1078618038"/>
  </r>
  <r>
    <n v="2022"/>
    <s v="Maio"/>
    <s v="Maio/2022"/>
    <s v="Ásia"/>
    <s v="Outros - Ásia"/>
    <x v="4"/>
    <n v="31079039.816274472"/>
  </r>
  <r>
    <n v="2022"/>
    <s v="Junho"/>
    <s v="Junho/2022"/>
    <s v="Ásia"/>
    <s v="China"/>
    <x v="4"/>
    <n v="85097370.925513446"/>
  </r>
  <r>
    <n v="2022"/>
    <s v="Junho"/>
    <s v="Junho/2022"/>
    <s v="Ásia"/>
    <s v="Índia"/>
    <x v="4"/>
    <n v="59198171.07861805"/>
  </r>
  <r>
    <n v="2022"/>
    <s v="Junho"/>
    <s v="Junho/2022"/>
    <s v="Ásia"/>
    <s v="Japão"/>
    <x v="4"/>
    <n v="31449028.385515839"/>
  </r>
  <r>
    <n v="2022"/>
    <s v="Junho"/>
    <s v="Junho/2022"/>
    <s v="Ásia"/>
    <s v="Indonésia"/>
    <x v="4"/>
    <n v="24049257.000688583"/>
  </r>
  <r>
    <n v="2022"/>
    <s v="Junho"/>
    <s v="Junho/2022"/>
    <s v="Ásia"/>
    <s v="Coréia do Sul"/>
    <x v="4"/>
    <n v="20349371.308274951"/>
  </r>
  <r>
    <n v="2022"/>
    <s v="Junho"/>
    <s v="Junho/2022"/>
    <s v="Ásia"/>
    <s v="Vietnã"/>
    <x v="4"/>
    <n v="11099657.077240884"/>
  </r>
  <r>
    <n v="2022"/>
    <s v="Junho"/>
    <s v="Junho/2022"/>
    <s v="Ásia"/>
    <s v="Filipinas"/>
    <x v="4"/>
    <n v="6289805.6771031674"/>
  </r>
  <r>
    <n v="2022"/>
    <s v="Junho"/>
    <s v="Junho/2022"/>
    <s v="Ásia"/>
    <s v="Outros - Ásia"/>
    <x v="4"/>
    <n v="29599085.539309025"/>
  </r>
  <r>
    <n v="2022"/>
    <s v="Julho"/>
    <s v="Julho/2022"/>
    <s v="Ásia"/>
    <s v="China"/>
    <x v="4"/>
    <n v="281113.28995056212"/>
  </r>
  <r>
    <n v="2022"/>
    <s v="Julho"/>
    <s v="Julho/2022"/>
    <s v="Ásia"/>
    <s v="Índia"/>
    <x v="4"/>
    <n v="140556.64497528109"/>
  </r>
  <r>
    <n v="2022"/>
    <s v="Julho"/>
    <s v="Julho/2022"/>
    <s v="Ásia"/>
    <s v="Japão"/>
    <x v="4"/>
    <n v="70278.322487640544"/>
  </r>
  <r>
    <n v="2022"/>
    <s v="Julho"/>
    <s v="Julho/2022"/>
    <s v="Ásia"/>
    <s v="Indonésia"/>
    <x v="4"/>
    <n v="28111.328995056214"/>
  </r>
  <r>
    <n v="2022"/>
    <s v="Julho"/>
    <s v="Julho/2022"/>
    <s v="Ásia"/>
    <s v="Coréia do Sul"/>
    <x v="4"/>
    <n v="42166.993492584326"/>
  </r>
  <r>
    <n v="2022"/>
    <s v="Julho"/>
    <s v="Julho/2022"/>
    <s v="Ásia"/>
    <s v="Vietnã"/>
    <x v="4"/>
    <n v="14055.664497528107"/>
  </r>
  <r>
    <n v="2022"/>
    <s v="Julho"/>
    <s v="Julho/2022"/>
    <s v="Ásia"/>
    <s v="Filipinas"/>
    <x v="4"/>
    <n v="2409.5424852905326"/>
  </r>
  <r>
    <n v="2022"/>
    <s v="Julho"/>
    <s v="Julho/2022"/>
    <s v="Ásia"/>
    <s v="Outros - Ásia"/>
    <x v="4"/>
    <n v="49237.431447058159"/>
  </r>
  <r>
    <n v="2022"/>
    <s v="Agosto"/>
    <s v="Agosto/2022"/>
    <s v="Ásia"/>
    <s v="China"/>
    <x v="4"/>
    <n v="299377.87547374336"/>
  </r>
  <r>
    <n v="2022"/>
    <s v="Agosto"/>
    <s v="Agosto/2022"/>
    <s v="Ásia"/>
    <s v="Índia"/>
    <x v="4"/>
    <n v="149688.93773687171"/>
  </r>
  <r>
    <n v="2022"/>
    <s v="Agosto"/>
    <s v="Agosto/2022"/>
    <s v="Ásia"/>
    <s v="Japão"/>
    <x v="4"/>
    <n v="74844.468868435841"/>
  </r>
  <r>
    <n v="2022"/>
    <s v="Agosto"/>
    <s v="Agosto/2022"/>
    <s v="Ásia"/>
    <s v="Indonésia"/>
    <x v="4"/>
    <n v="29937.787547374337"/>
  </r>
  <r>
    <n v="2022"/>
    <s v="Agosto"/>
    <s v="Agosto/2022"/>
    <s v="Ásia"/>
    <s v="Coréia do Sul"/>
    <x v="4"/>
    <n v="44906.681321061507"/>
  </r>
  <r>
    <n v="2022"/>
    <s v="Agosto"/>
    <s v="Agosto/2022"/>
    <s v="Ásia"/>
    <s v="Vietnã"/>
    <x v="4"/>
    <n v="14968.89377368717"/>
  </r>
  <r>
    <n v="2022"/>
    <s v="Agosto"/>
    <s v="Agosto/2022"/>
    <s v="Ásia"/>
    <s v="Filipinas"/>
    <x v="4"/>
    <n v="2494.815628947862"/>
  </r>
  <r>
    <n v="2022"/>
    <s v="Agosto"/>
    <s v="Agosto/2022"/>
    <s v="Ásia"/>
    <s v="Outros - Ásia"/>
    <x v="4"/>
    <n v="49155.078340067506"/>
  </r>
  <r>
    <n v="2022"/>
    <s v="Setembro"/>
    <s v="Setembro/2022"/>
    <s v="Ásia"/>
    <s v="China"/>
    <x v="4"/>
    <n v="318022.97295912425"/>
  </r>
  <r>
    <n v="2022"/>
    <s v="Setembro"/>
    <s v="Setembro/2022"/>
    <s v="Ásia"/>
    <s v="Índia"/>
    <x v="4"/>
    <n v="159011.48647956213"/>
  </r>
  <r>
    <n v="2022"/>
    <s v="Setembro"/>
    <s v="Setembro/2022"/>
    <s v="Ásia"/>
    <s v="Japão"/>
    <x v="4"/>
    <n v="79505.743239781048"/>
  </r>
  <r>
    <n v="2022"/>
    <s v="Setembro"/>
    <s v="Setembro/2022"/>
    <s v="Ásia"/>
    <s v="Indonésia"/>
    <x v="4"/>
    <n v="31802.297295912424"/>
  </r>
  <r>
    <n v="2022"/>
    <s v="Setembro"/>
    <s v="Setembro/2022"/>
    <s v="Ásia"/>
    <s v="Coréia do Sul"/>
    <x v="4"/>
    <n v="47703.445943868624"/>
  </r>
  <r>
    <n v="2022"/>
    <s v="Setembro"/>
    <s v="Setembro/2022"/>
    <s v="Ásia"/>
    <s v="Vietnã"/>
    <x v="4"/>
    <n v="15901.148647956214"/>
  </r>
  <r>
    <n v="2022"/>
    <s v="Setembro"/>
    <s v="Setembro/2022"/>
    <s v="Ásia"/>
    <s v="Filipinas"/>
    <x v="4"/>
    <n v="2583.9366552928846"/>
  </r>
  <r>
    <n v="2022"/>
    <s v="Setembro"/>
    <s v="Setembro/2022"/>
    <s v="Ásia"/>
    <s v="Outros - Ásia"/>
    <x v="4"/>
    <n v="48288.82782787973"/>
  </r>
  <r>
    <n v="2022"/>
    <s v="Outubro"/>
    <s v="Outubro/2022"/>
    <s v="Ásia"/>
    <s v="China"/>
    <x v="4"/>
    <n v="336255.6528185521"/>
  </r>
  <r>
    <n v="2022"/>
    <s v="Outubro"/>
    <s v="Outubro/2022"/>
    <s v="Ásia"/>
    <s v="Índia"/>
    <x v="4"/>
    <n v="168127.82640927605"/>
  </r>
  <r>
    <n v="2022"/>
    <s v="Outubro"/>
    <s v="Outubro/2022"/>
    <s v="Ásia"/>
    <s v="Japão"/>
    <x v="4"/>
    <n v="84063.91320463804"/>
  </r>
  <r>
    <n v="2022"/>
    <s v="Outubro"/>
    <s v="Outubro/2022"/>
    <s v="Ásia"/>
    <s v="Indonésia"/>
    <x v="4"/>
    <n v="33625.565281855219"/>
  </r>
  <r>
    <n v="2022"/>
    <s v="Outubro"/>
    <s v="Outubro/2022"/>
    <s v="Ásia"/>
    <s v="Coréia do Sul"/>
    <x v="4"/>
    <n v="50438.347922782821"/>
  </r>
  <r>
    <n v="2022"/>
    <s v="Outubro"/>
    <s v="Outubro/2022"/>
    <s v="Ásia"/>
    <s v="Vietnã"/>
    <x v="4"/>
    <n v="16812.782640927606"/>
  </r>
  <r>
    <n v="2022"/>
    <s v="Outubro"/>
    <s v="Outubro/2022"/>
    <s v="Ásia"/>
    <s v="Filipinas"/>
    <x v="4"/>
    <n v="2670.2654782649729"/>
  </r>
  <r>
    <n v="2022"/>
    <s v="Outubro"/>
    <s v="Outubro/2022"/>
    <s v="Ásia"/>
    <s v="Outros - Ásia"/>
    <x v="4"/>
    <n v="48270.825652268533"/>
  </r>
  <r>
    <n v="2022"/>
    <s v="Novembro"/>
    <s v="Novembro/2022"/>
    <s v="Ásia"/>
    <s v="China"/>
    <x v="4"/>
    <n v="354830.58520265913"/>
  </r>
  <r>
    <n v="2022"/>
    <s v="Novembro"/>
    <s v="Novembro/2022"/>
    <s v="Ásia"/>
    <s v="Índia"/>
    <x v="4"/>
    <n v="177415.29260132957"/>
  </r>
  <r>
    <n v="2022"/>
    <s v="Novembro"/>
    <s v="Novembro/2022"/>
    <s v="Ásia"/>
    <s v="Japão"/>
    <x v="4"/>
    <n v="88707.646300664783"/>
  </r>
  <r>
    <n v="2022"/>
    <s v="Novembro"/>
    <s v="Novembro/2022"/>
    <s v="Ásia"/>
    <s v="Indonésia"/>
    <x v="4"/>
    <n v="35483.05852026592"/>
  </r>
  <r>
    <n v="2022"/>
    <s v="Novembro"/>
    <s v="Novembro/2022"/>
    <s v="Ásia"/>
    <s v="Coréia do Sul"/>
    <x v="4"/>
    <n v="53224.58778039887"/>
  </r>
  <r>
    <n v="2022"/>
    <s v="Novembro"/>
    <s v="Novembro/2022"/>
    <s v="Ásia"/>
    <s v="Vietnã"/>
    <x v="4"/>
    <n v="17741.52926013296"/>
  </r>
  <r>
    <n v="2022"/>
    <s v="Novembro"/>
    <s v="Novembro/2022"/>
    <s v="Ásia"/>
    <s v="Filipinas"/>
    <x v="4"/>
    <n v="2759.7934404651264"/>
  </r>
  <r>
    <n v="2022"/>
    <s v="Novembro"/>
    <s v="Novembro/2022"/>
    <s v="Ásia"/>
    <s v="Outros - Ásia"/>
    <x v="4"/>
    <n v="47548.006661837368"/>
  </r>
  <r>
    <n v="2022"/>
    <s v="Dezembro"/>
    <s v="Dezembro/2022"/>
    <s v="Ásia"/>
    <s v="China"/>
    <x v="4"/>
    <n v="373074.58649612573"/>
  </r>
  <r>
    <n v="2022"/>
    <s v="Dezembro"/>
    <s v="Dezembro/2022"/>
    <s v="Ásia"/>
    <s v="Índia"/>
    <x v="4"/>
    <n v="186537.29324806287"/>
  </r>
  <r>
    <n v="2022"/>
    <s v="Dezembro"/>
    <s v="Dezembro/2022"/>
    <s v="Ásia"/>
    <s v="Japão"/>
    <x v="4"/>
    <n v="93268.646624031448"/>
  </r>
  <r>
    <n v="2022"/>
    <s v="Dezembro"/>
    <s v="Dezembro/2022"/>
    <s v="Ásia"/>
    <s v="Indonésia"/>
    <x v="4"/>
    <n v="37307.458649612578"/>
  </r>
  <r>
    <n v="2022"/>
    <s v="Dezembro"/>
    <s v="Dezembro/2022"/>
    <s v="Ásia"/>
    <s v="Coréia do Sul"/>
    <x v="4"/>
    <n v="55961.187974418863"/>
  </r>
  <r>
    <n v="2022"/>
    <s v="Dezembro"/>
    <s v="Dezembro/2022"/>
    <s v="Ásia"/>
    <s v="Vietnã"/>
    <x v="4"/>
    <n v="18653.729324806289"/>
  </r>
  <r>
    <n v="2022"/>
    <s v="Dezembro"/>
    <s v="Dezembro/2022"/>
    <s v="Ásia"/>
    <s v="Filipinas"/>
    <x v="4"/>
    <n v="2847.1481601020123"/>
  </r>
  <r>
    <n v="2022"/>
    <s v="Dezembro"/>
    <s v="Dezembro/2022"/>
    <s v="Ásia"/>
    <s v="Outros - Ásia"/>
    <x v="4"/>
    <n v="47505.769649782051"/>
  </r>
  <r>
    <n v="2022"/>
    <s v="Janeiro"/>
    <s v="Janeiro/2022"/>
    <s v="Ásia"/>
    <s v="China"/>
    <x v="5"/>
    <n v="66597942.463445306"/>
  </r>
  <r>
    <n v="2022"/>
    <s v="Janeiro"/>
    <s v="Janeiro/2022"/>
    <s v="Ásia"/>
    <s v="Índia"/>
    <x v="5"/>
    <n v="40698742.616549917"/>
  </r>
  <r>
    <n v="2022"/>
    <s v="Janeiro"/>
    <s v="Janeiro/2022"/>
    <s v="Ásia"/>
    <s v="Japão"/>
    <x v="5"/>
    <n v="22199314.154481769"/>
  </r>
  <r>
    <n v="2022"/>
    <s v="Janeiro"/>
    <s v="Janeiro/2022"/>
    <s v="Ásia"/>
    <s v="Indonésia"/>
    <x v="5"/>
    <n v="14799542.769654511"/>
  </r>
  <r>
    <n v="2022"/>
    <s v="Janeiro"/>
    <s v="Janeiro/2022"/>
    <s v="Ásia"/>
    <s v="Coréia do Sul"/>
    <x v="5"/>
    <n v="11099657.077240884"/>
  </r>
  <r>
    <n v="2022"/>
    <s v="Janeiro"/>
    <s v="Janeiro/2022"/>
    <s v="Ásia"/>
    <s v="Vietnã"/>
    <x v="5"/>
    <n v="7399771.3848272553"/>
  </r>
  <r>
    <n v="2022"/>
    <s v="Janeiro"/>
    <s v="Janeiro/2022"/>
    <s v="Ásia"/>
    <s v="Filipinas"/>
    <x v="5"/>
    <n v="3699885.6924136276"/>
  </r>
  <r>
    <n v="2022"/>
    <s v="Janeiro"/>
    <s v="Janeiro/2022"/>
    <s v="Ásia"/>
    <s v="Outros - Ásia"/>
    <x v="5"/>
    <n v="49208479.709101245"/>
  </r>
  <r>
    <n v="2022"/>
    <s v="Fevereiro"/>
    <s v="Fevereiro/2022"/>
    <s v="Ásia"/>
    <s v="China"/>
    <x v="5"/>
    <n v="70297828.155858934"/>
  </r>
  <r>
    <n v="2022"/>
    <s v="Fevereiro"/>
    <s v="Fevereiro/2022"/>
    <s v="Ásia"/>
    <s v="Índia"/>
    <x v="5"/>
    <n v="44398628.30896353"/>
  </r>
  <r>
    <n v="2022"/>
    <s v="Fevereiro"/>
    <s v="Fevereiro/2022"/>
    <s v="Ásia"/>
    <s v="Japão"/>
    <x v="5"/>
    <n v="24049257.000688579"/>
  </r>
  <r>
    <n v="2022"/>
    <s v="Fevereiro"/>
    <s v="Fevereiro/2022"/>
    <s v="Ásia"/>
    <s v="Indonésia"/>
    <x v="5"/>
    <n v="16649485.615861326"/>
  </r>
  <r>
    <n v="2022"/>
    <s v="Fevereiro"/>
    <s v="Fevereiro/2022"/>
    <s v="Ásia"/>
    <s v="Coréia do Sul"/>
    <x v="5"/>
    <n v="12949599.923447696"/>
  </r>
  <r>
    <n v="2022"/>
    <s v="Fevereiro"/>
    <s v="Fevereiro/2022"/>
    <s v="Ásia"/>
    <s v="Vietnã"/>
    <x v="5"/>
    <n v="8139748.5233099815"/>
  </r>
  <r>
    <n v="2022"/>
    <s v="Fevereiro"/>
    <s v="Fevereiro/2022"/>
    <s v="Ásia"/>
    <s v="Filipinas"/>
    <x v="5"/>
    <n v="4439862.8308963533"/>
  </r>
  <r>
    <n v="2022"/>
    <s v="Fevereiro"/>
    <s v="Fevereiro/2022"/>
    <s v="Ásia"/>
    <s v="Outros - Ásia"/>
    <x v="5"/>
    <n v="22199314.154481765"/>
  </r>
  <r>
    <n v="2022"/>
    <s v="Março"/>
    <s v="Março/2022"/>
    <s v="Ásia"/>
    <s v="China"/>
    <x v="5"/>
    <n v="73997713.848272562"/>
  </r>
  <r>
    <n v="2022"/>
    <s v="Março"/>
    <s v="Março/2022"/>
    <s v="Ásia"/>
    <s v="Índia"/>
    <x v="5"/>
    <n v="48098514.001377165"/>
  </r>
  <r>
    <n v="2022"/>
    <s v="Março"/>
    <s v="Março/2022"/>
    <s v="Ásia"/>
    <s v="Japão"/>
    <x v="5"/>
    <n v="25899199.846895393"/>
  </r>
  <r>
    <n v="2022"/>
    <s v="Março"/>
    <s v="Março/2022"/>
    <s v="Ásia"/>
    <s v="Indonésia"/>
    <x v="5"/>
    <n v="18499428.462068141"/>
  </r>
  <r>
    <n v="2022"/>
    <s v="Março"/>
    <s v="Março/2022"/>
    <s v="Ásia"/>
    <s v="Coréia do Sul"/>
    <x v="5"/>
    <n v="14799542.769654509"/>
  </r>
  <r>
    <n v="2022"/>
    <s v="Março"/>
    <s v="Março/2022"/>
    <s v="Ásia"/>
    <s v="Vietnã"/>
    <x v="5"/>
    <n v="8879725.6617927048"/>
  </r>
  <r>
    <n v="2022"/>
    <s v="Março"/>
    <s v="Março/2022"/>
    <s v="Ásia"/>
    <s v="Filipinas"/>
    <x v="5"/>
    <n v="5179839.9693790805"/>
  </r>
  <r>
    <n v="2022"/>
    <s v="Março"/>
    <s v="Março/2022"/>
    <s v="Ásia"/>
    <s v="Outros - Ásia"/>
    <x v="5"/>
    <n v="25159222.708412666"/>
  </r>
  <r>
    <n v="2022"/>
    <s v="Abril"/>
    <s v="Abril/2022"/>
    <s v="Ásia"/>
    <s v="China"/>
    <x v="5"/>
    <n v="77697599.540686175"/>
  </r>
  <r>
    <n v="2022"/>
    <s v="Abril"/>
    <s v="Abril/2022"/>
    <s v="Ásia"/>
    <s v="Índia"/>
    <x v="5"/>
    <n v="51798399.693790793"/>
  </r>
  <r>
    <n v="2022"/>
    <s v="Abril"/>
    <s v="Abril/2022"/>
    <s v="Ásia"/>
    <s v="Japão"/>
    <x v="5"/>
    <n v="27749142.693102211"/>
  </r>
  <r>
    <n v="2022"/>
    <s v="Abril"/>
    <s v="Abril/2022"/>
    <s v="Ásia"/>
    <s v="Indonésia"/>
    <x v="5"/>
    <n v="22199314.154481765"/>
  </r>
  <r>
    <n v="2022"/>
    <s v="Abril"/>
    <s v="Abril/2022"/>
    <s v="Ásia"/>
    <s v="Coréia do Sul"/>
    <x v="5"/>
    <n v="18499428.462068141"/>
  </r>
  <r>
    <n v="2022"/>
    <s v="Abril"/>
    <s v="Abril/2022"/>
    <s v="Ásia"/>
    <s v="Vietnã"/>
    <x v="5"/>
    <n v="9619702.8002754319"/>
  </r>
  <r>
    <n v="2022"/>
    <s v="Abril"/>
    <s v="Abril/2022"/>
    <s v="Ásia"/>
    <s v="Filipinas"/>
    <x v="5"/>
    <n v="5549828.5386204422"/>
  </r>
  <r>
    <n v="2022"/>
    <s v="Abril"/>
    <s v="Abril/2022"/>
    <s v="Ásia"/>
    <s v="Outros - Ásia"/>
    <x v="5"/>
    <n v="28119131.262343571"/>
  </r>
  <r>
    <n v="2022"/>
    <s v="Maio"/>
    <s v="Maio/2022"/>
    <s v="Ásia"/>
    <s v="China"/>
    <x v="5"/>
    <n v="81397485.233099803"/>
  </r>
  <r>
    <n v="2022"/>
    <s v="Maio"/>
    <s v="Maio/2022"/>
    <s v="Ásia"/>
    <s v="Índia"/>
    <x v="5"/>
    <n v="55498285.386204414"/>
  </r>
  <r>
    <n v="2022"/>
    <s v="Maio"/>
    <s v="Maio/2022"/>
    <s v="Ásia"/>
    <s v="Japão"/>
    <x v="5"/>
    <n v="29599085.539309021"/>
  </r>
  <r>
    <n v="2022"/>
    <s v="Maio"/>
    <s v="Maio/2022"/>
    <s v="Ásia"/>
    <s v="Indonésia"/>
    <x v="5"/>
    <n v="22199314.154481765"/>
  </r>
  <r>
    <n v="2022"/>
    <s v="Maio"/>
    <s v="Maio/2022"/>
    <s v="Ásia"/>
    <s v="Coréia do Sul"/>
    <x v="5"/>
    <n v="18499428.462068141"/>
  </r>
  <r>
    <n v="2022"/>
    <s v="Maio"/>
    <s v="Maio/2022"/>
    <s v="Ásia"/>
    <s v="Vietnã"/>
    <x v="5"/>
    <n v="10359679.938758157"/>
  </r>
  <r>
    <n v="2022"/>
    <s v="Maio"/>
    <s v="Maio/2022"/>
    <s v="Ásia"/>
    <s v="Filipinas"/>
    <x v="5"/>
    <n v="5919817.1078618038"/>
  </r>
  <r>
    <n v="2022"/>
    <s v="Maio"/>
    <s v="Maio/2022"/>
    <s v="Ásia"/>
    <s v="Outros - Ásia"/>
    <x v="5"/>
    <n v="31079039.816274472"/>
  </r>
  <r>
    <n v="2022"/>
    <s v="Junho"/>
    <s v="Junho/2022"/>
    <s v="Ásia"/>
    <s v="China"/>
    <x v="5"/>
    <n v="85097370.925513446"/>
  </r>
  <r>
    <n v="2022"/>
    <s v="Junho"/>
    <s v="Junho/2022"/>
    <s v="Ásia"/>
    <s v="Índia"/>
    <x v="5"/>
    <n v="59198171.07861805"/>
  </r>
  <r>
    <n v="2022"/>
    <s v="Junho"/>
    <s v="Junho/2022"/>
    <s v="Ásia"/>
    <s v="Japão"/>
    <x v="5"/>
    <n v="31449028.385515839"/>
  </r>
  <r>
    <n v="2022"/>
    <s v="Junho"/>
    <s v="Junho/2022"/>
    <s v="Ásia"/>
    <s v="Indonésia"/>
    <x v="5"/>
    <n v="24049257.000688583"/>
  </r>
  <r>
    <n v="2022"/>
    <s v="Junho"/>
    <s v="Junho/2022"/>
    <s v="Ásia"/>
    <s v="Coréia do Sul"/>
    <x v="5"/>
    <n v="20349371.308274951"/>
  </r>
  <r>
    <n v="2022"/>
    <s v="Junho"/>
    <s v="Junho/2022"/>
    <s v="Ásia"/>
    <s v="Vietnã"/>
    <x v="5"/>
    <n v="11099657.077240884"/>
  </r>
  <r>
    <n v="2022"/>
    <s v="Junho"/>
    <s v="Junho/2022"/>
    <s v="Ásia"/>
    <s v="Filipinas"/>
    <x v="5"/>
    <n v="6289805.6771031674"/>
  </r>
  <r>
    <n v="2022"/>
    <s v="Junho"/>
    <s v="Junho/2022"/>
    <s v="Ásia"/>
    <s v="Outros - Ásia"/>
    <x v="5"/>
    <n v="34038948.37020538"/>
  </r>
  <r>
    <n v="2022"/>
    <s v="Julho"/>
    <s v="Julho/2022"/>
    <s v="Ásia"/>
    <s v="China"/>
    <x v="5"/>
    <n v="9491668.2102922294"/>
  </r>
  <r>
    <n v="2022"/>
    <s v="Julho"/>
    <s v="Julho/2022"/>
    <s v="Ásia"/>
    <s v="Índia"/>
    <x v="5"/>
    <n v="3954861.7542884299"/>
  </r>
  <r>
    <n v="2022"/>
    <s v="Julho"/>
    <s v="Julho/2022"/>
    <s v="Ásia"/>
    <s v="Japão"/>
    <x v="5"/>
    <n v="4745834.1051461147"/>
  </r>
  <r>
    <n v="2022"/>
    <s v="Julho"/>
    <s v="Julho/2022"/>
    <s v="Ásia"/>
    <s v="Indonésia"/>
    <x v="5"/>
    <n v="949166.82102922292"/>
  </r>
  <r>
    <n v="2022"/>
    <s v="Julho"/>
    <s v="Julho/2022"/>
    <s v="Ásia"/>
    <s v="Coréia do Sul"/>
    <x v="5"/>
    <n v="1977430.8771442149"/>
  </r>
  <r>
    <n v="2022"/>
    <s v="Julho"/>
    <s v="Julho/2022"/>
    <s v="Ásia"/>
    <s v="Vietnã"/>
    <x v="5"/>
    <n v="316388.94034307433"/>
  </r>
  <r>
    <n v="2022"/>
    <s v="Julho"/>
    <s v="Julho/2022"/>
    <s v="Ásia"/>
    <s v="Filipinas"/>
    <x v="5"/>
    <n v="395486.17542884295"/>
  </r>
  <r>
    <n v="2022"/>
    <s v="Julho"/>
    <s v="Julho/2022"/>
    <s v="Ásia"/>
    <s v="Outros - Ásia"/>
    <x v="5"/>
    <n v="1857455.6592200024"/>
  </r>
  <r>
    <n v="2022"/>
    <s v="Agosto"/>
    <s v="Agosto/2022"/>
    <s v="Ásia"/>
    <s v="China"/>
    <x v="5"/>
    <n v="10193114.658795899"/>
  </r>
  <r>
    <n v="2022"/>
    <s v="Agosto"/>
    <s v="Agosto/2022"/>
    <s v="Ásia"/>
    <s v="Índia"/>
    <x v="5"/>
    <n v="4281108.1566942781"/>
  </r>
  <r>
    <n v="2022"/>
    <s v="Agosto"/>
    <s v="Agosto/2022"/>
    <s v="Ásia"/>
    <s v="Japão"/>
    <x v="5"/>
    <n v="5096557.3293979494"/>
  </r>
  <r>
    <n v="2022"/>
    <s v="Agosto"/>
    <s v="Agosto/2022"/>
    <s v="Ásia"/>
    <s v="Indonésia"/>
    <x v="5"/>
    <n v="1019311.4658795898"/>
  </r>
  <r>
    <n v="2022"/>
    <s v="Agosto"/>
    <s v="Agosto/2022"/>
    <s v="Ásia"/>
    <s v="Coréia do Sul"/>
    <x v="5"/>
    <n v="2140554.0783471391"/>
  </r>
  <r>
    <n v="2022"/>
    <s v="Agosto"/>
    <s v="Agosto/2022"/>
    <s v="Ásia"/>
    <s v="Vietnã"/>
    <x v="5"/>
    <n v="346565.89839906053"/>
  </r>
  <r>
    <n v="2022"/>
    <s v="Agosto"/>
    <s v="Agosto/2022"/>
    <s v="Ásia"/>
    <s v="Filipinas"/>
    <x v="5"/>
    <n v="428110.8156694278"/>
  </r>
  <r>
    <n v="2022"/>
    <s v="Agosto"/>
    <s v="Agosto/2022"/>
    <s v="Ásia"/>
    <s v="Outros - Ásia"/>
    <x v="5"/>
    <n v="1874991.0356296531"/>
  </r>
  <r>
    <n v="2022"/>
    <s v="Setembro"/>
    <s v="Setembro/2022"/>
    <s v="Ásia"/>
    <s v="China"/>
    <x v="5"/>
    <n v="10907137.735440444"/>
  </r>
  <r>
    <n v="2022"/>
    <s v="Setembro"/>
    <s v="Setembro/2022"/>
    <s v="Ásia"/>
    <s v="Índia"/>
    <x v="5"/>
    <n v="4614558.2726863427"/>
  </r>
  <r>
    <n v="2022"/>
    <s v="Setembro"/>
    <s v="Setembro/2022"/>
    <s v="Ásia"/>
    <s v="Japão"/>
    <x v="5"/>
    <n v="5453568.867720223"/>
  </r>
  <r>
    <n v="2022"/>
    <s v="Setembro"/>
    <s v="Setembro/2022"/>
    <s v="Ásia"/>
    <s v="Indonésia"/>
    <x v="5"/>
    <n v="1090713.7735440445"/>
  </r>
  <r>
    <n v="2022"/>
    <s v="Setembro"/>
    <s v="Setembro/2022"/>
    <s v="Ásia"/>
    <s v="Coréia do Sul"/>
    <x v="5"/>
    <n v="2307279.1363431709"/>
  </r>
  <r>
    <n v="2022"/>
    <s v="Setembro"/>
    <s v="Setembro/2022"/>
    <s v="Ásia"/>
    <s v="Vietnã"/>
    <x v="5"/>
    <n v="377554.76776524616"/>
  </r>
  <r>
    <n v="2022"/>
    <s v="Setembro"/>
    <s v="Setembro/2022"/>
    <s v="Ásia"/>
    <s v="Filipinas"/>
    <x v="5"/>
    <n v="461455.82726863417"/>
  </r>
  <r>
    <n v="2022"/>
    <s v="Setembro"/>
    <s v="Setembro/2022"/>
    <s v="Ásia"/>
    <s v="Outros - Ásia"/>
    <x v="5"/>
    <n v="1860065.9539657589"/>
  </r>
  <r>
    <n v="2022"/>
    <s v="Outubro"/>
    <s v="Outubro/2022"/>
    <s v="Ásia"/>
    <s v="China"/>
    <x v="5"/>
    <n v="11606634.889201192"/>
  </r>
  <r>
    <n v="2022"/>
    <s v="Outubro"/>
    <s v="Outubro/2022"/>
    <s v="Ásia"/>
    <s v="Índia"/>
    <x v="5"/>
    <n v="4943566.7120671738"/>
  </r>
  <r>
    <n v="2022"/>
    <s v="Outubro"/>
    <s v="Outubro/2022"/>
    <s v="Ásia"/>
    <s v="Japão"/>
    <x v="5"/>
    <n v="5803317.444600597"/>
  </r>
  <r>
    <n v="2022"/>
    <s v="Outubro"/>
    <s v="Outubro/2022"/>
    <s v="Ásia"/>
    <s v="Indonésia"/>
    <x v="5"/>
    <n v="1160663.4889201194"/>
  </r>
  <r>
    <n v="2022"/>
    <s v="Outubro"/>
    <s v="Outubro/2022"/>
    <s v="Ásia"/>
    <s v="Coréia do Sul"/>
    <x v="5"/>
    <n v="2471783.3560335864"/>
  </r>
  <r>
    <n v="2022"/>
    <s v="Outubro"/>
    <s v="Outubro/2022"/>
    <s v="Ásia"/>
    <s v="Vietnã"/>
    <x v="5"/>
    <n v="408381.5979533752"/>
  </r>
  <r>
    <n v="2022"/>
    <s v="Outubro"/>
    <s v="Outubro/2022"/>
    <s v="Ásia"/>
    <s v="Filipinas"/>
    <x v="5"/>
    <n v="494356.67120671732"/>
  </r>
  <r>
    <n v="2022"/>
    <s v="Outubro"/>
    <s v="Outubro/2022"/>
    <s v="Ásia"/>
    <s v="Outros - Ásia"/>
    <x v="5"/>
    <n v="1875651.0706719686"/>
  </r>
  <r>
    <n v="2022"/>
    <s v="Novembro"/>
    <s v="Novembro/2022"/>
    <s v="Ásia"/>
    <s v="China"/>
    <x v="5"/>
    <n v="12317553.577414345"/>
  </r>
  <r>
    <n v="2022"/>
    <s v="Novembro"/>
    <s v="Novembro/2022"/>
    <s v="Ásia"/>
    <s v="Índia"/>
    <x v="5"/>
    <n v="5278951.533177577"/>
  </r>
  <r>
    <n v="2022"/>
    <s v="Novembro"/>
    <s v="Novembro/2022"/>
    <s v="Ásia"/>
    <s v="Japão"/>
    <x v="5"/>
    <n v="6158776.7887071725"/>
  </r>
  <r>
    <n v="2022"/>
    <s v="Novembro"/>
    <s v="Novembro/2022"/>
    <s v="Ásia"/>
    <s v="Indonésia"/>
    <x v="5"/>
    <n v="1231755.3577414348"/>
  </r>
  <r>
    <n v="2022"/>
    <s v="Novembro"/>
    <s v="Novembro/2022"/>
    <s v="Ásia"/>
    <s v="Coréia do Sul"/>
    <x v="5"/>
    <n v="2639475.7665887885"/>
  </r>
  <r>
    <n v="2022"/>
    <s v="Novembro"/>
    <s v="Novembro/2022"/>
    <s v="Ásia"/>
    <s v="Vietnã"/>
    <x v="5"/>
    <n v="439912.62776479812"/>
  </r>
  <r>
    <n v="2022"/>
    <s v="Novembro"/>
    <s v="Novembro/2022"/>
    <s v="Ásia"/>
    <s v="Filipinas"/>
    <x v="5"/>
    <n v="527895.15331775765"/>
  </r>
  <r>
    <n v="2022"/>
    <s v="Novembro"/>
    <s v="Novembro/2022"/>
    <s v="Ásia"/>
    <s v="Outros - Ásia"/>
    <x v="5"/>
    <n v="1862055.3218637225"/>
  </r>
  <r>
    <n v="2022"/>
    <s v="Dezembro"/>
    <s v="Dezembro/2022"/>
    <s v="Ásia"/>
    <s v="China"/>
    <x v="5"/>
    <n v="13016613.693868984"/>
  </r>
  <r>
    <n v="2022"/>
    <s v="Dezembro"/>
    <s v="Dezembro/2022"/>
    <s v="Ásia"/>
    <s v="Índia"/>
    <x v="5"/>
    <n v="5610609.3508055974"/>
  </r>
  <r>
    <n v="2022"/>
    <s v="Dezembro"/>
    <s v="Dezembro/2022"/>
    <s v="Ásia"/>
    <s v="Japão"/>
    <x v="5"/>
    <n v="6508306.8469344927"/>
  </r>
  <r>
    <n v="2022"/>
    <s v="Dezembro"/>
    <s v="Dezembro/2022"/>
    <s v="Ásia"/>
    <s v="Indonésia"/>
    <x v="5"/>
    <n v="1301661.3693868988"/>
  </r>
  <r>
    <n v="2022"/>
    <s v="Dezembro"/>
    <s v="Dezembro/2022"/>
    <s v="Ásia"/>
    <s v="Coréia do Sul"/>
    <x v="5"/>
    <n v="2805304.6754027987"/>
  </r>
  <r>
    <n v="2022"/>
    <s v="Dezembro"/>
    <s v="Dezembro/2022"/>
    <s v="Ásia"/>
    <s v="Vietnã"/>
    <x v="5"/>
    <n v="471291.18546767021"/>
  </r>
  <r>
    <n v="2022"/>
    <s v="Dezembro"/>
    <s v="Dezembro/2022"/>
    <s v="Ásia"/>
    <s v="Filipinas"/>
    <x v="5"/>
    <n v="561060.93508055957"/>
  </r>
  <r>
    <n v="2022"/>
    <s v="Dezembro"/>
    <s v="Dezembro/2022"/>
    <s v="Ásia"/>
    <s v="Outros - Ásia"/>
    <x v="5"/>
    <n v="1873548.9655494632"/>
  </r>
  <r>
    <n v="2022"/>
    <s v="Janeiro"/>
    <s v="Janeiro/2022"/>
    <s v="Ásia"/>
    <s v="China"/>
    <x v="6"/>
    <n v="66597942.463445306"/>
  </r>
  <r>
    <n v="2022"/>
    <s v="Janeiro"/>
    <s v="Janeiro/2022"/>
    <s v="Ásia"/>
    <s v="Índia"/>
    <x v="6"/>
    <n v="40698742.616549917"/>
  </r>
  <r>
    <n v="2022"/>
    <s v="Janeiro"/>
    <s v="Janeiro/2022"/>
    <s v="Ásia"/>
    <s v="Japão"/>
    <x v="6"/>
    <n v="22199314.154481769"/>
  </r>
  <r>
    <n v="2022"/>
    <s v="Janeiro"/>
    <s v="Janeiro/2022"/>
    <s v="Ásia"/>
    <s v="Indonésia"/>
    <x v="6"/>
    <n v="14799542.769654511"/>
  </r>
  <r>
    <n v="2022"/>
    <s v="Janeiro"/>
    <s v="Janeiro/2022"/>
    <s v="Ásia"/>
    <s v="Coréia do Sul"/>
    <x v="6"/>
    <n v="11099657.077240884"/>
  </r>
  <r>
    <n v="2022"/>
    <s v="Janeiro"/>
    <s v="Janeiro/2022"/>
    <s v="Ásia"/>
    <s v="Vietnã"/>
    <x v="6"/>
    <n v="7399771.3848272553"/>
  </r>
  <r>
    <n v="2022"/>
    <s v="Janeiro"/>
    <s v="Janeiro/2022"/>
    <s v="Ásia"/>
    <s v="Filipinas"/>
    <x v="6"/>
    <n v="3699885.6924136276"/>
  </r>
  <r>
    <n v="2022"/>
    <s v="Janeiro"/>
    <s v="Janeiro/2022"/>
    <s v="Ásia"/>
    <s v="Outros - Ásia"/>
    <x v="6"/>
    <n v="19239405.600550864"/>
  </r>
  <r>
    <n v="2022"/>
    <s v="Fevereiro"/>
    <s v="Fevereiro/2022"/>
    <s v="Ásia"/>
    <s v="China"/>
    <x v="6"/>
    <n v="70297828.155858934"/>
  </r>
  <r>
    <n v="2022"/>
    <s v="Fevereiro"/>
    <s v="Fevereiro/2022"/>
    <s v="Ásia"/>
    <s v="Índia"/>
    <x v="6"/>
    <n v="44398628.30896353"/>
  </r>
  <r>
    <n v="2022"/>
    <s v="Fevereiro"/>
    <s v="Fevereiro/2022"/>
    <s v="Ásia"/>
    <s v="Japão"/>
    <x v="6"/>
    <n v="24049257.000688579"/>
  </r>
  <r>
    <n v="2022"/>
    <s v="Fevereiro"/>
    <s v="Fevereiro/2022"/>
    <s v="Ásia"/>
    <s v="Indonésia"/>
    <x v="6"/>
    <n v="16649485.615861326"/>
  </r>
  <r>
    <n v="2022"/>
    <s v="Fevereiro"/>
    <s v="Fevereiro/2022"/>
    <s v="Ásia"/>
    <s v="Coréia do Sul"/>
    <x v="6"/>
    <n v="12949599.923447696"/>
  </r>
  <r>
    <n v="2022"/>
    <s v="Fevereiro"/>
    <s v="Fevereiro/2022"/>
    <s v="Ásia"/>
    <s v="Vietnã"/>
    <x v="6"/>
    <n v="8139748.5233099815"/>
  </r>
  <r>
    <n v="2022"/>
    <s v="Fevereiro"/>
    <s v="Fevereiro/2022"/>
    <s v="Ásia"/>
    <s v="Filipinas"/>
    <x v="6"/>
    <n v="4439862.8308963533"/>
  </r>
  <r>
    <n v="2022"/>
    <s v="Fevereiro"/>
    <s v="Fevereiro/2022"/>
    <s v="Ásia"/>
    <s v="Outros - Ásia"/>
    <x v="6"/>
    <n v="22199314.154481765"/>
  </r>
  <r>
    <n v="2022"/>
    <s v="Março"/>
    <s v="Março/2022"/>
    <s v="Ásia"/>
    <s v="China"/>
    <x v="6"/>
    <n v="73997713.848272562"/>
  </r>
  <r>
    <n v="2022"/>
    <s v="Março"/>
    <s v="Março/2022"/>
    <s v="Ásia"/>
    <s v="Índia"/>
    <x v="6"/>
    <n v="48098514.001377165"/>
  </r>
  <r>
    <n v="2022"/>
    <s v="Março"/>
    <s v="Março/2022"/>
    <s v="Ásia"/>
    <s v="Japão"/>
    <x v="6"/>
    <n v="25899199.846895393"/>
  </r>
  <r>
    <n v="2022"/>
    <s v="Março"/>
    <s v="Março/2022"/>
    <s v="Ásia"/>
    <s v="Indonésia"/>
    <x v="6"/>
    <n v="18499428.462068141"/>
  </r>
  <r>
    <n v="2022"/>
    <s v="Março"/>
    <s v="Março/2022"/>
    <s v="Ásia"/>
    <s v="Coréia do Sul"/>
    <x v="6"/>
    <n v="14799542.769654509"/>
  </r>
  <r>
    <n v="2022"/>
    <s v="Março"/>
    <s v="Março/2022"/>
    <s v="Ásia"/>
    <s v="Vietnã"/>
    <x v="6"/>
    <n v="8879725.6617927048"/>
  </r>
  <r>
    <n v="2022"/>
    <s v="Março"/>
    <s v="Março/2022"/>
    <s v="Ásia"/>
    <s v="Filipinas"/>
    <x v="6"/>
    <n v="5179839.9693790805"/>
  </r>
  <r>
    <n v="2022"/>
    <s v="Março"/>
    <s v="Março/2022"/>
    <s v="Ásia"/>
    <s v="Outros - Ásia"/>
    <x v="6"/>
    <n v="25159222.708412666"/>
  </r>
  <r>
    <n v="2022"/>
    <s v="Abril"/>
    <s v="Abril/2022"/>
    <s v="Ásia"/>
    <s v="China"/>
    <x v="6"/>
    <n v="77697599.540686175"/>
  </r>
  <r>
    <n v="2022"/>
    <s v="Abril"/>
    <s v="Abril/2022"/>
    <s v="Ásia"/>
    <s v="Índia"/>
    <x v="6"/>
    <n v="51798399.693790793"/>
  </r>
  <r>
    <n v="2022"/>
    <s v="Abril"/>
    <s v="Abril/2022"/>
    <s v="Ásia"/>
    <s v="Japão"/>
    <x v="6"/>
    <n v="27749142.693102211"/>
  </r>
  <r>
    <n v="2022"/>
    <s v="Abril"/>
    <s v="Abril/2022"/>
    <s v="Ásia"/>
    <s v="Indonésia"/>
    <x v="6"/>
    <n v="22199314.154481765"/>
  </r>
  <r>
    <n v="2022"/>
    <s v="Abril"/>
    <s v="Abril/2022"/>
    <s v="Ásia"/>
    <s v="Coréia do Sul"/>
    <x v="6"/>
    <n v="18499428.462068141"/>
  </r>
  <r>
    <n v="2022"/>
    <s v="Abril"/>
    <s v="Abril/2022"/>
    <s v="Ásia"/>
    <s v="Vietnã"/>
    <x v="6"/>
    <n v="9619702.8002754319"/>
  </r>
  <r>
    <n v="2022"/>
    <s v="Abril"/>
    <s v="Abril/2022"/>
    <s v="Ásia"/>
    <s v="Filipinas"/>
    <x v="6"/>
    <n v="5549828.5386204422"/>
  </r>
  <r>
    <n v="2022"/>
    <s v="Abril"/>
    <s v="Abril/2022"/>
    <s v="Ásia"/>
    <s v="Outros - Ásia"/>
    <x v="6"/>
    <n v="28119131.262343571"/>
  </r>
  <r>
    <n v="2022"/>
    <s v="Maio"/>
    <s v="Maio/2022"/>
    <s v="Ásia"/>
    <s v="China"/>
    <x v="6"/>
    <n v="81397485.233099803"/>
  </r>
  <r>
    <n v="2022"/>
    <s v="Maio"/>
    <s v="Maio/2022"/>
    <s v="Ásia"/>
    <s v="Índia"/>
    <x v="6"/>
    <n v="55498285.386204414"/>
  </r>
  <r>
    <n v="2022"/>
    <s v="Maio"/>
    <s v="Maio/2022"/>
    <s v="Ásia"/>
    <s v="Japão"/>
    <x v="6"/>
    <n v="29599085.539309021"/>
  </r>
  <r>
    <n v="2022"/>
    <s v="Maio"/>
    <s v="Maio/2022"/>
    <s v="Ásia"/>
    <s v="Indonésia"/>
    <x v="6"/>
    <n v="22199314.154481765"/>
  </r>
  <r>
    <n v="2022"/>
    <s v="Maio"/>
    <s v="Maio/2022"/>
    <s v="Ásia"/>
    <s v="Coréia do Sul"/>
    <x v="6"/>
    <n v="18499428.462068141"/>
  </r>
  <r>
    <n v="2022"/>
    <s v="Maio"/>
    <s v="Maio/2022"/>
    <s v="Ásia"/>
    <s v="Vietnã"/>
    <x v="6"/>
    <n v="10359679.938758157"/>
  </r>
  <r>
    <n v="2022"/>
    <s v="Maio"/>
    <s v="Maio/2022"/>
    <s v="Ásia"/>
    <s v="Filipinas"/>
    <x v="6"/>
    <n v="5919817.1078618038"/>
  </r>
  <r>
    <n v="2022"/>
    <s v="Maio"/>
    <s v="Maio/2022"/>
    <s v="Ásia"/>
    <s v="Outros - Ásia"/>
    <x v="6"/>
    <n v="31079039.816274472"/>
  </r>
  <r>
    <n v="2022"/>
    <s v="Junho"/>
    <s v="Junho/2022"/>
    <s v="Ásia"/>
    <s v="China"/>
    <x v="6"/>
    <n v="85097370.925513446"/>
  </r>
  <r>
    <n v="2022"/>
    <s v="Junho"/>
    <s v="Junho/2022"/>
    <s v="Ásia"/>
    <s v="Índia"/>
    <x v="6"/>
    <n v="59198171.07861805"/>
  </r>
  <r>
    <n v="2022"/>
    <s v="Junho"/>
    <s v="Junho/2022"/>
    <s v="Ásia"/>
    <s v="Japão"/>
    <x v="6"/>
    <n v="31449028.385515839"/>
  </r>
  <r>
    <n v="2022"/>
    <s v="Junho"/>
    <s v="Junho/2022"/>
    <s v="Ásia"/>
    <s v="Indonésia"/>
    <x v="6"/>
    <n v="24049257.000688583"/>
  </r>
  <r>
    <n v="2022"/>
    <s v="Junho"/>
    <s v="Junho/2022"/>
    <s v="Ásia"/>
    <s v="Coréia do Sul"/>
    <x v="6"/>
    <n v="20349371.308274951"/>
  </r>
  <r>
    <n v="2022"/>
    <s v="Junho"/>
    <s v="Junho/2022"/>
    <s v="Ásia"/>
    <s v="Vietnã"/>
    <x v="6"/>
    <n v="11099657.077240884"/>
  </r>
  <r>
    <n v="2022"/>
    <s v="Junho"/>
    <s v="Junho/2022"/>
    <s v="Ásia"/>
    <s v="Filipinas"/>
    <x v="6"/>
    <n v="6289805.6771031674"/>
  </r>
  <r>
    <n v="2022"/>
    <s v="Junho"/>
    <s v="Junho/2022"/>
    <s v="Ásia"/>
    <s v="Outros - Ásia"/>
    <x v="6"/>
    <n v="34038948.37020538"/>
  </r>
  <r>
    <n v="2022"/>
    <s v="Julho"/>
    <s v="Julho/2022"/>
    <s v="Ásia"/>
    <s v="China"/>
    <x v="6"/>
    <n v="3015270.8697102671"/>
  </r>
  <r>
    <n v="2022"/>
    <s v="Julho"/>
    <s v="Julho/2022"/>
    <s v="Ásia"/>
    <s v="Índia"/>
    <x v="6"/>
    <n v="1256362.8623792781"/>
  </r>
  <r>
    <n v="2022"/>
    <s v="Julho"/>
    <s v="Julho/2022"/>
    <s v="Ásia"/>
    <s v="Japão"/>
    <x v="6"/>
    <n v="1507635.4348551335"/>
  </r>
  <r>
    <n v="2022"/>
    <s v="Julho"/>
    <s v="Julho/2022"/>
    <s v="Ásia"/>
    <s v="Indonésia"/>
    <x v="6"/>
    <n v="301527.08697102673"/>
  </r>
  <r>
    <n v="2022"/>
    <s v="Julho"/>
    <s v="Julho/2022"/>
    <s v="Ásia"/>
    <s v="Coréia do Sul"/>
    <x v="6"/>
    <n v="628181.43118963891"/>
  </r>
  <r>
    <n v="2022"/>
    <s v="Julho"/>
    <s v="Julho/2022"/>
    <s v="Ásia"/>
    <s v="Vietnã"/>
    <x v="6"/>
    <n v="100509.02899034225"/>
  </r>
  <r>
    <n v="2022"/>
    <s v="Julho"/>
    <s v="Julho/2022"/>
    <s v="Ásia"/>
    <s v="Filipinas"/>
    <x v="6"/>
    <n v="125636.28623792781"/>
  </r>
  <r>
    <n v="2022"/>
    <s v="Julho"/>
    <s v="Julho/2022"/>
    <s v="Ásia"/>
    <s v="Outros - Ásia"/>
    <x v="6"/>
    <n v="590068.23847376334"/>
  </r>
  <r>
    <n v="2022"/>
    <s v="Agosto"/>
    <s v="Agosto/2022"/>
    <s v="Ásia"/>
    <s v="China"/>
    <x v="6"/>
    <n v="3173341.1873349668"/>
  </r>
  <r>
    <n v="2022"/>
    <s v="Agosto"/>
    <s v="Agosto/2022"/>
    <s v="Ásia"/>
    <s v="Índia"/>
    <x v="6"/>
    <n v="1332803.2986806862"/>
  </r>
  <r>
    <n v="2022"/>
    <s v="Agosto"/>
    <s v="Agosto/2022"/>
    <s v="Ásia"/>
    <s v="Japão"/>
    <x v="6"/>
    <n v="1586670.5936674837"/>
  </r>
  <r>
    <n v="2022"/>
    <s v="Agosto"/>
    <s v="Agosto/2022"/>
    <s v="Ásia"/>
    <s v="Indonésia"/>
    <x v="6"/>
    <n v="317334.11873349675"/>
  </r>
  <r>
    <n v="2022"/>
    <s v="Agosto"/>
    <s v="Agosto/2022"/>
    <s v="Ásia"/>
    <s v="Coréia do Sul"/>
    <x v="6"/>
    <n v="666401.64934034308"/>
  </r>
  <r>
    <n v="2022"/>
    <s v="Agosto"/>
    <s v="Agosto/2022"/>
    <s v="Ásia"/>
    <s v="Vietnã"/>
    <x v="6"/>
    <n v="107893.60036938888"/>
  </r>
  <r>
    <n v="2022"/>
    <s v="Agosto"/>
    <s v="Agosto/2022"/>
    <s v="Ásia"/>
    <s v="Filipinas"/>
    <x v="6"/>
    <n v="133280.32986806863"/>
  </r>
  <r>
    <n v="2022"/>
    <s v="Agosto"/>
    <s v="Agosto/2022"/>
    <s v="Ásia"/>
    <s v="Outros - Ásia"/>
    <x v="6"/>
    <n v="583726.02275331295"/>
  </r>
  <r>
    <n v="2022"/>
    <s v="Setembro"/>
    <s v="Setembro/2022"/>
    <s v="Ásia"/>
    <s v="China"/>
    <x v="6"/>
    <n v="3334996.012666875"/>
  </r>
  <r>
    <n v="2022"/>
    <s v="Setembro"/>
    <s v="Setembro/2022"/>
    <s v="Ásia"/>
    <s v="Índia"/>
    <x v="6"/>
    <n v="1410959.8515129087"/>
  </r>
  <r>
    <n v="2022"/>
    <s v="Setembro"/>
    <s v="Setembro/2022"/>
    <s v="Ásia"/>
    <s v="Japão"/>
    <x v="6"/>
    <n v="1667498.0063334375"/>
  </r>
  <r>
    <n v="2022"/>
    <s v="Setembro"/>
    <s v="Setembro/2022"/>
    <s v="Ásia"/>
    <s v="Indonésia"/>
    <x v="6"/>
    <n v="333499.6012666875"/>
  </r>
  <r>
    <n v="2022"/>
    <s v="Setembro"/>
    <s v="Setembro/2022"/>
    <s v="Ásia"/>
    <s v="Coréia do Sul"/>
    <x v="6"/>
    <n v="705479.92575645412"/>
  </r>
  <r>
    <n v="2022"/>
    <s v="Setembro"/>
    <s v="Setembro/2022"/>
    <s v="Ásia"/>
    <s v="Vietnã"/>
    <x v="6"/>
    <n v="115442.16966923798"/>
  </r>
  <r>
    <n v="2022"/>
    <s v="Setembro"/>
    <s v="Setembro/2022"/>
    <s v="Ásia"/>
    <s v="Filipinas"/>
    <x v="6"/>
    <n v="141095.98515129086"/>
  </r>
  <r>
    <n v="2022"/>
    <s v="Setembro"/>
    <s v="Setembro/2022"/>
    <s v="Ásia"/>
    <s v="Outros - Ásia"/>
    <x v="6"/>
    <n v="568738.81033122528"/>
  </r>
  <r>
    <n v="2022"/>
    <s v="Outubro"/>
    <s v="Outubro/2022"/>
    <s v="Ásia"/>
    <s v="China"/>
    <x v="6"/>
    <n v="3491942.3172137104"/>
  </r>
  <r>
    <n v="2022"/>
    <s v="Outubro"/>
    <s v="Outubro/2022"/>
    <s v="Ásia"/>
    <s v="Índia"/>
    <x v="6"/>
    <n v="1487308.7647391728"/>
  </r>
  <r>
    <n v="2022"/>
    <s v="Outubro"/>
    <s v="Outubro/2022"/>
    <s v="Ásia"/>
    <s v="Japão"/>
    <x v="6"/>
    <n v="1745971.1586068554"/>
  </r>
  <r>
    <n v="2022"/>
    <s v="Outubro"/>
    <s v="Outubro/2022"/>
    <s v="Ásia"/>
    <s v="Indonésia"/>
    <x v="6"/>
    <n v="349194.23172137106"/>
  </r>
  <r>
    <n v="2022"/>
    <s v="Outubro"/>
    <s v="Outubro/2022"/>
    <s v="Ásia"/>
    <s v="Coréia do Sul"/>
    <x v="6"/>
    <n v="743654.38236958638"/>
  </r>
  <r>
    <n v="2022"/>
    <s v="Outubro"/>
    <s v="Outubro/2022"/>
    <s v="Ásia"/>
    <s v="Vietnã"/>
    <x v="6"/>
    <n v="122864.63708714907"/>
  </r>
  <r>
    <n v="2022"/>
    <s v="Outubro"/>
    <s v="Outubro/2022"/>
    <s v="Ásia"/>
    <s v="Filipinas"/>
    <x v="6"/>
    <n v="148730.87647391731"/>
  </r>
  <r>
    <n v="2022"/>
    <s v="Outubro"/>
    <s v="Outubro/2022"/>
    <s v="Ásia"/>
    <s v="Outros - Ásia"/>
    <x v="6"/>
    <n v="564303.55641672318"/>
  </r>
  <r>
    <n v="2022"/>
    <s v="Novembro"/>
    <s v="Novembro/2022"/>
    <s v="Ásia"/>
    <s v="China"/>
    <x v="6"/>
    <n v="3652119.8403542647"/>
  </r>
  <r>
    <n v="2022"/>
    <s v="Novembro"/>
    <s v="Novembro/2022"/>
    <s v="Ásia"/>
    <s v="Índia"/>
    <x v="6"/>
    <n v="1565194.2172946848"/>
  </r>
  <r>
    <n v="2022"/>
    <s v="Novembro"/>
    <s v="Novembro/2022"/>
    <s v="Ásia"/>
    <s v="Japão"/>
    <x v="6"/>
    <n v="1826059.9201771324"/>
  </r>
  <r>
    <n v="2022"/>
    <s v="Novembro"/>
    <s v="Novembro/2022"/>
    <s v="Ásia"/>
    <s v="Indonésia"/>
    <x v="6"/>
    <n v="365211.98403542652"/>
  </r>
  <r>
    <n v="2022"/>
    <s v="Novembro"/>
    <s v="Novembro/2022"/>
    <s v="Ásia"/>
    <s v="Coréia do Sul"/>
    <x v="6"/>
    <n v="782597.10864734231"/>
  </r>
  <r>
    <n v="2022"/>
    <s v="Novembro"/>
    <s v="Novembro/2022"/>
    <s v="Ásia"/>
    <s v="Vietnã"/>
    <x v="6"/>
    <n v="130432.85144122374"/>
  </r>
  <r>
    <n v="2022"/>
    <s v="Novembro"/>
    <s v="Novembro/2022"/>
    <s v="Ásia"/>
    <s v="Filipinas"/>
    <x v="6"/>
    <n v="156519.42172946848"/>
  </r>
  <r>
    <n v="2022"/>
    <s v="Novembro"/>
    <s v="Novembro/2022"/>
    <s v="Ásia"/>
    <s v="Outros - Ásia"/>
    <x v="6"/>
    <n v="552094.14288931165"/>
  </r>
  <r>
    <n v="2022"/>
    <s v="Dezembro"/>
    <s v="Dezembro/2022"/>
    <s v="Ásia"/>
    <s v="China"/>
    <x v="6"/>
    <n v="3808607.753424644"/>
  </r>
  <r>
    <n v="2022"/>
    <s v="Dezembro"/>
    <s v="Dezembro/2022"/>
    <s v="Ásia"/>
    <s v="Índia"/>
    <x v="6"/>
    <n v="1641641.2730278641"/>
  </r>
  <r>
    <n v="2022"/>
    <s v="Dezembro"/>
    <s v="Dezembro/2022"/>
    <s v="Ásia"/>
    <s v="Japão"/>
    <x v="6"/>
    <n v="1904303.8767123225"/>
  </r>
  <r>
    <n v="2022"/>
    <s v="Dezembro"/>
    <s v="Dezembro/2022"/>
    <s v="Ásia"/>
    <s v="Indonésia"/>
    <x v="6"/>
    <n v="380860.77534246451"/>
  </r>
  <r>
    <n v="2022"/>
    <s v="Dezembro"/>
    <s v="Dezembro/2022"/>
    <s v="Ásia"/>
    <s v="Coréia do Sul"/>
    <x v="6"/>
    <n v="820820.63651393214"/>
  </r>
  <r>
    <n v="2022"/>
    <s v="Dezembro"/>
    <s v="Dezembro/2022"/>
    <s v="Ásia"/>
    <s v="Vietnã"/>
    <x v="6"/>
    <n v="137897.86693434059"/>
  </r>
  <r>
    <n v="2022"/>
    <s v="Dezembro"/>
    <s v="Dezembro/2022"/>
    <s v="Ásia"/>
    <s v="Filipinas"/>
    <x v="6"/>
    <n v="164164.12730278639"/>
  </r>
  <r>
    <n v="2022"/>
    <s v="Dezembro"/>
    <s v="Dezembro/2022"/>
    <s v="Ásia"/>
    <s v="Outros - Ásia"/>
    <x v="6"/>
    <n v="548192.73925086879"/>
  </r>
  <r>
    <n v="2022"/>
    <s v="Janeiro"/>
    <s v="Janeiro/2022"/>
    <s v="Oceania"/>
    <s v="Austrália"/>
    <x v="0"/>
    <n v="1396565.0983700061"/>
  </r>
  <r>
    <n v="2022"/>
    <s v="Janeiro"/>
    <s v="Janeiro/2022"/>
    <s v="Oceania"/>
    <s v="Nova Zelândia"/>
    <x v="0"/>
    <n v="139656.50983700063"/>
  </r>
  <r>
    <n v="2022"/>
    <s v="Janeiro"/>
    <s v="Janeiro/2022"/>
    <s v="Oceania"/>
    <s v="Outros - Oceania"/>
    <x v="0"/>
    <n v="1197970.9788770233"/>
  </r>
  <r>
    <n v="2022"/>
    <s v="Fevereiro"/>
    <s v="Fevereiro/2022"/>
    <s v="Oceania"/>
    <s v="Austrália"/>
    <x v="0"/>
    <n v="1195180.7951143368"/>
  </r>
  <r>
    <n v="2022"/>
    <s v="Fevereiro"/>
    <s v="Fevereiro/2022"/>
    <s v="Oceania"/>
    <s v="Nova Zelândia"/>
    <x v="0"/>
    <n v="119518.07951143367"/>
  </r>
  <r>
    <n v="2022"/>
    <s v="Fevereiro"/>
    <s v="Fevereiro/2022"/>
    <s v="Oceania"/>
    <s v="Outros - Oceania"/>
    <x v="0"/>
    <n v="1028894.7714462552"/>
  </r>
  <r>
    <n v="2022"/>
    <s v="Março"/>
    <s v="Março/2022"/>
    <s v="Oceania"/>
    <s v="Austrália"/>
    <x v="0"/>
    <n v="1392412.8915705709"/>
  </r>
  <r>
    <n v="2022"/>
    <s v="Março"/>
    <s v="Março/2022"/>
    <s v="Oceania"/>
    <s v="Nova Zelândia"/>
    <x v="0"/>
    <n v="139241.28915705709"/>
  </r>
  <r>
    <n v="2022"/>
    <s v="Março"/>
    <s v="Março/2022"/>
    <s v="Oceania"/>
    <s v="Outros - Oceania"/>
    <x v="0"/>
    <n v="1202538.406356402"/>
  </r>
  <r>
    <n v="2022"/>
    <s v="Abril"/>
    <s v="Abril/2022"/>
    <s v="Oceania"/>
    <s v="Austrália"/>
    <x v="0"/>
    <n v="1489969.929170741"/>
  </r>
  <r>
    <n v="2022"/>
    <s v="Abril"/>
    <s v="Abril/2022"/>
    <s v="Oceania"/>
    <s v="Nova Zelândia"/>
    <x v="0"/>
    <n v="148996.99291707407"/>
  </r>
  <r>
    <n v="2022"/>
    <s v="Abril"/>
    <s v="Abril/2022"/>
    <s v="Oceania"/>
    <s v="Outros - Oceania"/>
    <x v="0"/>
    <n v="1290525.1355022166"/>
  </r>
  <r>
    <n v="2022"/>
    <s v="Maio"/>
    <s v="Maio/2022"/>
    <s v="Oceania"/>
    <s v="Austrália"/>
    <x v="0"/>
    <n v="1587460.9367332791"/>
  </r>
  <r>
    <n v="2022"/>
    <s v="Maio"/>
    <s v="Maio/2022"/>
    <s v="Oceania"/>
    <s v="Nova Zelândia"/>
    <x v="0"/>
    <n v="158746.09367332794"/>
  </r>
  <r>
    <n v="2022"/>
    <s v="Maio"/>
    <s v="Maio/2022"/>
    <s v="Oceania"/>
    <s v="Outros - Oceania"/>
    <x v="0"/>
    <n v="1378584.4976894269"/>
  </r>
  <r>
    <n v="2022"/>
    <s v="Junho"/>
    <s v="Junho/2022"/>
    <s v="Oceania"/>
    <s v="Austrália"/>
    <x v="0"/>
    <n v="1684894.6652270283"/>
  </r>
  <r>
    <n v="2022"/>
    <s v="Junho"/>
    <s v="Junho/2022"/>
    <s v="Oceania"/>
    <s v="Nova Zelândia"/>
    <x v="0"/>
    <n v="168489.46652270283"/>
  </r>
  <r>
    <n v="2022"/>
    <s v="Junho"/>
    <s v="Junho/2022"/>
    <s v="Oceania"/>
    <s v="Outros - Oceania"/>
    <x v="0"/>
    <n v="1466706.8668523049"/>
  </r>
  <r>
    <n v="2022"/>
    <s v="Julho"/>
    <s v="Julho/2022"/>
    <s v="Oceania"/>
    <s v="Austrália"/>
    <x v="0"/>
    <n v="1782278.3846876428"/>
  </r>
  <r>
    <n v="2022"/>
    <s v="Julho"/>
    <s v="Julho/2022"/>
    <s v="Oceania"/>
    <s v="Nova Zelândia"/>
    <x v="0"/>
    <n v="178227.83846876421"/>
  </r>
  <r>
    <n v="2022"/>
    <s v="Julho"/>
    <s v="Julho/2022"/>
    <s v="Oceania"/>
    <s v="Outros - Oceania"/>
    <x v="0"/>
    <n v="1554884.2459516323"/>
  </r>
  <r>
    <n v="2022"/>
    <s v="Agosto"/>
    <s v="Agosto/2022"/>
    <s v="Oceania"/>
    <s v="Austrália"/>
    <x v="0"/>
    <n v="1879618.1847759818"/>
  </r>
  <r>
    <n v="2022"/>
    <s v="Agosto"/>
    <s v="Agosto/2022"/>
    <s v="Oceania"/>
    <s v="Nova Zelândia"/>
    <x v="0"/>
    <n v="187961.81847759814"/>
  </r>
  <r>
    <n v="2022"/>
    <s v="Agosto"/>
    <s v="Agosto/2022"/>
    <s v="Oceania"/>
    <s v="Outros - Oceania"/>
    <x v="0"/>
    <n v="1643109.9363604605"/>
  </r>
  <r>
    <n v="2022"/>
    <s v="Setembro"/>
    <s v="Setembro/2022"/>
    <s v="Oceania"/>
    <s v="Austrália"/>
    <x v="0"/>
    <n v="1976919.2049930582"/>
  </r>
  <r>
    <n v="2022"/>
    <s v="Setembro"/>
    <s v="Setembro/2022"/>
    <s v="Oceania"/>
    <s v="Nova Zelândia"/>
    <x v="0"/>
    <n v="197691.92049930582"/>
  </r>
  <r>
    <n v="2022"/>
    <s v="Setembro"/>
    <s v="Setembro/2022"/>
    <s v="Oceania"/>
    <s v="Outros - Oceania"/>
    <x v="0"/>
    <n v="1731378.2846276783"/>
  </r>
  <r>
    <n v="2022"/>
    <s v="Outubro"/>
    <s v="Outubro/2022"/>
    <s v="Oceania"/>
    <s v="Austrália"/>
    <x v="0"/>
    <n v="2074185.8130376828"/>
  </r>
  <r>
    <n v="2022"/>
    <s v="Outubro"/>
    <s v="Outubro/2022"/>
    <s v="Oceania"/>
    <s v="Nova Zelândia"/>
    <x v="0"/>
    <n v="207418.5813037683"/>
  </r>
  <r>
    <n v="2022"/>
    <s v="Outubro"/>
    <s v="Outubro/2022"/>
    <s v="Oceania"/>
    <s v="Outros - Oceania"/>
    <x v="0"/>
    <n v="1819684.4862845931"/>
  </r>
  <r>
    <n v="2022"/>
    <s v="Novembro"/>
    <s v="Novembro/2022"/>
    <s v="Oceania"/>
    <s v="Austrália"/>
    <x v="0"/>
    <n v="2171421.7444417342"/>
  </r>
  <r>
    <n v="2022"/>
    <s v="Novembro"/>
    <s v="Novembro/2022"/>
    <s v="Oceania"/>
    <s v="Nova Zelândia"/>
    <x v="0"/>
    <n v="217142.17444417343"/>
  </r>
  <r>
    <n v="2022"/>
    <s v="Novembro"/>
    <s v="Novembro/2022"/>
    <s v="Oceania"/>
    <s v="Outros - Oceania"/>
    <x v="0"/>
    <n v="1908024.4322461393"/>
  </r>
  <r>
    <n v="2022"/>
    <s v="Dezembro"/>
    <s v="Dezembro/2022"/>
    <s v="Oceania"/>
    <s v="Austrália"/>
    <x v="0"/>
    <n v="2268630.2129485095"/>
  </r>
  <r>
    <n v="2022"/>
    <s v="Dezembro"/>
    <s v="Dezembro/2022"/>
    <s v="Oceania"/>
    <s v="Nova Zelândia"/>
    <x v="0"/>
    <n v="226863.02129485094"/>
  </r>
  <r>
    <n v="2022"/>
    <s v="Dezembro"/>
    <s v="Dezembro/2022"/>
    <s v="Oceania"/>
    <s v="Outros - Oceania"/>
    <x v="0"/>
    <n v="1996394.5873946883"/>
  </r>
  <r>
    <n v="2022"/>
    <s v="Janeiro"/>
    <s v="Janeiro/2022"/>
    <s v="Oceania"/>
    <s v="Austrália"/>
    <x v="1"/>
    <n v="5737552.8649805384"/>
  </r>
  <r>
    <n v="2022"/>
    <s v="Janeiro"/>
    <s v="Janeiro/2022"/>
    <s v="Oceania"/>
    <s v="Nova Zelândia"/>
    <x v="1"/>
    <n v="2390647.0270752241"/>
  </r>
  <r>
    <n v="2022"/>
    <s v="Janeiro"/>
    <s v="Janeiro/2022"/>
    <s v="Oceania"/>
    <s v="Outros - Oceania"/>
    <x v="1"/>
    <n v="6338504.5029792646"/>
  </r>
  <r>
    <n v="2022"/>
    <s v="Fevereiro"/>
    <s v="Fevereiro/2022"/>
    <s v="Oceania"/>
    <s v="Austrália"/>
    <x v="1"/>
    <n v="5948838.6598824784"/>
  </r>
  <r>
    <n v="2022"/>
    <s v="Fevereiro"/>
    <s v="Fevereiro/2022"/>
    <s v="Oceania"/>
    <s v="Nova Zelândia"/>
    <x v="1"/>
    <n v="2617489.0103482907"/>
  </r>
  <r>
    <n v="2022"/>
    <s v="Fevereiro"/>
    <s v="Fevereiro/2022"/>
    <s v="Oceania"/>
    <s v="Outros - Oceania"/>
    <x v="1"/>
    <n v="6704082.5245284289"/>
  </r>
  <r>
    <n v="2022"/>
    <s v="Março"/>
    <s v="Março/2022"/>
    <s v="Oceania"/>
    <s v="Austrália"/>
    <x v="1"/>
    <n v="6160961.1255658716"/>
  </r>
  <r>
    <n v="2022"/>
    <s v="Março"/>
    <s v="Março/2022"/>
    <s v="Oceania"/>
    <s v="Nova Zelândia"/>
    <x v="1"/>
    <n v="2843520.5194919407"/>
  </r>
  <r>
    <n v="2022"/>
    <s v="Março"/>
    <s v="Março/2022"/>
    <s v="Oceania"/>
    <s v="Outros - Oceania"/>
    <x v="1"/>
    <n v="7069634.3494255533"/>
  </r>
  <r>
    <n v="2022"/>
    <s v="Abril"/>
    <s v="Abril/2022"/>
    <s v="Oceania"/>
    <s v="Austrália"/>
    <x v="1"/>
    <n v="6373794.1555437911"/>
  </r>
  <r>
    <n v="2022"/>
    <s v="Abril"/>
    <s v="Abril/2022"/>
    <s v="Oceania"/>
    <s v="Nova Zelândia"/>
    <x v="1"/>
    <n v="3068863.852669233"/>
  </r>
  <r>
    <n v="2022"/>
    <s v="Abril"/>
    <s v="Abril/2022"/>
    <s v="Oceania"/>
    <s v="Outros - Oceania"/>
    <x v="1"/>
    <n v="7435163.7859945102"/>
  </r>
  <r>
    <n v="2022"/>
    <s v="Maio"/>
    <s v="Maio/2022"/>
    <s v="Oceania"/>
    <s v="Austrália"/>
    <x v="1"/>
    <n v="6587235.7702882793"/>
  </r>
  <r>
    <n v="2022"/>
    <s v="Maio"/>
    <s v="Maio/2022"/>
    <s v="Oceania"/>
    <s v="Nova Zelândia"/>
    <x v="1"/>
    <n v="3293617.8851441406"/>
  </r>
  <r>
    <n v="2022"/>
    <s v="Maio"/>
    <s v="Maio/2022"/>
    <s v="Oceania"/>
    <s v="Outros - Oceania"/>
    <x v="1"/>
    <n v="7800673.9384992812"/>
  </r>
  <r>
    <n v="2022"/>
    <s v="Junho"/>
    <s v="Junho/2022"/>
    <s v="Oceania"/>
    <s v="Austrália"/>
    <x v="1"/>
    <n v="6801202.6113387048"/>
  </r>
  <r>
    <n v="2022"/>
    <s v="Junho"/>
    <s v="Junho/2022"/>
    <s v="Oceania"/>
    <s v="Nova Zelândia"/>
    <x v="1"/>
    <n v="3517863.4196579503"/>
  </r>
  <r>
    <n v="2022"/>
    <s v="Junho"/>
    <s v="Junho/2022"/>
    <s v="Oceania"/>
    <s v="Outros - Oceania"/>
    <x v="1"/>
    <n v="8166167.3626592215"/>
  </r>
  <r>
    <n v="2022"/>
    <s v="Julho"/>
    <s v="Julho/2022"/>
    <s v="Oceania"/>
    <s v="Austrália"/>
    <x v="1"/>
    <n v="7015625.877190901"/>
  </r>
  <r>
    <n v="2022"/>
    <s v="Julho"/>
    <s v="Julho/2022"/>
    <s v="Oceania"/>
    <s v="Nova Zelândia"/>
    <x v="1"/>
    <n v="3741667.1345018134"/>
  </r>
  <r>
    <n v="2022"/>
    <s v="Julho"/>
    <s v="Julho/2022"/>
    <s v="Oceania"/>
    <s v="Outros - Oceania"/>
    <x v="1"/>
    <n v="8531646.1816873252"/>
  </r>
  <r>
    <n v="2022"/>
    <s v="Agosto"/>
    <s v="Agosto/2022"/>
    <s v="Oceania"/>
    <s v="Austrália"/>
    <x v="1"/>
    <n v="7230448.2789607029"/>
  </r>
  <r>
    <n v="2022"/>
    <s v="Agosto"/>
    <s v="Agosto/2022"/>
    <s v="Oceania"/>
    <s v="Nova Zelândia"/>
    <x v="1"/>
    <n v="3965084.540075223"/>
  </r>
  <r>
    <n v="2022"/>
    <s v="Agosto"/>
    <s v="Agosto/2022"/>
    <s v="Oceania"/>
    <s v="Outros - Oceania"/>
    <x v="1"/>
    <n v="8897112.1740682852"/>
  </r>
  <r>
    <n v="2022"/>
    <s v="Setembro"/>
    <s v="Setembro/2022"/>
    <s v="Oceania"/>
    <s v="Austrália"/>
    <x v="1"/>
    <n v="7445621.7293028198"/>
  </r>
  <r>
    <n v="2022"/>
    <s v="Setembro"/>
    <s v="Setembro/2022"/>
    <s v="Oceania"/>
    <s v="Nova Zelândia"/>
    <x v="1"/>
    <n v="4188162.2227328364"/>
  </r>
  <r>
    <n v="2022"/>
    <s v="Setembro"/>
    <s v="Setembro/2022"/>
    <s v="Oceania"/>
    <s v="Outros - Oceania"/>
    <x v="1"/>
    <n v="9262566.8407927193"/>
  </r>
  <r>
    <n v="2022"/>
    <s v="Outubro"/>
    <s v="Outubro/2022"/>
    <s v="Oceania"/>
    <s v="Austrália"/>
    <x v="1"/>
    <n v="7661105.5665095914"/>
  </r>
  <r>
    <n v="2022"/>
    <s v="Outubro"/>
    <s v="Outubro/2022"/>
    <s v="Oceania"/>
    <s v="Nova Zelândia"/>
    <x v="1"/>
    <n v="4410939.5685964311"/>
  </r>
  <r>
    <n v="2022"/>
    <s v="Outubro"/>
    <s v="Outubro/2022"/>
    <s v="Oceania"/>
    <s v="Outros - Oceania"/>
    <x v="1"/>
    <n v="9628011.4574465211"/>
  </r>
  <r>
    <n v="2022"/>
    <s v="Novembro"/>
    <s v="Novembro/2022"/>
    <s v="Oceania"/>
    <s v="Austrália"/>
    <x v="1"/>
    <n v="7876865.174587111"/>
  </r>
  <r>
    <n v="2022"/>
    <s v="Novembro"/>
    <s v="Novembro/2022"/>
    <s v="Oceania"/>
    <s v="Nova Zelândia"/>
    <x v="1"/>
    <n v="4633450.102698301"/>
  </r>
  <r>
    <n v="2022"/>
    <s v="Novembro"/>
    <s v="Novembro/2022"/>
    <s v="Oceania"/>
    <s v="Outros - Oceania"/>
    <x v="1"/>
    <n v="9993447.1149913035"/>
  </r>
  <r>
    <n v="2022"/>
    <s v="Dezembro"/>
    <s v="Dezembro/2022"/>
    <s v="Oceania"/>
    <s v="Austrália"/>
    <x v="1"/>
    <n v="8092870.9000003058"/>
  </r>
  <r>
    <n v="2022"/>
    <s v="Dezembro"/>
    <s v="Dezembro/2022"/>
    <s v="Oceania"/>
    <s v="Nova Zelândia"/>
    <x v="1"/>
    <n v="4855722.5400001835"/>
  </r>
  <r>
    <n v="2022"/>
    <s v="Dezembro"/>
    <s v="Dezembro/2022"/>
    <s v="Oceania"/>
    <s v="Outros - Oceania"/>
    <x v="1"/>
    <n v="10358874.75200039"/>
  </r>
  <r>
    <n v="2022"/>
    <s v="Janeiro"/>
    <s v="Janeiro/2022"/>
    <s v="Oceania"/>
    <s v="Austrália"/>
    <x v="2"/>
    <n v="235322.79460944765"/>
  </r>
  <r>
    <n v="2022"/>
    <s v="Janeiro"/>
    <s v="Janeiro/2022"/>
    <s v="Oceania"/>
    <s v="Nova Zelândia"/>
    <x v="2"/>
    <n v="117661.39730472384"/>
  </r>
  <r>
    <n v="2022"/>
    <s v="Janeiro"/>
    <s v="Janeiro/2022"/>
    <s v="Oceania"/>
    <s v="Outros - Oceania"/>
    <x v="2"/>
    <n v="275262.9019514182"/>
  </r>
  <r>
    <n v="2022"/>
    <s v="Fevereiro"/>
    <s v="Fevereiro/2022"/>
    <s v="Oceania"/>
    <s v="Austrália"/>
    <x v="2"/>
    <n v="211289.74613833654"/>
  </r>
  <r>
    <n v="2022"/>
    <s v="Fevereiro"/>
    <s v="Fevereiro/2022"/>
    <s v="Oceania"/>
    <s v="Nova Zelândia"/>
    <x v="2"/>
    <n v="105644.87306916829"/>
  </r>
  <r>
    <n v="2022"/>
    <s v="Fevereiro"/>
    <s v="Fevereiro/2022"/>
    <s v="Oceania"/>
    <s v="Outros - Oceania"/>
    <x v="2"/>
    <n v="248035.78894500388"/>
  </r>
  <r>
    <n v="2022"/>
    <s v="Março"/>
    <s v="Março/2022"/>
    <s v="Oceania"/>
    <s v="Austrália"/>
    <x v="2"/>
    <n v="234623.14307943321"/>
  </r>
  <r>
    <n v="2022"/>
    <s v="Março"/>
    <s v="Março/2022"/>
    <s v="Oceania"/>
    <s v="Nova Zelândia"/>
    <x v="2"/>
    <n v="117311.57153971661"/>
  </r>
  <r>
    <n v="2022"/>
    <s v="Março"/>
    <s v="Março/2022"/>
    <s v="Oceania"/>
    <s v="Outros - Oceania"/>
    <x v="2"/>
    <n v="276312.3792464399"/>
  </r>
  <r>
    <n v="2022"/>
    <s v="Abril"/>
    <s v="Abril/2022"/>
    <s v="Oceania"/>
    <s v="Austrália"/>
    <x v="2"/>
    <n v="259610.95430594456"/>
  </r>
  <r>
    <n v="2022"/>
    <s v="Abril"/>
    <s v="Abril/2022"/>
    <s v="Oceania"/>
    <s v="Nova Zelândia"/>
    <x v="2"/>
    <n v="129805.47715297229"/>
  </r>
  <r>
    <n v="2022"/>
    <s v="Abril"/>
    <s v="Abril/2022"/>
    <s v="Oceania"/>
    <s v="Outros - Oceania"/>
    <x v="2"/>
    <n v="306627.11138497398"/>
  </r>
  <r>
    <n v="2022"/>
    <s v="Maio"/>
    <s v="Maio/2022"/>
    <s v="Oceania"/>
    <s v="Austrália"/>
    <x v="2"/>
    <n v="280638.89555288007"/>
  </r>
  <r>
    <n v="2022"/>
    <s v="Maio"/>
    <s v="Maio/2022"/>
    <s v="Oceania"/>
    <s v="Nova Zelândia"/>
    <x v="2"/>
    <n v="140319.44777644007"/>
  </r>
  <r>
    <n v="2022"/>
    <s v="Maio"/>
    <s v="Maio/2022"/>
    <s v="Oceania"/>
    <s v="Outros - Oceania"/>
    <x v="2"/>
    <n v="332335.53420735814"/>
  </r>
  <r>
    <n v="2022"/>
    <s v="Junho"/>
    <s v="Junho/2022"/>
    <s v="Oceania"/>
    <s v="Austrália"/>
    <x v="2"/>
    <n v="301648.31459142111"/>
  </r>
  <r>
    <n v="2022"/>
    <s v="Junho"/>
    <s v="Junho/2022"/>
    <s v="Oceania"/>
    <s v="Nova Zelândia"/>
    <x v="2"/>
    <n v="150824.15729571052"/>
  </r>
  <r>
    <n v="2022"/>
    <s v="Junho"/>
    <s v="Junho/2022"/>
    <s v="Oceania"/>
    <s v="Outros - Oceania"/>
    <x v="2"/>
    <n v="358071.74034233432"/>
  </r>
  <r>
    <n v="2022"/>
    <s v="Julho"/>
    <s v="Julho/2022"/>
    <s v="Oceania"/>
    <s v="Austrália"/>
    <x v="2"/>
    <n v="322081.42071600282"/>
  </r>
  <r>
    <n v="2022"/>
    <s v="Julho"/>
    <s v="Julho/2022"/>
    <s v="Oceania"/>
    <s v="Nova Zelândia"/>
    <x v="2"/>
    <n v="161040.71035800144"/>
  </r>
  <r>
    <n v="2022"/>
    <s v="Julho"/>
    <s v="Julho/2022"/>
    <s v="Oceania"/>
    <s v="Outros - Oceania"/>
    <x v="2"/>
    <n v="383165.82809317572"/>
  </r>
  <r>
    <n v="2022"/>
    <s v="Agosto"/>
    <s v="Agosto/2022"/>
    <s v="Oceania"/>
    <s v="Austrália"/>
    <x v="2"/>
    <n v="349776.67745399277"/>
  </r>
  <r>
    <n v="2022"/>
    <s v="Agosto"/>
    <s v="Agosto/2022"/>
    <s v="Oceania"/>
    <s v="Nova Zelândia"/>
    <x v="2"/>
    <n v="174888.33872699636"/>
  </r>
  <r>
    <n v="2022"/>
    <s v="Agosto"/>
    <s v="Agosto/2022"/>
    <s v="Oceania"/>
    <s v="Outros - Oceania"/>
    <x v="2"/>
    <n v="416952.33073985885"/>
  </r>
  <r>
    <n v="2022"/>
    <s v="Setembro"/>
    <s v="Setembro/2022"/>
    <s v="Oceania"/>
    <s v="Austrália"/>
    <x v="2"/>
    <n v="372974.85371992167"/>
  </r>
  <r>
    <n v="2022"/>
    <s v="Setembro"/>
    <s v="Setembro/2022"/>
    <s v="Oceania"/>
    <s v="Nova Zelândia"/>
    <x v="2"/>
    <n v="186487.42685996083"/>
  </r>
  <r>
    <n v="2022"/>
    <s v="Setembro"/>
    <s v="Setembro/2022"/>
    <s v="Oceania"/>
    <s v="Outros - Oceania"/>
    <x v="2"/>
    <n v="445431.75205404661"/>
  </r>
  <r>
    <n v="2022"/>
    <s v="Outubro"/>
    <s v="Outubro/2022"/>
    <s v="Oceania"/>
    <s v="Austrália"/>
    <x v="2"/>
    <n v="397835.15017700457"/>
  </r>
  <r>
    <n v="2022"/>
    <s v="Outubro"/>
    <s v="Outubro/2022"/>
    <s v="Oceania"/>
    <s v="Nova Zelândia"/>
    <x v="2"/>
    <n v="198917.57508850229"/>
  </r>
  <r>
    <n v="2022"/>
    <s v="Outubro"/>
    <s v="Outubro/2022"/>
    <s v="Oceania"/>
    <s v="Outros - Oceania"/>
    <x v="2"/>
    <n v="475937.75634672324"/>
  </r>
  <r>
    <n v="2022"/>
    <s v="Novembro"/>
    <s v="Novembro/2022"/>
    <s v="Oceania"/>
    <s v="Austrália"/>
    <x v="2"/>
    <n v="418771.92534111399"/>
  </r>
  <r>
    <n v="2022"/>
    <s v="Novembro"/>
    <s v="Novembro/2022"/>
    <s v="Oceania"/>
    <s v="Nova Zelândia"/>
    <x v="2"/>
    <n v="209385.96267055703"/>
  </r>
  <r>
    <n v="2022"/>
    <s v="Novembro"/>
    <s v="Novembro/2022"/>
    <s v="Oceania"/>
    <s v="Outros - Oceania"/>
    <x v="2"/>
    <n v="501782.92829334666"/>
  </r>
  <r>
    <n v="2022"/>
    <s v="Dezembro"/>
    <s v="Dezembro/2022"/>
    <s v="Oceania"/>
    <s v="Austrália"/>
    <x v="2"/>
    <n v="446396.37187358731"/>
  </r>
  <r>
    <n v="2022"/>
    <s v="Dezembro"/>
    <s v="Dezembro/2022"/>
    <s v="Oceania"/>
    <s v="Nova Zelândia"/>
    <x v="2"/>
    <n v="223198.18593679363"/>
  </r>
  <r>
    <n v="2022"/>
    <s v="Dezembro"/>
    <s v="Dezembro/2022"/>
    <s v="Oceania"/>
    <s v="Outros - Oceania"/>
    <x v="2"/>
    <n v="535675.64624830463"/>
  </r>
  <r>
    <n v="2022"/>
    <s v="Janeiro"/>
    <s v="Janeiro/2022"/>
    <s v="Oceania"/>
    <s v="Austrália"/>
    <x v="3"/>
    <n v="249246.78896211329"/>
  </r>
  <r>
    <n v="2022"/>
    <s v="Janeiro"/>
    <s v="Janeiro/2022"/>
    <s v="Oceania"/>
    <s v="Nova Zelândia"/>
    <x v="3"/>
    <n v="124623.39448105663"/>
  </r>
  <r>
    <n v="2022"/>
    <s v="Janeiro"/>
    <s v="Janeiro/2022"/>
    <s v="Oceania"/>
    <s v="Outros - Oceania"/>
    <x v="3"/>
    <n v="291550.14305201324"/>
  </r>
  <r>
    <n v="2022"/>
    <s v="Fevereiro"/>
    <s v="Fevereiro/2022"/>
    <s v="Oceania"/>
    <s v="Austrália"/>
    <x v="3"/>
    <n v="229162.71172741635"/>
  </r>
  <r>
    <n v="2022"/>
    <s v="Fevereiro"/>
    <s v="Fevereiro/2022"/>
    <s v="Oceania"/>
    <s v="Nova Zelândia"/>
    <x v="3"/>
    <n v="114581.35586370817"/>
  </r>
  <r>
    <n v="2022"/>
    <s v="Fevereiro"/>
    <s v="Fevereiro/2022"/>
    <s v="Oceania"/>
    <s v="Outros - Oceania"/>
    <x v="3"/>
    <n v="269017.09637566272"/>
  </r>
  <r>
    <n v="2022"/>
    <s v="Março"/>
    <s v="Março/2022"/>
    <s v="Oceania"/>
    <s v="Austrália"/>
    <x v="3"/>
    <n v="248505.73921579376"/>
  </r>
  <r>
    <n v="2022"/>
    <s v="Março"/>
    <s v="Março/2022"/>
    <s v="Oceania"/>
    <s v="Nova Zelândia"/>
    <x v="3"/>
    <n v="124252.86960789688"/>
  </r>
  <r>
    <n v="2022"/>
    <s v="Março"/>
    <s v="Março/2022"/>
    <s v="Oceania"/>
    <s v="Outros - Oceania"/>
    <x v="3"/>
    <n v="292661.7176714926"/>
  </r>
  <r>
    <n v="2022"/>
    <s v="Abril"/>
    <s v="Abril/2022"/>
    <s v="Oceania"/>
    <s v="Austrália"/>
    <x v="3"/>
    <n v="267829.94157413958"/>
  </r>
  <r>
    <n v="2022"/>
    <s v="Abril"/>
    <s v="Abril/2022"/>
    <s v="Oceania"/>
    <s v="Nova Zelândia"/>
    <x v="3"/>
    <n v="133914.97078706976"/>
  </r>
  <r>
    <n v="2022"/>
    <s v="Abril"/>
    <s v="Abril/2022"/>
    <s v="Oceania"/>
    <s v="Outros - Oceania"/>
    <x v="3"/>
    <n v="316334.5766623696"/>
  </r>
  <r>
    <n v="2022"/>
    <s v="Maio"/>
    <s v="Maio/2022"/>
    <s v="Oceania"/>
    <s v="Austrália"/>
    <x v="3"/>
    <n v="287137.92900955916"/>
  </r>
  <r>
    <n v="2022"/>
    <s v="Maio"/>
    <s v="Maio/2022"/>
    <s v="Oceania"/>
    <s v="Nova Zelândia"/>
    <x v="3"/>
    <n v="143568.96450477961"/>
  </r>
  <r>
    <n v="2022"/>
    <s v="Maio"/>
    <s v="Maio/2022"/>
    <s v="Oceania"/>
    <s v="Outros - Oceania"/>
    <x v="3"/>
    <n v="340031.75803763594"/>
  </r>
  <r>
    <n v="2022"/>
    <s v="Junho"/>
    <s v="Junho/2022"/>
    <s v="Oceania"/>
    <s v="Austrália"/>
    <x v="3"/>
    <n v="306431.8504877417"/>
  </r>
  <r>
    <n v="2022"/>
    <s v="Junho"/>
    <s v="Junho/2022"/>
    <s v="Oceania"/>
    <s v="Nova Zelândia"/>
    <x v="3"/>
    <n v="153215.92524387082"/>
  </r>
  <r>
    <n v="2022"/>
    <s v="Junho"/>
    <s v="Junho/2022"/>
    <s v="Oceania"/>
    <s v="Outros - Oceania"/>
    <x v="3"/>
    <n v="363750.03834875801"/>
  </r>
  <r>
    <n v="2022"/>
    <s v="Julho"/>
    <s v="Julho/2022"/>
    <s v="Oceania"/>
    <s v="Austrália"/>
    <x v="3"/>
    <n v="325713.49130325927"/>
  </r>
  <r>
    <n v="2022"/>
    <s v="Julho"/>
    <s v="Julho/2022"/>
    <s v="Oceania"/>
    <s v="Nova Zelândia"/>
    <x v="3"/>
    <n v="162856.74565162964"/>
  </r>
  <r>
    <n v="2022"/>
    <s v="Julho"/>
    <s v="Julho/2022"/>
    <s v="Oceania"/>
    <s v="Outros - Oceania"/>
    <x v="3"/>
    <n v="387486.73965387733"/>
  </r>
  <r>
    <n v="2022"/>
    <s v="Agosto"/>
    <s v="Agosto/2022"/>
    <s v="Oceania"/>
    <s v="Austrália"/>
    <x v="3"/>
    <n v="344984.34688735916"/>
  </r>
  <r>
    <n v="2022"/>
    <s v="Agosto"/>
    <s v="Agosto/2022"/>
    <s v="Oceania"/>
    <s v="Nova Zelândia"/>
    <x v="3"/>
    <n v="172492.17344367958"/>
  </r>
  <r>
    <n v="2022"/>
    <s v="Agosto"/>
    <s v="Agosto/2022"/>
    <s v="Oceania"/>
    <s v="Outros - Oceania"/>
    <x v="3"/>
    <n v="411239.61880612338"/>
  </r>
  <r>
    <n v="2022"/>
    <s v="Setembro"/>
    <s v="Setembro/2022"/>
    <s v="Oceania"/>
    <s v="Austrália"/>
    <x v="3"/>
    <n v="364245.67934159009"/>
  </r>
  <r>
    <n v="2022"/>
    <s v="Setembro"/>
    <s v="Setembro/2022"/>
    <s v="Oceania"/>
    <s v="Nova Zelândia"/>
    <x v="3"/>
    <n v="182122.83967079505"/>
  </r>
  <r>
    <n v="2022"/>
    <s v="Setembro"/>
    <s v="Setembro/2022"/>
    <s v="Oceania"/>
    <s v="Outros - Oceania"/>
    <x v="3"/>
    <n v="435006.78265317279"/>
  </r>
  <r>
    <n v="2022"/>
    <s v="Outubro"/>
    <s v="Outubro/2022"/>
    <s v="Oceania"/>
    <s v="Austrália"/>
    <x v="3"/>
    <n v="383498.561236893"/>
  </r>
  <r>
    <n v="2022"/>
    <s v="Outubro"/>
    <s v="Outubro/2022"/>
    <s v="Oceania"/>
    <s v="Nova Zelândia"/>
    <x v="3"/>
    <n v="191749.2806184465"/>
  </r>
  <r>
    <n v="2022"/>
    <s v="Outubro"/>
    <s v="Outubro/2022"/>
    <s v="Oceania"/>
    <s v="Outros - Oceania"/>
    <x v="3"/>
    <n v="458786.62233861437"/>
  </r>
  <r>
    <n v="2022"/>
    <s v="Novembro"/>
    <s v="Novembro/2022"/>
    <s v="Oceania"/>
    <s v="Austrália"/>
    <x v="3"/>
    <n v="402743.9099036777"/>
  </r>
  <r>
    <n v="2022"/>
    <s v="Novembro"/>
    <s v="Novembro/2022"/>
    <s v="Oceania"/>
    <s v="Nova Zelândia"/>
    <x v="3"/>
    <n v="201371.95495183891"/>
  </r>
  <r>
    <n v="2022"/>
    <s v="Novembro"/>
    <s v="Novembro/2022"/>
    <s v="Oceania"/>
    <s v="Outros - Oceania"/>
    <x v="3"/>
    <n v="482577.76186683285"/>
  </r>
  <r>
    <n v="2022"/>
    <s v="Dezembro"/>
    <s v="Dezembro/2022"/>
    <s v="Oceania"/>
    <s v="Austrália"/>
    <x v="3"/>
    <n v="421982.51453731308"/>
  </r>
  <r>
    <n v="2022"/>
    <s v="Dezembro"/>
    <s v="Dezembro/2022"/>
    <s v="Oceania"/>
    <s v="Nova Zelândia"/>
    <x v="3"/>
    <n v="210991.25726865654"/>
  </r>
  <r>
    <n v="2022"/>
    <s v="Dezembro"/>
    <s v="Dezembro/2022"/>
    <s v="Oceania"/>
    <s v="Outros - Oceania"/>
    <x v="3"/>
    <n v="506379.01744477556"/>
  </r>
  <r>
    <n v="2022"/>
    <s v="Janeiro"/>
    <s v="Janeiro/2022"/>
    <s v="Oceania"/>
    <s v="Austrália"/>
    <x v="4"/>
    <n v="125016.49156575065"/>
  </r>
  <r>
    <n v="2022"/>
    <s v="Janeiro"/>
    <s v="Janeiro/2022"/>
    <s v="Oceania"/>
    <s v="Nova Zelândia"/>
    <x v="4"/>
    <n v="31254.122891437662"/>
  </r>
  <r>
    <n v="2022"/>
    <s v="Janeiro"/>
    <s v="Janeiro/2022"/>
    <s v="Oceania"/>
    <s v="Outros - Oceania"/>
    <x v="4"/>
    <n v="121862.40576936708"/>
  </r>
  <r>
    <n v="2022"/>
    <s v="Fevereiro"/>
    <s v="Fevereiro/2022"/>
    <s v="Oceania"/>
    <s v="Austrália"/>
    <x v="4"/>
    <n v="116832.14945243484"/>
  </r>
  <r>
    <n v="2022"/>
    <s v="Fevereiro"/>
    <s v="Fevereiro/2022"/>
    <s v="Oceania"/>
    <s v="Nova Zelândia"/>
    <x v="4"/>
    <n v="29208.03736310871"/>
  </r>
  <r>
    <n v="2022"/>
    <s v="Fevereiro"/>
    <s v="Fevereiro/2022"/>
    <s v="Oceania"/>
    <s v="Outros - Oceania"/>
    <x v="4"/>
    <n v="114292.32011651235"/>
  </r>
  <r>
    <n v="2022"/>
    <s v="Março"/>
    <s v="Março/2022"/>
    <s v="Oceania"/>
    <s v="Austrália"/>
    <x v="4"/>
    <n v="124644.79795338227"/>
  </r>
  <r>
    <n v="2022"/>
    <s v="Março"/>
    <s v="Março/2022"/>
    <s v="Oceania"/>
    <s v="Nova Zelândia"/>
    <x v="4"/>
    <n v="31161.199488345563"/>
  </r>
  <r>
    <n v="2022"/>
    <s v="Março"/>
    <s v="Março/2022"/>
    <s v="Oceania"/>
    <s v="Outros - Oceania"/>
    <x v="4"/>
    <n v="122327.0227848276"/>
  </r>
  <r>
    <n v="2022"/>
    <s v="Abril"/>
    <s v="Abril/2022"/>
    <s v="Oceania"/>
    <s v="Austrália"/>
    <x v="4"/>
    <n v="132453.07050986425"/>
  </r>
  <r>
    <n v="2022"/>
    <s v="Abril"/>
    <s v="Abril/2022"/>
    <s v="Oceania"/>
    <s v="Nova Zelândia"/>
    <x v="4"/>
    <n v="33113.267627466063"/>
  </r>
  <r>
    <n v="2022"/>
    <s v="Abril"/>
    <s v="Abril/2022"/>
    <s v="Oceania"/>
    <s v="Outros - Oceania"/>
    <x v="4"/>
    <n v="130367.19538372467"/>
  </r>
  <r>
    <n v="2022"/>
    <s v="Maio"/>
    <s v="Maio/2022"/>
    <s v="Oceania"/>
    <s v="Austrália"/>
    <x v="4"/>
    <n v="140257.57387048317"/>
  </r>
  <r>
    <n v="2022"/>
    <s v="Maio"/>
    <s v="Maio/2022"/>
    <s v="Oceania"/>
    <s v="Nova Zelândia"/>
    <x v="4"/>
    <n v="35064.393467620794"/>
  </r>
  <r>
    <n v="2022"/>
    <s v="Maio"/>
    <s v="Maio/2022"/>
    <s v="Oceania"/>
    <s v="Outros - Oceania"/>
    <x v="4"/>
    <n v="138412.07947745052"/>
  </r>
  <r>
    <n v="2022"/>
    <s v="Junho"/>
    <s v="Junho/2022"/>
    <s v="Oceania"/>
    <s v="Austrália"/>
    <x v="4"/>
    <n v="148058.80756722097"/>
  </r>
  <r>
    <n v="2022"/>
    <s v="Junho"/>
    <s v="Junho/2022"/>
    <s v="Oceania"/>
    <s v="Nova Zelândia"/>
    <x v="4"/>
    <n v="37014.701891805234"/>
  </r>
  <r>
    <n v="2022"/>
    <s v="Junho"/>
    <s v="Junho/2022"/>
    <s v="Oceania"/>
    <s v="Outros - Oceania"/>
    <x v="4"/>
    <n v="146461.05065102788"/>
  </r>
  <r>
    <n v="2022"/>
    <s v="Julho"/>
    <s v="Julho/2022"/>
    <s v="Oceania"/>
    <s v="Austrália"/>
    <x v="4"/>
    <n v="155857.18659587778"/>
  </r>
  <r>
    <n v="2022"/>
    <s v="Julho"/>
    <s v="Julho/2022"/>
    <s v="Oceania"/>
    <s v="Nova Zelândia"/>
    <x v="4"/>
    <n v="38964.296648969445"/>
  </r>
  <r>
    <n v="2022"/>
    <s v="Julho"/>
    <s v="Julho/2022"/>
    <s v="Oceania"/>
    <s v="Outros - Oceania"/>
    <x v="4"/>
    <n v="154513.59015970639"/>
  </r>
  <r>
    <n v="2022"/>
    <s v="Agosto"/>
    <s v="Agosto/2022"/>
    <s v="Oceania"/>
    <s v="Austrália"/>
    <x v="4"/>
    <n v="163653.05857286206"/>
  </r>
  <r>
    <n v="2022"/>
    <s v="Agosto"/>
    <s v="Agosto/2022"/>
    <s v="Oceania"/>
    <s v="Nova Zelândia"/>
    <x v="4"/>
    <n v="40913.264643215509"/>
  </r>
  <r>
    <n v="2022"/>
    <s v="Agosto"/>
    <s v="Agosto/2022"/>
    <s v="Oceania"/>
    <s v="Outros - Oceania"/>
    <x v="4"/>
    <n v="162569.26348297554"/>
  </r>
  <r>
    <n v="2022"/>
    <s v="Setembro"/>
    <s v="Setembro/2022"/>
    <s v="Oceania"/>
    <s v="Austrália"/>
    <x v="4"/>
    <n v="171446.71687656105"/>
  </r>
  <r>
    <n v="2022"/>
    <s v="Setembro"/>
    <s v="Setembro/2022"/>
    <s v="Oceania"/>
    <s v="Nova Zelândia"/>
    <x v="4"/>
    <n v="42861.679219140264"/>
  </r>
  <r>
    <n v="2022"/>
    <s v="Setembro"/>
    <s v="Setembro/2022"/>
    <s v="Oceania"/>
    <s v="Outros - Oceania"/>
    <x v="4"/>
    <n v="170627.70389785137"/>
  </r>
  <r>
    <n v="2022"/>
    <s v="Outubro"/>
    <s v="Outubro/2022"/>
    <s v="Oceania"/>
    <s v="Austrália"/>
    <x v="4"/>
    <n v="179238.41082853934"/>
  </r>
  <r>
    <n v="2022"/>
    <s v="Outubro"/>
    <s v="Outubro/2022"/>
    <s v="Oceania"/>
    <s v="Nova Zelândia"/>
    <x v="4"/>
    <n v="44809.602707134836"/>
  </r>
  <r>
    <n v="2022"/>
    <s v="Outubro"/>
    <s v="Outubro/2022"/>
    <s v="Oceania"/>
    <s v="Outros - Oceania"/>
    <x v="4"/>
    <n v="178688.59975237813"/>
  </r>
  <r>
    <n v="2022"/>
    <s v="Novembro"/>
    <s v="Novembro/2022"/>
    <s v="Oceania"/>
    <s v="Austrália"/>
    <x v="4"/>
    <n v="187028.3536643454"/>
  </r>
  <r>
    <n v="2022"/>
    <s v="Novembro"/>
    <s v="Novembro/2022"/>
    <s v="Oceania"/>
    <s v="Nova Zelândia"/>
    <x v="4"/>
    <n v="46757.088416086357"/>
  </r>
  <r>
    <n v="2022"/>
    <s v="Novembro"/>
    <s v="Novembro/2022"/>
    <s v="Oceania"/>
    <s v="Outros - Oceania"/>
    <x v="4"/>
    <n v="186751.68450212004"/>
  </r>
  <r>
    <n v="2022"/>
    <s v="Dezembro"/>
    <s v="Dezembro/2022"/>
    <s v="Oceania"/>
    <s v="Austrália"/>
    <x v="4"/>
    <n v="194816.72883424506"/>
  </r>
  <r>
    <n v="2022"/>
    <s v="Dezembro"/>
    <s v="Dezembro/2022"/>
    <s v="Oceania"/>
    <s v="Nova Zelândia"/>
    <x v="4"/>
    <n v="48704.182208561258"/>
  </r>
  <r>
    <n v="2022"/>
    <s v="Dezembro"/>
    <s v="Dezembro/2022"/>
    <s v="Oceania"/>
    <s v="Outros - Oceania"/>
    <x v="4"/>
    <n v="194816.72883424503"/>
  </r>
  <r>
    <n v="2022"/>
    <s v="Janeiro"/>
    <s v="Janeiro/2022"/>
    <s v="Oceania"/>
    <s v="Austrália"/>
    <x v="5"/>
    <n v="2486409.8522900604"/>
  </r>
  <r>
    <n v="2022"/>
    <s v="Janeiro"/>
    <s v="Janeiro/2022"/>
    <s v="Oceania"/>
    <s v="Nova Zelândia"/>
    <x v="5"/>
    <n v="1243085.5822911239"/>
  </r>
  <r>
    <n v="2022"/>
    <s v="Janeiro"/>
    <s v="Janeiro/2022"/>
    <s v="Oceania"/>
    <s v="Outros - Oceania"/>
    <x v="5"/>
    <n v="2908322.1278844103"/>
  </r>
  <r>
    <n v="2022"/>
    <s v="Fevereiro"/>
    <s v="Fevereiro/2022"/>
    <s v="Oceania"/>
    <s v="Austrália"/>
    <x v="5"/>
    <n v="2283837.7905094437"/>
  </r>
  <r>
    <n v="2022"/>
    <s v="Fevereiro"/>
    <s v="Fevereiro/2022"/>
    <s v="Oceania"/>
    <s v="Nova Zelândia"/>
    <x v="5"/>
    <n v="1142038.0561537365"/>
  </r>
  <r>
    <n v="2022"/>
    <s v="Fevereiro"/>
    <s v="Fevereiro/2022"/>
    <s v="Oceania"/>
    <s v="Outros - Oceania"/>
    <x v="5"/>
    <n v="2681120.227823359"/>
  </r>
  <r>
    <n v="2022"/>
    <s v="Março"/>
    <s v="Março/2022"/>
    <s v="Oceania"/>
    <s v="Austrália"/>
    <x v="5"/>
    <n v="2479017.3663207991"/>
  </r>
  <r>
    <n v="2022"/>
    <s v="Março"/>
    <s v="Março/2022"/>
    <s v="Oceania"/>
    <s v="Nova Zelândia"/>
    <x v="5"/>
    <n v="1239389.6941344647"/>
  </r>
  <r>
    <n v="2022"/>
    <s v="Março"/>
    <s v="Março/2022"/>
    <s v="Oceania"/>
    <s v="Outros - Oceania"/>
    <x v="5"/>
    <n v="2919410.5020103306"/>
  </r>
  <r>
    <n v="2022"/>
    <s v="Abril"/>
    <s v="Abril/2022"/>
    <s v="Oceania"/>
    <s v="Austrália"/>
    <x v="5"/>
    <n v="2673884.3588539441"/>
  </r>
  <r>
    <n v="2022"/>
    <s v="Abril"/>
    <s v="Abril/2022"/>
    <s v="Oceania"/>
    <s v="Nova Zelândia"/>
    <x v="5"/>
    <n v="1336942.1794269721"/>
  </r>
  <r>
    <n v="2022"/>
    <s v="Abril"/>
    <s v="Abril/2022"/>
    <s v="Oceania"/>
    <s v="Outros - Oceania"/>
    <x v="5"/>
    <n v="3158131.1325046597"/>
  </r>
  <r>
    <n v="2022"/>
    <s v="Maio"/>
    <s v="Maio/2022"/>
    <s v="Oceania"/>
    <s v="Austrália"/>
    <x v="5"/>
    <n v="2868584.7429350363"/>
  </r>
  <r>
    <n v="2022"/>
    <s v="Maio"/>
    <s v="Maio/2022"/>
    <s v="Oceania"/>
    <s v="Nova Zelândia"/>
    <x v="5"/>
    <n v="1434411.0748004215"/>
  </r>
  <r>
    <n v="2022"/>
    <s v="Maio"/>
    <s v="Maio/2022"/>
    <s v="Oceania"/>
    <s v="Outros - Oceania"/>
    <x v="5"/>
    <n v="3397101.9613700993"/>
  </r>
  <r>
    <n v="2022"/>
    <s v="Junho"/>
    <s v="Junho/2022"/>
    <s v="Oceania"/>
    <s v="Austrália"/>
    <x v="5"/>
    <n v="3063259.1786578665"/>
  </r>
  <r>
    <n v="2022"/>
    <s v="Junho"/>
    <s v="Junho/2022"/>
    <s v="Oceania"/>
    <s v="Nova Zelândia"/>
    <x v="5"/>
    <n v="1531511.014614268"/>
  </r>
  <r>
    <n v="2022"/>
    <s v="Junho"/>
    <s v="Junho/2022"/>
    <s v="Oceania"/>
    <s v="Outros - Oceania"/>
    <x v="5"/>
    <n v="3636149.0738124801"/>
  </r>
  <r>
    <n v="2022"/>
    <s v="Julho"/>
    <s v="Julho/2022"/>
    <s v="Oceania"/>
    <s v="Austrália"/>
    <x v="5"/>
    <n v="3257688.7421376067"/>
  </r>
  <r>
    <n v="2022"/>
    <s v="Julho"/>
    <s v="Julho/2022"/>
    <s v="Oceania"/>
    <s v="Nova Zelândia"/>
    <x v="5"/>
    <n v="1628844.3710688031"/>
  </r>
  <r>
    <n v="2022"/>
    <s v="Julho"/>
    <s v="Julho/2022"/>
    <s v="Oceania"/>
    <s v="Outros - Oceania"/>
    <x v="5"/>
    <n v="3875526.2621981855"/>
  </r>
  <r>
    <n v="2022"/>
    <s v="Agosto"/>
    <s v="Agosto/2022"/>
    <s v="Oceania"/>
    <s v="Austrália"/>
    <x v="5"/>
    <n v="3452007.4962563165"/>
  </r>
  <r>
    <n v="2022"/>
    <s v="Agosto"/>
    <s v="Agosto/2022"/>
    <s v="Oceania"/>
    <s v="Nova Zelândia"/>
    <x v="5"/>
    <n v="1726122.1053761956"/>
  </r>
  <r>
    <n v="2022"/>
    <s v="Agosto"/>
    <s v="Agosto/2022"/>
    <s v="Oceania"/>
    <s v="Outros - Oceania"/>
    <x v="5"/>
    <n v="4115069.882092061"/>
  </r>
  <r>
    <n v="2022"/>
    <s v="Setembro"/>
    <s v="Setembro/2022"/>
    <s v="Oceania"/>
    <s v="Austrália"/>
    <x v="5"/>
    <n v="3646346.6693285052"/>
  </r>
  <r>
    <n v="2022"/>
    <s v="Setembro"/>
    <s v="Setembro/2022"/>
    <s v="Oceania"/>
    <s v="Nova Zelândia"/>
    <x v="5"/>
    <n v="1823055.0773291897"/>
  </r>
  <r>
    <n v="2022"/>
    <s v="Setembro"/>
    <s v="Setembro/2022"/>
    <s v="Oceania"/>
    <s v="Outros - Oceania"/>
    <x v="5"/>
    <n v="4354619.2250459353"/>
  </r>
  <r>
    <n v="2022"/>
    <s v="Outubro"/>
    <s v="Outubro/2022"/>
    <s v="Oceania"/>
    <s v="Austrália"/>
    <x v="5"/>
    <n v="3840480.6735923747"/>
  </r>
  <r>
    <n v="2022"/>
    <s v="Outubro"/>
    <s v="Outubro/2022"/>
    <s v="Oceania"/>
    <s v="Nova Zelândia"/>
    <x v="5"/>
    <n v="1920240.3367961871"/>
  </r>
  <r>
    <n v="2022"/>
    <s v="Outubro"/>
    <s v="Outubro/2022"/>
    <s v="Oceania"/>
    <s v="Outros - Oceania"/>
    <x v="5"/>
    <n v="4594440.0696350494"/>
  </r>
  <r>
    <n v="2022"/>
    <s v="Novembro"/>
    <s v="Novembro/2022"/>
    <s v="Oceania"/>
    <s v="Austrália"/>
    <x v="5"/>
    <n v="4034537.2863774109"/>
  </r>
  <r>
    <n v="2022"/>
    <s v="Novembro"/>
    <s v="Novembro/2022"/>
    <s v="Oceania"/>
    <s v="Nova Zelândia"/>
    <x v="5"/>
    <n v="2017386.7295109669"/>
  </r>
  <r>
    <n v="2022"/>
    <s v="Novembro"/>
    <s v="Novembro/2022"/>
    <s v="Oceania"/>
    <s v="Outros - Oceania"/>
    <x v="5"/>
    <n v="4834377.172455213"/>
  </r>
  <r>
    <n v="2022"/>
    <s v="Dezembro"/>
    <s v="Dezembro/2022"/>
    <s v="Oceania"/>
    <s v="Austrália"/>
    <x v="5"/>
    <n v="4228642.6251508603"/>
  </r>
  <r>
    <n v="2022"/>
    <s v="Dezembro"/>
    <s v="Dezembro/2022"/>
    <s v="Oceania"/>
    <s v="Nova Zelândia"/>
    <x v="5"/>
    <n v="2114203.3061394989"/>
  </r>
  <r>
    <n v="2022"/>
    <s v="Dezembro"/>
    <s v="Dezembro/2022"/>
    <s v="Oceania"/>
    <s v="Outros - Oceania"/>
    <x v="5"/>
    <n v="5074276.7450322881"/>
  </r>
  <r>
    <n v="2022"/>
    <s v="Janeiro"/>
    <s v="Janeiro/2022"/>
    <s v="Oceania"/>
    <s v="Austrália"/>
    <x v="6"/>
    <n v="254829.2133110679"/>
  </r>
  <r>
    <n v="2022"/>
    <s v="Janeiro"/>
    <s v="Janeiro/2022"/>
    <s v="Oceania"/>
    <s v="Nova Zelândia"/>
    <x v="6"/>
    <n v="127414.60665553395"/>
  </r>
  <r>
    <n v="2022"/>
    <s v="Janeiro"/>
    <s v="Janeiro/2022"/>
    <s v="Oceania"/>
    <s v="Outros - Oceania"/>
    <x v="6"/>
    <n v="298080.04309322161"/>
  </r>
  <r>
    <n v="2022"/>
    <s v="Fevereiro"/>
    <s v="Fevereiro/2022"/>
    <s v="Oceania"/>
    <s v="Austrália"/>
    <x v="6"/>
    <n v="236256.48670718601"/>
  </r>
  <r>
    <n v="2022"/>
    <s v="Fevereiro"/>
    <s v="Fevereiro/2022"/>
    <s v="Oceania"/>
    <s v="Nova Zelândia"/>
    <x v="6"/>
    <n v="118128.24335359303"/>
  </r>
  <r>
    <n v="2022"/>
    <s v="Fevereiro"/>
    <s v="Fevereiro/2022"/>
    <s v="Oceania"/>
    <s v="Outros - Oceania"/>
    <x v="6"/>
    <n v="277344.57135191408"/>
  </r>
  <r>
    <n v="2022"/>
    <s v="Março"/>
    <s v="Março/2022"/>
    <s v="Oceania"/>
    <s v="Austrália"/>
    <x v="6"/>
    <n v="254071.56614271188"/>
  </r>
  <r>
    <n v="2022"/>
    <s v="Março"/>
    <s v="Março/2022"/>
    <s v="Oceania"/>
    <s v="Nova Zelândia"/>
    <x v="6"/>
    <n v="127035.78307135595"/>
  </r>
  <r>
    <n v="2022"/>
    <s v="Março"/>
    <s v="Março/2022"/>
    <s v="Oceania"/>
    <s v="Outros - Oceania"/>
    <x v="6"/>
    <n v="299216.51384575566"/>
  </r>
  <r>
    <n v="2022"/>
    <s v="Abril"/>
    <s v="Abril/2022"/>
    <s v="Oceania"/>
    <s v="Austrália"/>
    <x v="6"/>
    <n v="271872.65767337178"/>
  </r>
  <r>
    <n v="2022"/>
    <s v="Abril"/>
    <s v="Abril/2022"/>
    <s v="Oceania"/>
    <s v="Nova Zelândia"/>
    <x v="6"/>
    <n v="135936.32883668589"/>
  </r>
  <r>
    <n v="2022"/>
    <s v="Abril"/>
    <s v="Abril/2022"/>
    <s v="Oceania"/>
    <s v="Outros - Oceania"/>
    <x v="6"/>
    <n v="321109.43819689594"/>
  </r>
  <r>
    <n v="2022"/>
    <s v="Maio"/>
    <s v="Maio/2022"/>
    <s v="Oceania"/>
    <s v="Austrália"/>
    <x v="6"/>
    <n v="289661.70079858025"/>
  </r>
  <r>
    <n v="2022"/>
    <s v="Maio"/>
    <s v="Maio/2022"/>
    <s v="Oceania"/>
    <s v="Nova Zelândia"/>
    <x v="6"/>
    <n v="144830.85039929012"/>
  </r>
  <r>
    <n v="2022"/>
    <s v="Maio"/>
    <s v="Maio/2022"/>
    <s v="Oceania"/>
    <s v="Outros - Oceania"/>
    <x v="6"/>
    <n v="343020.43515621353"/>
  </r>
  <r>
    <n v="2022"/>
    <s v="Junho"/>
    <s v="Junho/2022"/>
    <s v="Oceania"/>
    <s v="Austrália"/>
    <x v="6"/>
    <n v="307440.29229496326"/>
  </r>
  <r>
    <n v="2022"/>
    <s v="Junho"/>
    <s v="Junho/2022"/>
    <s v="Oceania"/>
    <s v="Nova Zelândia"/>
    <x v="6"/>
    <n v="153720.14614748163"/>
  </r>
  <r>
    <n v="2022"/>
    <s v="Junho"/>
    <s v="Junho/2022"/>
    <s v="Oceania"/>
    <s v="Outros - Oceania"/>
    <x v="6"/>
    <n v="364947.10955876927"/>
  </r>
  <r>
    <n v="2022"/>
    <s v="Julho"/>
    <s v="Julho/2022"/>
    <s v="Oceania"/>
    <s v="Austrália"/>
    <x v="6"/>
    <n v="325209.75871541008"/>
  </r>
  <r>
    <n v="2022"/>
    <s v="Julho"/>
    <s v="Julho/2022"/>
    <s v="Oceania"/>
    <s v="Nova Zelândia"/>
    <x v="6"/>
    <n v="162604.87935770504"/>
  </r>
  <r>
    <n v="2022"/>
    <s v="Julho"/>
    <s v="Julho/2022"/>
    <s v="Oceania"/>
    <s v="Outros - Oceania"/>
    <x v="6"/>
    <n v="386887.47157522914"/>
  </r>
  <r>
    <n v="2022"/>
    <s v="Agosto"/>
    <s v="Agosto/2022"/>
    <s v="Oceania"/>
    <s v="Austrália"/>
    <x v="6"/>
    <n v="342971.21123152936"/>
  </r>
  <r>
    <n v="2022"/>
    <s v="Agosto"/>
    <s v="Agosto/2022"/>
    <s v="Oceania"/>
    <s v="Nova Zelândia"/>
    <x v="6"/>
    <n v="171485.60561576465"/>
  </r>
  <r>
    <n v="2022"/>
    <s v="Agosto"/>
    <s v="Agosto/2022"/>
    <s v="Oceania"/>
    <s v="Outros - Oceania"/>
    <x v="6"/>
    <n v="408839.85444818053"/>
  </r>
  <r>
    <n v="2022"/>
    <s v="Setembro"/>
    <s v="Setembro/2022"/>
    <s v="Oceania"/>
    <s v="Austrália"/>
    <x v="6"/>
    <n v="360725.5876406359"/>
  </r>
  <r>
    <n v="2022"/>
    <s v="Setembro"/>
    <s v="Setembro/2022"/>
    <s v="Oceania"/>
    <s v="Nova Zelândia"/>
    <x v="6"/>
    <n v="180362.79382031798"/>
  </r>
  <r>
    <n v="2022"/>
    <s v="Setembro"/>
    <s v="Setembro/2022"/>
    <s v="Oceania"/>
    <s v="Outros - Oceania"/>
    <x v="6"/>
    <n v="430802.85148165113"/>
  </r>
  <r>
    <n v="2022"/>
    <s v="Outubro"/>
    <s v="Outubro/2022"/>
    <s v="Oceania"/>
    <s v="Austrália"/>
    <x v="6"/>
    <n v="378473.68491041375"/>
  </r>
  <r>
    <n v="2022"/>
    <s v="Outubro"/>
    <s v="Outubro/2022"/>
    <s v="Oceania"/>
    <s v="Nova Zelândia"/>
    <x v="6"/>
    <n v="189236.8424552069"/>
  </r>
  <r>
    <n v="2022"/>
    <s v="Outubro"/>
    <s v="Outubro/2022"/>
    <s v="Oceania"/>
    <s v="Outros - Oceania"/>
    <x v="6"/>
    <n v="452775.26722411456"/>
  </r>
  <r>
    <n v="2022"/>
    <s v="Novembro"/>
    <s v="Novembro/2022"/>
    <s v="Oceania"/>
    <s v="Austrália"/>
    <x v="6"/>
    <n v="396216.18465796101"/>
  </r>
  <r>
    <n v="2022"/>
    <s v="Novembro"/>
    <s v="Novembro/2022"/>
    <s v="Oceania"/>
    <s v="Nova Zelândia"/>
    <x v="6"/>
    <n v="198108.09232898054"/>
  </r>
  <r>
    <n v="2022"/>
    <s v="Novembro"/>
    <s v="Novembro/2022"/>
    <s v="Oceania"/>
    <s v="Outros - Oceania"/>
    <x v="6"/>
    <n v="474756.07924992376"/>
  </r>
  <r>
    <n v="2022"/>
    <s v="Dezembro"/>
    <s v="Dezembro/2022"/>
    <s v="Oceania"/>
    <s v="Austrália"/>
    <x v="6"/>
    <n v="413953.67329036887"/>
  </r>
  <r>
    <n v="2022"/>
    <s v="Dezembro"/>
    <s v="Dezembro/2022"/>
    <s v="Oceania"/>
    <s v="Nova Zelândia"/>
    <x v="6"/>
    <n v="206976.83664518443"/>
  </r>
  <r>
    <n v="2022"/>
    <s v="Dezembro"/>
    <s v="Dezembro/2022"/>
    <s v="Oceania"/>
    <s v="Outros - Oceania"/>
    <x v="6"/>
    <n v="496744.40794844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1F478-90A9-4352-8D3F-17136FDCA162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3:I16" firstHeaderRow="1" firstDataRow="1" firstDataCol="1" rowPageCount="1" colPageCount="1"/>
  <pivotFields count="6"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Page" multipleItemSelectionAllowed="1" showAll="0">
      <items count="47">
        <item x="31"/>
        <item x="19"/>
        <item x="10"/>
        <item x="41"/>
        <item x="18"/>
        <item x="9"/>
        <item x="1"/>
        <item x="12"/>
        <item x="33"/>
        <item x="11"/>
        <item x="40"/>
        <item x="3"/>
        <item x="30"/>
        <item x="4"/>
        <item x="17"/>
        <item x="23"/>
        <item x="0"/>
        <item x="39"/>
        <item x="20"/>
        <item x="5"/>
        <item x="26"/>
        <item x="6"/>
        <item x="34"/>
        <item x="36"/>
        <item x="22"/>
        <item x="35"/>
        <item x="2"/>
        <item x="7"/>
        <item x="29"/>
        <item x="42"/>
        <item x="32"/>
        <item x="43"/>
        <item x="38"/>
        <item x="44"/>
        <item x="45"/>
        <item x="8"/>
        <item x="16"/>
        <item x="13"/>
        <item x="24"/>
        <item x="21"/>
        <item x="25"/>
        <item x="28"/>
        <item x="27"/>
        <item x="14"/>
        <item x="15"/>
        <item x="37"/>
        <item t="default"/>
      </items>
    </pivotField>
    <pivotField dataField="1" numFmtId="3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4" hier="-1"/>
  </pageFields>
  <dataFields count="1">
    <dataField name="Soma de QTDE. USUÁRIOS" fld="5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951B04-2E4B-43AA-ACC0-EC1AACD97265}" name="Tabela dinâ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S3:BT11" firstHeaderRow="1" firstDataRow="1" firstDataCol="1"/>
  <pivotFields count="7">
    <pivotField showAll="0"/>
    <pivotField showAll="0"/>
    <pivotField showAll="0"/>
    <pivotField showAll="0"/>
    <pivotField showAll="0"/>
    <pivotField axis="axisRow" showAll="0" sortType="descending">
      <items count="8"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</pivotFields>
  <rowFields count="1">
    <field x="5"/>
  </rowFields>
  <rowItems count="8">
    <i>
      <x v="6"/>
    </i>
    <i>
      <x v="5"/>
    </i>
    <i>
      <x v="1"/>
    </i>
    <i>
      <x/>
    </i>
    <i>
      <x v="4"/>
    </i>
    <i>
      <x v="3"/>
    </i>
    <i>
      <x v="2"/>
    </i>
    <i t="grand">
      <x/>
    </i>
  </rowItems>
  <colItems count="1">
    <i/>
  </colItems>
  <dataFields count="1">
    <dataField name="Soma de TOTAL GERAL - PRODUTO ($)" fld="6" baseField="5" baseItem="2" numFmtId="16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861D5-9439-498A-A84C-63F6A93B0BD2}">
  <dimension ref="A1:A14"/>
  <sheetViews>
    <sheetView workbookViewId="0">
      <selection activeCell="A13" sqref="A13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/>
    </row>
    <row r="3" spans="1:1" x14ac:dyDescent="0.25">
      <c r="A3" s="1" t="s">
        <v>77</v>
      </c>
    </row>
    <row r="4" spans="1:1" x14ac:dyDescent="0.25">
      <c r="A4" t="s">
        <v>71</v>
      </c>
    </row>
    <row r="6" spans="1:1" x14ac:dyDescent="0.25">
      <c r="A6" s="1" t="s">
        <v>78</v>
      </c>
    </row>
    <row r="7" spans="1:1" x14ac:dyDescent="0.25">
      <c r="A7" t="s">
        <v>70</v>
      </c>
    </row>
    <row r="9" spans="1:1" x14ac:dyDescent="0.25">
      <c r="A9" s="1" t="s">
        <v>69</v>
      </c>
    </row>
    <row r="10" spans="1:1" x14ac:dyDescent="0.25">
      <c r="A10" s="1" t="s">
        <v>72</v>
      </c>
    </row>
    <row r="11" spans="1:1" x14ac:dyDescent="0.25">
      <c r="A11" s="1" t="s">
        <v>73</v>
      </c>
    </row>
    <row r="12" spans="1:1" x14ac:dyDescent="0.25">
      <c r="A12" s="1" t="s">
        <v>74</v>
      </c>
    </row>
    <row r="13" spans="1:1" x14ac:dyDescent="0.25">
      <c r="A13" s="1" t="s">
        <v>75</v>
      </c>
    </row>
    <row r="14" spans="1:1" x14ac:dyDescent="0.25">
      <c r="A14" t="s">
        <v>76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36D03-E3D9-47D1-A6E3-8F4FE2FD8A4D}">
  <dimension ref="A1:I908"/>
  <sheetViews>
    <sheetView workbookViewId="0">
      <pane ySplit="1" topLeftCell="A2" activePane="bottomLeft" state="frozen"/>
      <selection pane="bottomLeft" activeCell="I4" sqref="I4:I15"/>
    </sheetView>
  </sheetViews>
  <sheetFormatPr defaultRowHeight="15" x14ac:dyDescent="0.25"/>
  <cols>
    <col min="1" max="1" width="30.7109375" bestFit="1" customWidth="1"/>
    <col min="2" max="2" width="9.7109375" style="2" bestFit="1" customWidth="1"/>
    <col min="3" max="3" width="10.42578125" style="2" bestFit="1" customWidth="1"/>
    <col min="4" max="4" width="17" style="2" bestFit="1" customWidth="1"/>
    <col min="5" max="5" width="30.5703125" style="2" bestFit="1" customWidth="1"/>
    <col min="6" max="6" width="20.7109375" style="4" bestFit="1" customWidth="1"/>
    <col min="7" max="7" width="15.42578125" bestFit="1" customWidth="1"/>
    <col min="8" max="8" width="18" bestFit="1" customWidth="1"/>
    <col min="9" max="9" width="24.42578125" bestFit="1" customWidth="1"/>
    <col min="10" max="10" width="10.140625" bestFit="1" customWidth="1"/>
    <col min="11" max="11" width="13.28515625" bestFit="1" customWidth="1"/>
    <col min="12" max="12" width="16.7109375" bestFit="1" customWidth="1"/>
    <col min="13" max="13" width="19.5703125" bestFit="1" customWidth="1"/>
    <col min="14" max="14" width="9" bestFit="1" customWidth="1"/>
    <col min="15" max="15" width="12" bestFit="1" customWidth="1"/>
    <col min="16" max="16" width="8.140625" bestFit="1" customWidth="1"/>
    <col min="17" max="17" width="8.5703125" bestFit="1" customWidth="1"/>
    <col min="18" max="18" width="10.28515625" bestFit="1" customWidth="1"/>
    <col min="19" max="19" width="13.42578125" bestFit="1" customWidth="1"/>
    <col min="20" max="20" width="11" bestFit="1" customWidth="1"/>
    <col min="21" max="21" width="14.140625" bestFit="1" customWidth="1"/>
    <col min="22" max="22" width="8.5703125" bestFit="1" customWidth="1"/>
    <col min="23" max="23" width="11.5703125" bestFit="1" customWidth="1"/>
    <col min="24" max="24" width="7.42578125" bestFit="1" customWidth="1"/>
    <col min="25" max="25" width="10.42578125" bestFit="1" customWidth="1"/>
    <col min="26" max="26" width="8.5703125" bestFit="1" customWidth="1"/>
    <col min="27" max="27" width="11.5703125" bestFit="1" customWidth="1"/>
    <col min="28" max="28" width="15.28515625" bestFit="1" customWidth="1"/>
    <col min="29" max="29" width="15.7109375" bestFit="1" customWidth="1"/>
    <col min="30" max="30" width="14.28515625" bestFit="1" customWidth="1"/>
    <col min="31" max="31" width="12.140625" bestFit="1" customWidth="1"/>
    <col min="32" max="32" width="17.42578125" bestFit="1" customWidth="1"/>
    <col min="33" max="33" width="20.5703125" bestFit="1" customWidth="1"/>
    <col min="34" max="34" width="10.140625" bestFit="1" customWidth="1"/>
    <col min="35" max="35" width="13.28515625" bestFit="1" customWidth="1"/>
    <col min="36" max="36" width="15.28515625" bestFit="1" customWidth="1"/>
    <col min="37" max="37" width="14.42578125" bestFit="1" customWidth="1"/>
    <col min="38" max="38" width="9.7109375" bestFit="1" customWidth="1"/>
    <col min="39" max="39" width="12.7109375" bestFit="1" customWidth="1"/>
    <col min="40" max="40" width="15.140625" bestFit="1" customWidth="1"/>
    <col min="41" max="41" width="18.28515625" bestFit="1" customWidth="1"/>
    <col min="42" max="42" width="7.28515625" bestFit="1" customWidth="1"/>
    <col min="43" max="43" width="10.28515625" bestFit="1" customWidth="1"/>
    <col min="44" max="44" width="11.5703125" bestFit="1" customWidth="1"/>
    <col min="45" max="45" width="14.7109375" bestFit="1" customWidth="1"/>
    <col min="46" max="46" width="9" bestFit="1" customWidth="1"/>
    <col min="47" max="47" width="12" bestFit="1" customWidth="1"/>
    <col min="48" max="48" width="7.28515625" bestFit="1" customWidth="1"/>
    <col min="49" max="49" width="10.28515625" bestFit="1" customWidth="1"/>
    <col min="50" max="50" width="7.85546875" bestFit="1" customWidth="1"/>
    <col min="51" max="51" width="10.85546875" bestFit="1" customWidth="1"/>
    <col min="52" max="52" width="6.7109375" bestFit="1" customWidth="1"/>
    <col min="53" max="53" width="9.7109375" bestFit="1" customWidth="1"/>
    <col min="54" max="54" width="13.28515625" bestFit="1" customWidth="1"/>
    <col min="55" max="55" width="16.42578125" bestFit="1" customWidth="1"/>
    <col min="56" max="56" width="9.7109375" bestFit="1" customWidth="1"/>
    <col min="57" max="57" width="12.7109375" bestFit="1" customWidth="1"/>
    <col min="58" max="58" width="9.42578125" bestFit="1" customWidth="1"/>
    <col min="59" max="59" width="12.42578125" bestFit="1" customWidth="1"/>
    <col min="60" max="60" width="11.140625" bestFit="1" customWidth="1"/>
    <col min="61" max="61" width="14.28515625" bestFit="1" customWidth="1"/>
    <col min="62" max="62" width="16.7109375" bestFit="1" customWidth="1"/>
    <col min="63" max="63" width="12.42578125" bestFit="1" customWidth="1"/>
    <col min="64" max="64" width="10.85546875" bestFit="1" customWidth="1"/>
    <col min="65" max="65" width="14" bestFit="1" customWidth="1"/>
    <col min="66" max="66" width="10.28515625" bestFit="1" customWidth="1"/>
    <col min="67" max="67" width="13.42578125" bestFit="1" customWidth="1"/>
    <col min="68" max="68" width="15.28515625" bestFit="1" customWidth="1"/>
    <col min="69" max="69" width="14.7109375" bestFit="1" customWidth="1"/>
    <col min="70" max="70" width="9.28515625" bestFit="1" customWidth="1"/>
    <col min="71" max="71" width="12.28515625" bestFit="1" customWidth="1"/>
    <col min="72" max="72" width="10.42578125" bestFit="1" customWidth="1"/>
    <col min="73" max="73" width="13.5703125" bestFit="1" customWidth="1"/>
    <col min="74" max="74" width="15.5703125" bestFit="1" customWidth="1"/>
    <col min="75" max="75" width="18.7109375" bestFit="1" customWidth="1"/>
    <col min="76" max="76" width="15.28515625" bestFit="1" customWidth="1"/>
    <col min="77" max="77" width="12.85546875" bestFit="1" customWidth="1"/>
    <col min="78" max="78" width="19.7109375" bestFit="1" customWidth="1"/>
    <col min="79" max="79" width="22.85546875" bestFit="1" customWidth="1"/>
    <col min="80" max="80" width="11.5703125" bestFit="1" customWidth="1"/>
    <col min="81" max="81" width="14.7109375" bestFit="1" customWidth="1"/>
    <col min="82" max="82" width="14.28515625" bestFit="1" customWidth="1"/>
    <col min="83" max="83" width="13.5703125" bestFit="1" customWidth="1"/>
    <col min="84" max="84" width="14.28515625" bestFit="1" customWidth="1"/>
    <col min="85" max="85" width="10" bestFit="1" customWidth="1"/>
    <col min="86" max="86" width="9.5703125" bestFit="1" customWidth="1"/>
    <col min="87" max="87" width="12.5703125" bestFit="1" customWidth="1"/>
    <col min="88" max="88" width="10.28515625" bestFit="1" customWidth="1"/>
    <col min="89" max="89" width="13.42578125" bestFit="1" customWidth="1"/>
    <col min="90" max="90" width="9.28515625" bestFit="1" customWidth="1"/>
    <col min="91" max="91" width="12.28515625" bestFit="1" customWidth="1"/>
    <col min="92" max="92" width="13.85546875" bestFit="1" customWidth="1"/>
    <col min="93" max="93" width="17" bestFit="1" customWidth="1"/>
    <col min="94" max="94" width="32.42578125" bestFit="1" customWidth="1"/>
    <col min="95" max="95" width="35.5703125" bestFit="1" customWidth="1"/>
    <col min="96" max="96" width="18.140625" bestFit="1" customWidth="1"/>
    <col min="97" max="97" width="21.42578125" bestFit="1" customWidth="1"/>
    <col min="98" max="98" width="10.7109375" bestFit="1" customWidth="1"/>
    <col min="99" max="99" width="13.85546875" bestFit="1" customWidth="1"/>
    <col min="100" max="100" width="8.42578125" bestFit="1" customWidth="1"/>
    <col min="101" max="101" width="11.42578125" bestFit="1" customWidth="1"/>
    <col min="102" max="102" width="8.7109375" bestFit="1" customWidth="1"/>
    <col min="103" max="103" width="11.7109375" bestFit="1" customWidth="1"/>
    <col min="104" max="104" width="9.85546875" bestFit="1" customWidth="1"/>
    <col min="105" max="105" width="12.85546875" bestFit="1" customWidth="1"/>
    <col min="106" max="106" width="9.85546875" bestFit="1" customWidth="1"/>
    <col min="107" max="107" width="12.85546875" bestFit="1" customWidth="1"/>
    <col min="108" max="108" width="10.5703125" bestFit="1" customWidth="1"/>
    <col min="109" max="109" width="13.7109375" bestFit="1" customWidth="1"/>
    <col min="110" max="110" width="8.5703125" bestFit="1" customWidth="1"/>
    <col min="111" max="111" width="11.5703125" bestFit="1" customWidth="1"/>
    <col min="112" max="112" width="7.42578125" bestFit="1" customWidth="1"/>
    <col min="113" max="113" width="10.42578125" bestFit="1" customWidth="1"/>
    <col min="114" max="114" width="14.28515625" bestFit="1" customWidth="1"/>
    <col min="115" max="115" width="14.42578125" bestFit="1" customWidth="1"/>
    <col min="116" max="116" width="10.85546875" bestFit="1" customWidth="1"/>
    <col min="117" max="117" width="14" bestFit="1" customWidth="1"/>
    <col min="118" max="118" width="10.5703125" bestFit="1" customWidth="1"/>
    <col min="119" max="119" width="13.7109375" bestFit="1" customWidth="1"/>
    <col min="120" max="120" width="13.42578125" bestFit="1" customWidth="1"/>
    <col min="121" max="121" width="16.5703125" bestFit="1" customWidth="1"/>
    <col min="122" max="122" width="8.140625" bestFit="1" customWidth="1"/>
    <col min="123" max="123" width="11.140625" bestFit="1" customWidth="1"/>
    <col min="125" max="125" width="12.140625" bestFit="1" customWidth="1"/>
    <col min="126" max="126" width="9.5703125" bestFit="1" customWidth="1"/>
    <col min="127" max="127" width="12.5703125" bestFit="1" customWidth="1"/>
    <col min="128" max="128" width="14.28515625" bestFit="1" customWidth="1"/>
    <col min="129" max="129" width="12.85546875" bestFit="1" customWidth="1"/>
    <col min="130" max="130" width="10.28515625" bestFit="1" customWidth="1"/>
    <col min="131" max="131" width="13.42578125" bestFit="1" customWidth="1"/>
    <col min="132" max="132" width="14.28515625" bestFit="1" customWidth="1"/>
    <col min="133" max="133" width="15.42578125" bestFit="1" customWidth="1"/>
    <col min="134" max="134" width="8.7109375" bestFit="1" customWidth="1"/>
    <col min="135" max="135" width="11.7109375" bestFit="1" customWidth="1"/>
    <col min="136" max="136" width="9.28515625" bestFit="1" customWidth="1"/>
    <col min="137" max="137" width="12.28515625" bestFit="1" customWidth="1"/>
    <col min="138" max="138" width="11.7109375" bestFit="1" customWidth="1"/>
    <col min="139" max="139" width="14.85546875" bestFit="1" customWidth="1"/>
    <col min="140" max="140" width="10.7109375" bestFit="1" customWidth="1"/>
  </cols>
  <sheetData>
    <row r="1" spans="1:9" x14ac:dyDescent="0.25">
      <c r="A1" s="3" t="s">
        <v>1207</v>
      </c>
      <c r="B1" s="3" t="s">
        <v>1</v>
      </c>
      <c r="C1" s="3" t="s">
        <v>3</v>
      </c>
      <c r="D1" s="3" t="s">
        <v>2</v>
      </c>
      <c r="E1" s="3" t="s">
        <v>4</v>
      </c>
      <c r="F1" s="29" t="s">
        <v>66</v>
      </c>
      <c r="H1" s="58" t="s">
        <v>4</v>
      </c>
      <c r="I1" t="s">
        <v>1215</v>
      </c>
    </row>
    <row r="2" spans="1:9" x14ac:dyDescent="0.25">
      <c r="A2" s="50" t="str">
        <f>B2&amp;C2&amp;D2</f>
        <v>2022JaneiroAmérica do Norte</v>
      </c>
      <c r="B2" s="2">
        <v>2022</v>
      </c>
      <c r="C2" s="2" t="s">
        <v>16</v>
      </c>
      <c r="D2" s="2" t="s">
        <v>26</v>
      </c>
      <c r="E2" s="2" t="s">
        <v>17</v>
      </c>
      <c r="F2" s="4">
        <v>280000000</v>
      </c>
    </row>
    <row r="3" spans="1:9" x14ac:dyDescent="0.25">
      <c r="A3" s="50" t="str">
        <f t="shared" ref="A3:A66" si="0">B3&amp;C3&amp;D3</f>
        <v>2022JaneiroAmérica do Norte</v>
      </c>
      <c r="B3" s="2">
        <v>2022</v>
      </c>
      <c r="C3" s="2" t="s">
        <v>16</v>
      </c>
      <c r="D3" s="2" t="s">
        <v>26</v>
      </c>
      <c r="E3" s="2" t="s">
        <v>18</v>
      </c>
      <c r="F3" s="4">
        <v>100000000</v>
      </c>
      <c r="H3" s="58" t="s">
        <v>1212</v>
      </c>
      <c r="I3" t="s">
        <v>1214</v>
      </c>
    </row>
    <row r="4" spans="1:9" x14ac:dyDescent="0.25">
      <c r="A4" s="50" t="str">
        <f t="shared" si="0"/>
        <v>2022JaneiroAmérica do Norte</v>
      </c>
      <c r="B4" s="2">
        <v>2022</v>
      </c>
      <c r="C4" s="2" t="s">
        <v>16</v>
      </c>
      <c r="D4" s="2" t="s">
        <v>26</v>
      </c>
      <c r="E4" s="2" t="s">
        <v>19</v>
      </c>
      <c r="F4" s="4">
        <v>50000000</v>
      </c>
      <c r="H4" s="52" t="s">
        <v>16</v>
      </c>
      <c r="I4" s="4">
        <v>2633000000</v>
      </c>
    </row>
    <row r="5" spans="1:9" x14ac:dyDescent="0.25">
      <c r="A5" s="50" t="str">
        <f t="shared" si="0"/>
        <v>2022JaneiroAmérica Central</v>
      </c>
      <c r="B5" s="2">
        <v>2022</v>
      </c>
      <c r="C5" s="2" t="s">
        <v>16</v>
      </c>
      <c r="D5" s="2" t="s">
        <v>27</v>
      </c>
      <c r="E5" s="2" t="s">
        <v>20</v>
      </c>
      <c r="F5" s="4">
        <v>2000000</v>
      </c>
      <c r="H5" s="52" t="s">
        <v>55</v>
      </c>
      <c r="I5" s="4">
        <v>4416200000</v>
      </c>
    </row>
    <row r="6" spans="1:9" x14ac:dyDescent="0.25">
      <c r="A6" s="50" t="str">
        <f t="shared" si="0"/>
        <v>2022JaneiroAmérica Central</v>
      </c>
      <c r="B6" s="2">
        <v>2022</v>
      </c>
      <c r="C6" s="2" t="s">
        <v>16</v>
      </c>
      <c r="D6" s="2" t="s">
        <v>27</v>
      </c>
      <c r="E6" s="2" t="s">
        <v>21</v>
      </c>
      <c r="F6" s="4">
        <v>1000000</v>
      </c>
      <c r="H6" s="52" t="s">
        <v>56</v>
      </c>
      <c r="I6" s="4">
        <v>5104800000</v>
      </c>
    </row>
    <row r="7" spans="1:9" x14ac:dyDescent="0.25">
      <c r="A7" s="50" t="str">
        <f t="shared" si="0"/>
        <v>2022JaneiroAmérica Central</v>
      </c>
      <c r="B7" s="2">
        <v>2022</v>
      </c>
      <c r="C7" s="2" t="s">
        <v>16</v>
      </c>
      <c r="D7" s="2" t="s">
        <v>27</v>
      </c>
      <c r="E7" s="2" t="s">
        <v>22</v>
      </c>
      <c r="F7" s="4">
        <v>1000000</v>
      </c>
      <c r="H7" s="52" t="s">
        <v>57</v>
      </c>
      <c r="I7" s="4">
        <v>3152400000</v>
      </c>
    </row>
    <row r="8" spans="1:9" x14ac:dyDescent="0.25">
      <c r="A8" s="50" t="str">
        <f t="shared" si="0"/>
        <v>2022JaneiroAmérica Central</v>
      </c>
      <c r="B8" s="2">
        <v>2022</v>
      </c>
      <c r="C8" s="2" t="s">
        <v>16</v>
      </c>
      <c r="D8" s="2" t="s">
        <v>27</v>
      </c>
      <c r="E8" s="2" t="s">
        <v>23</v>
      </c>
      <c r="F8" s="4">
        <v>1000000</v>
      </c>
      <c r="H8" s="52" t="s">
        <v>58</v>
      </c>
      <c r="I8" s="4">
        <v>2804790000</v>
      </c>
    </row>
    <row r="9" spans="1:9" x14ac:dyDescent="0.25">
      <c r="A9" s="50" t="str">
        <f t="shared" si="0"/>
        <v>2022JaneiroAmérica Central</v>
      </c>
      <c r="B9" s="2">
        <v>2022</v>
      </c>
      <c r="C9" s="2" t="s">
        <v>16</v>
      </c>
      <c r="D9" s="2" t="s">
        <v>27</v>
      </c>
      <c r="E9" s="2" t="s">
        <v>24</v>
      </c>
      <c r="F9" s="4">
        <v>1000000</v>
      </c>
      <c r="H9" s="52" t="s">
        <v>59</v>
      </c>
      <c r="I9" s="4">
        <v>2853770000</v>
      </c>
    </row>
    <row r="10" spans="1:9" x14ac:dyDescent="0.25">
      <c r="A10" s="50" t="str">
        <f t="shared" si="0"/>
        <v>2022JaneiroAmérica Central</v>
      </c>
      <c r="B10" s="2">
        <v>2022</v>
      </c>
      <c r="C10" s="2" t="s">
        <v>16</v>
      </c>
      <c r="D10" s="2" t="s">
        <v>27</v>
      </c>
      <c r="E10" s="2" t="s">
        <v>25</v>
      </c>
      <c r="F10" s="4">
        <v>1000000</v>
      </c>
      <c r="H10" s="52" t="s">
        <v>60</v>
      </c>
      <c r="I10" s="4">
        <v>2925690000</v>
      </c>
    </row>
    <row r="11" spans="1:9" x14ac:dyDescent="0.25">
      <c r="A11" s="50" t="str">
        <f t="shared" si="0"/>
        <v>2022JaneiroAmérica do Sul</v>
      </c>
      <c r="B11" s="2">
        <v>2022</v>
      </c>
      <c r="C11" s="2" t="s">
        <v>16</v>
      </c>
      <c r="D11" s="2" t="s">
        <v>5</v>
      </c>
      <c r="E11" s="2" t="s">
        <v>6</v>
      </c>
      <c r="F11" s="4">
        <v>120000000</v>
      </c>
      <c r="H11" s="52" t="s">
        <v>61</v>
      </c>
      <c r="I11" s="4">
        <v>2328710000</v>
      </c>
    </row>
    <row r="12" spans="1:9" x14ac:dyDescent="0.25">
      <c r="A12" s="50" t="str">
        <f t="shared" si="0"/>
        <v>2022JaneiroAmérica do Sul</v>
      </c>
      <c r="B12" s="2">
        <v>2022</v>
      </c>
      <c r="C12" s="2" t="s">
        <v>16</v>
      </c>
      <c r="D12" s="2" t="s">
        <v>5</v>
      </c>
      <c r="E12" s="2" t="s">
        <v>7</v>
      </c>
      <c r="F12" s="4">
        <v>30000000</v>
      </c>
      <c r="H12" s="52" t="s">
        <v>62</v>
      </c>
      <c r="I12" s="4">
        <v>2368510000</v>
      </c>
    </row>
    <row r="13" spans="1:9" x14ac:dyDescent="0.25">
      <c r="A13" s="50" t="str">
        <f t="shared" si="0"/>
        <v>2022JaneiroAmérica do Sul</v>
      </c>
      <c r="B13" s="2">
        <v>2022</v>
      </c>
      <c r="C13" s="2" t="s">
        <v>16</v>
      </c>
      <c r="D13" s="2" t="s">
        <v>5</v>
      </c>
      <c r="E13" s="2" t="s">
        <v>8</v>
      </c>
      <c r="F13" s="4">
        <v>20000000</v>
      </c>
      <c r="H13" s="52" t="s">
        <v>63</v>
      </c>
      <c r="I13" s="4">
        <v>2411310000</v>
      </c>
    </row>
    <row r="14" spans="1:9" x14ac:dyDescent="0.25">
      <c r="A14" s="50" t="str">
        <f t="shared" si="0"/>
        <v>2022JaneiroAmérica do Sul</v>
      </c>
      <c r="B14" s="2">
        <v>2022</v>
      </c>
      <c r="C14" s="2" t="s">
        <v>16</v>
      </c>
      <c r="D14" s="2" t="s">
        <v>5</v>
      </c>
      <c r="E14" s="2" t="s">
        <v>9</v>
      </c>
      <c r="F14" s="4">
        <v>15000000</v>
      </c>
      <c r="H14" s="52" t="s">
        <v>64</v>
      </c>
      <c r="I14" s="4">
        <v>2451110000</v>
      </c>
    </row>
    <row r="15" spans="1:9" x14ac:dyDescent="0.25">
      <c r="A15" s="50" t="str">
        <f t="shared" si="0"/>
        <v>2022JaneiroAmérica do Sul</v>
      </c>
      <c r="B15" s="2">
        <v>2022</v>
      </c>
      <c r="C15" s="2" t="s">
        <v>16</v>
      </c>
      <c r="D15" s="2" t="s">
        <v>5</v>
      </c>
      <c r="E15" s="2" t="s">
        <v>10</v>
      </c>
      <c r="F15" s="4">
        <v>10000000</v>
      </c>
      <c r="H15" s="52" t="s">
        <v>65</v>
      </c>
      <c r="I15" s="4">
        <v>2492910000</v>
      </c>
    </row>
    <row r="16" spans="1:9" x14ac:dyDescent="0.25">
      <c r="A16" s="50" t="str">
        <f t="shared" si="0"/>
        <v>2022JaneiroAmérica do Sul</v>
      </c>
      <c r="B16" s="2">
        <v>2022</v>
      </c>
      <c r="C16" s="2" t="s">
        <v>16</v>
      </c>
      <c r="D16" s="2" t="s">
        <v>5</v>
      </c>
      <c r="E16" s="2" t="s">
        <v>11</v>
      </c>
      <c r="F16" s="4">
        <v>5000000</v>
      </c>
      <c r="H16" s="52" t="s">
        <v>1213</v>
      </c>
      <c r="I16" s="4">
        <v>35943200000</v>
      </c>
    </row>
    <row r="17" spans="1:6" x14ac:dyDescent="0.25">
      <c r="A17" s="50" t="str">
        <f t="shared" si="0"/>
        <v>2022JaneiroAmérica do Sul</v>
      </c>
      <c r="B17" s="2">
        <v>2022</v>
      </c>
      <c r="C17" s="2" t="s">
        <v>16</v>
      </c>
      <c r="D17" s="2" t="s">
        <v>5</v>
      </c>
      <c r="E17" s="2" t="s">
        <v>12</v>
      </c>
      <c r="F17" s="4">
        <v>4000000</v>
      </c>
    </row>
    <row r="18" spans="1:6" x14ac:dyDescent="0.25">
      <c r="A18" s="50" t="str">
        <f t="shared" si="0"/>
        <v>2022JaneiroAmérica do Sul</v>
      </c>
      <c r="B18" s="2">
        <v>2022</v>
      </c>
      <c r="C18" s="2" t="s">
        <v>16</v>
      </c>
      <c r="D18" s="2" t="s">
        <v>5</v>
      </c>
      <c r="E18" s="2" t="s">
        <v>13</v>
      </c>
      <c r="F18" s="4">
        <v>3000000</v>
      </c>
    </row>
    <row r="19" spans="1:6" x14ac:dyDescent="0.25">
      <c r="A19" s="50" t="str">
        <f t="shared" si="0"/>
        <v>2022JaneiroAmérica do Sul</v>
      </c>
      <c r="B19" s="2">
        <v>2022</v>
      </c>
      <c r="C19" s="2" t="s">
        <v>16</v>
      </c>
      <c r="D19" s="2" t="s">
        <v>5</v>
      </c>
      <c r="E19" s="2" t="s">
        <v>14</v>
      </c>
      <c r="F19" s="4">
        <v>2000000</v>
      </c>
    </row>
    <row r="20" spans="1:6" x14ac:dyDescent="0.25">
      <c r="A20" s="50" t="str">
        <f t="shared" si="0"/>
        <v>2022JaneiroAmérica do Sul</v>
      </c>
      <c r="B20" s="2">
        <v>2022</v>
      </c>
      <c r="C20" s="2" t="s">
        <v>16</v>
      </c>
      <c r="D20" s="2" t="s">
        <v>5</v>
      </c>
      <c r="E20" s="2" t="s">
        <v>15</v>
      </c>
      <c r="F20" s="4">
        <v>2000000</v>
      </c>
    </row>
    <row r="21" spans="1:6" x14ac:dyDescent="0.25">
      <c r="A21" s="50" t="str">
        <f t="shared" si="0"/>
        <v>2022JaneiroEuropa</v>
      </c>
      <c r="B21" s="2">
        <v>2022</v>
      </c>
      <c r="C21" s="2" t="s">
        <v>16</v>
      </c>
      <c r="D21" s="2" t="s">
        <v>38</v>
      </c>
      <c r="E21" s="2" t="s">
        <v>28</v>
      </c>
      <c r="F21" s="4">
        <v>120000000</v>
      </c>
    </row>
    <row r="22" spans="1:6" x14ac:dyDescent="0.25">
      <c r="A22" s="50" t="str">
        <f t="shared" si="0"/>
        <v>2022JaneiroEuropa</v>
      </c>
      <c r="B22" s="2">
        <v>2022</v>
      </c>
      <c r="C22" s="2" t="s">
        <v>16</v>
      </c>
      <c r="D22" s="2" t="s">
        <v>38</v>
      </c>
      <c r="E22" s="2" t="s">
        <v>29</v>
      </c>
      <c r="F22" s="4">
        <v>100000000</v>
      </c>
    </row>
    <row r="23" spans="1:6" x14ac:dyDescent="0.25">
      <c r="A23" s="50" t="str">
        <f t="shared" si="0"/>
        <v>2022JaneiroEuropa</v>
      </c>
      <c r="B23" s="2">
        <v>2022</v>
      </c>
      <c r="C23" s="2" t="s">
        <v>16</v>
      </c>
      <c r="D23" s="2" t="s">
        <v>38</v>
      </c>
      <c r="E23" s="2" t="s">
        <v>30</v>
      </c>
      <c r="F23" s="4">
        <v>80000000</v>
      </c>
    </row>
    <row r="24" spans="1:6" x14ac:dyDescent="0.25">
      <c r="A24" s="50" t="str">
        <f t="shared" si="0"/>
        <v>2022JaneiroEuropa</v>
      </c>
      <c r="B24" s="2">
        <v>2022</v>
      </c>
      <c r="C24" s="2" t="s">
        <v>16</v>
      </c>
      <c r="D24" s="2" t="s">
        <v>38</v>
      </c>
      <c r="E24" s="2" t="s">
        <v>31</v>
      </c>
      <c r="F24" s="4">
        <v>90000000</v>
      </c>
    </row>
    <row r="25" spans="1:6" x14ac:dyDescent="0.25">
      <c r="A25" s="50" t="str">
        <f t="shared" si="0"/>
        <v>2022JaneiroEuropa</v>
      </c>
      <c r="B25" s="2">
        <v>2022</v>
      </c>
      <c r="C25" s="2" t="s">
        <v>16</v>
      </c>
      <c r="D25" s="2" t="s">
        <v>38</v>
      </c>
      <c r="E25" s="2" t="s">
        <v>32</v>
      </c>
      <c r="F25" s="4">
        <v>70000000</v>
      </c>
    </row>
    <row r="26" spans="1:6" x14ac:dyDescent="0.25">
      <c r="A26" s="50" t="str">
        <f t="shared" si="0"/>
        <v>2022JaneiroEuropa</v>
      </c>
      <c r="B26" s="2">
        <v>2022</v>
      </c>
      <c r="C26" s="2" t="s">
        <v>16</v>
      </c>
      <c r="D26" s="2" t="s">
        <v>38</v>
      </c>
      <c r="E26" s="2" t="s">
        <v>33</v>
      </c>
      <c r="F26" s="4">
        <v>40000000</v>
      </c>
    </row>
    <row r="27" spans="1:6" x14ac:dyDescent="0.25">
      <c r="A27" s="50" t="str">
        <f t="shared" si="0"/>
        <v>2022JaneiroEuropa</v>
      </c>
      <c r="B27" s="2">
        <v>2022</v>
      </c>
      <c r="C27" s="2" t="s">
        <v>16</v>
      </c>
      <c r="D27" s="2" t="s">
        <v>38</v>
      </c>
      <c r="E27" s="2" t="s">
        <v>34</v>
      </c>
      <c r="F27" s="4">
        <v>30000000</v>
      </c>
    </row>
    <row r="28" spans="1:6" x14ac:dyDescent="0.25">
      <c r="A28" s="50" t="str">
        <f t="shared" si="0"/>
        <v>2022JaneiroEuropa</v>
      </c>
      <c r="B28" s="2">
        <v>2022</v>
      </c>
      <c r="C28" s="2" t="s">
        <v>16</v>
      </c>
      <c r="D28" s="2" t="s">
        <v>38</v>
      </c>
      <c r="E28" s="2" t="s">
        <v>35</v>
      </c>
      <c r="F28" s="4">
        <v>20000000</v>
      </c>
    </row>
    <row r="29" spans="1:6" x14ac:dyDescent="0.25">
      <c r="A29" s="50" t="str">
        <f t="shared" si="0"/>
        <v>2022JaneiroEuropa</v>
      </c>
      <c r="B29" s="2">
        <v>2022</v>
      </c>
      <c r="C29" s="2" t="s">
        <v>16</v>
      </c>
      <c r="D29" s="2" t="s">
        <v>38</v>
      </c>
      <c r="E29" s="2" t="s">
        <v>36</v>
      </c>
      <c r="F29" s="4">
        <v>15000000</v>
      </c>
    </row>
    <row r="30" spans="1:6" x14ac:dyDescent="0.25">
      <c r="A30" s="50" t="str">
        <f t="shared" si="0"/>
        <v>2022JaneiroEuropa</v>
      </c>
      <c r="B30" s="2">
        <v>2022</v>
      </c>
      <c r="C30" s="2" t="s">
        <v>16</v>
      </c>
      <c r="D30" s="2" t="s">
        <v>38</v>
      </c>
      <c r="E30" s="2" t="s">
        <v>37</v>
      </c>
      <c r="F30" s="4">
        <v>10000000</v>
      </c>
    </row>
    <row r="31" spans="1:6" x14ac:dyDescent="0.25">
      <c r="A31" s="50" t="str">
        <f t="shared" si="0"/>
        <v>2022JaneiroÁfrica</v>
      </c>
      <c r="B31" s="2">
        <v>2022</v>
      </c>
      <c r="C31" s="2" t="s">
        <v>16</v>
      </c>
      <c r="D31" s="2" t="s">
        <v>42</v>
      </c>
      <c r="E31" s="2" t="s">
        <v>39</v>
      </c>
      <c r="F31" s="4">
        <v>30000000</v>
      </c>
    </row>
    <row r="32" spans="1:6" x14ac:dyDescent="0.25">
      <c r="A32" s="50" t="str">
        <f t="shared" si="0"/>
        <v>2022JaneiroÁfrica</v>
      </c>
      <c r="B32" s="2">
        <v>2022</v>
      </c>
      <c r="C32" s="2" t="s">
        <v>16</v>
      </c>
      <c r="D32" s="2" t="s">
        <v>42</v>
      </c>
      <c r="E32" s="2" t="s">
        <v>40</v>
      </c>
      <c r="F32" s="4">
        <v>20000000</v>
      </c>
    </row>
    <row r="33" spans="1:6" x14ac:dyDescent="0.25">
      <c r="A33" s="50" t="str">
        <f t="shared" si="0"/>
        <v>2022JaneiroÁfrica</v>
      </c>
      <c r="B33" s="2">
        <v>2022</v>
      </c>
      <c r="C33" s="2" t="s">
        <v>16</v>
      </c>
      <c r="D33" s="2" t="s">
        <v>42</v>
      </c>
      <c r="E33" s="2" t="s">
        <v>41</v>
      </c>
      <c r="F33" s="4">
        <v>15000000</v>
      </c>
    </row>
    <row r="34" spans="1:6" x14ac:dyDescent="0.25">
      <c r="A34" s="50" t="str">
        <f t="shared" si="0"/>
        <v>2022JaneiroÁfrica</v>
      </c>
      <c r="B34" s="2">
        <v>2022</v>
      </c>
      <c r="C34" s="2" t="s">
        <v>16</v>
      </c>
      <c r="D34" s="2" t="s">
        <v>42</v>
      </c>
      <c r="E34" s="2" t="s">
        <v>1194</v>
      </c>
      <c r="F34" s="4">
        <v>10000000</v>
      </c>
    </row>
    <row r="35" spans="1:6" x14ac:dyDescent="0.25">
      <c r="A35" s="50" t="str">
        <f t="shared" si="0"/>
        <v>2022JaneiroÁfrica</v>
      </c>
      <c r="B35" s="2">
        <v>2022</v>
      </c>
      <c r="C35" s="2" t="s">
        <v>16</v>
      </c>
      <c r="D35" s="2" t="s">
        <v>42</v>
      </c>
      <c r="E35" s="2" t="s">
        <v>1194</v>
      </c>
      <c r="F35" s="4">
        <v>5000000</v>
      </c>
    </row>
    <row r="36" spans="1:6" x14ac:dyDescent="0.25">
      <c r="A36" s="50" t="str">
        <f t="shared" si="0"/>
        <v>2022JaneiroÁfrica</v>
      </c>
      <c r="B36" s="2">
        <v>2022</v>
      </c>
      <c r="C36" s="2" t="s">
        <v>16</v>
      </c>
      <c r="D36" s="2" t="s">
        <v>42</v>
      </c>
      <c r="E36" s="2" t="s">
        <v>1194</v>
      </c>
      <c r="F36" s="4">
        <v>4000000</v>
      </c>
    </row>
    <row r="37" spans="1:6" x14ac:dyDescent="0.25">
      <c r="A37" s="50" t="str">
        <f t="shared" si="0"/>
        <v>2022JaneiroÁfrica</v>
      </c>
      <c r="B37" s="2">
        <v>2022</v>
      </c>
      <c r="C37" s="2" t="s">
        <v>16</v>
      </c>
      <c r="D37" s="2" t="s">
        <v>42</v>
      </c>
      <c r="E37" s="2" t="s">
        <v>1194</v>
      </c>
      <c r="F37" s="4">
        <v>3000000</v>
      </c>
    </row>
    <row r="38" spans="1:6" x14ac:dyDescent="0.25">
      <c r="A38" s="50" t="str">
        <f t="shared" si="0"/>
        <v>2022JaneiroÁfrica</v>
      </c>
      <c r="B38" s="2">
        <v>2022</v>
      </c>
      <c r="C38" s="2" t="s">
        <v>16</v>
      </c>
      <c r="D38" s="2" t="s">
        <v>42</v>
      </c>
      <c r="E38" s="2" t="s">
        <v>1194</v>
      </c>
      <c r="F38" s="4">
        <v>2000000</v>
      </c>
    </row>
    <row r="39" spans="1:6" x14ac:dyDescent="0.25">
      <c r="A39" s="50" t="str">
        <f t="shared" si="0"/>
        <v>2022JaneiroÁfrica</v>
      </c>
      <c r="B39" s="2">
        <v>2022</v>
      </c>
      <c r="C39" s="2" t="s">
        <v>16</v>
      </c>
      <c r="D39" s="2" t="s">
        <v>42</v>
      </c>
      <c r="E39" s="2" t="s">
        <v>1194</v>
      </c>
      <c r="F39" s="4">
        <v>2000000</v>
      </c>
    </row>
    <row r="40" spans="1:6" x14ac:dyDescent="0.25">
      <c r="A40" s="50" t="str">
        <f t="shared" si="0"/>
        <v>2022JaneiroÁfrica</v>
      </c>
      <c r="B40" s="2">
        <v>2022</v>
      </c>
      <c r="C40" s="2" t="s">
        <v>16</v>
      </c>
      <c r="D40" s="2" t="s">
        <v>42</v>
      </c>
      <c r="E40" s="2" t="s">
        <v>1194</v>
      </c>
      <c r="F40" s="4">
        <v>1000000</v>
      </c>
    </row>
    <row r="41" spans="1:6" x14ac:dyDescent="0.25">
      <c r="A41" s="50" t="str">
        <f t="shared" si="0"/>
        <v>2022JaneiroÁfrica</v>
      </c>
      <c r="B41" s="2">
        <v>2022</v>
      </c>
      <c r="C41" s="2" t="s">
        <v>16</v>
      </c>
      <c r="D41" s="2" t="s">
        <v>42</v>
      </c>
      <c r="E41" s="2" t="s">
        <v>1194</v>
      </c>
      <c r="F41" s="4">
        <v>1000000</v>
      </c>
    </row>
    <row r="42" spans="1:6" x14ac:dyDescent="0.25">
      <c r="A42" s="50" t="str">
        <f t="shared" si="0"/>
        <v>2022JaneiroÁfrica</v>
      </c>
      <c r="B42" s="2">
        <v>2022</v>
      </c>
      <c r="C42" s="2" t="s">
        <v>16</v>
      </c>
      <c r="D42" s="2" t="s">
        <v>42</v>
      </c>
      <c r="E42" s="2" t="s">
        <v>1194</v>
      </c>
      <c r="F42" s="4">
        <v>1000000</v>
      </c>
    </row>
    <row r="43" spans="1:6" x14ac:dyDescent="0.25">
      <c r="A43" s="50" t="str">
        <f t="shared" si="0"/>
        <v>2022JaneiroÁfrica</v>
      </c>
      <c r="B43" s="2">
        <v>2022</v>
      </c>
      <c r="C43" s="2" t="s">
        <v>16</v>
      </c>
      <c r="D43" s="2" t="s">
        <v>42</v>
      </c>
      <c r="E43" s="2" t="s">
        <v>1194</v>
      </c>
      <c r="F43" s="4">
        <v>1000000</v>
      </c>
    </row>
    <row r="44" spans="1:6" x14ac:dyDescent="0.25">
      <c r="A44" s="50" t="str">
        <f t="shared" si="0"/>
        <v>2022JaneiroÁfrica</v>
      </c>
      <c r="B44" s="2">
        <v>2022</v>
      </c>
      <c r="C44" s="2" t="s">
        <v>16</v>
      </c>
      <c r="D44" s="2" t="s">
        <v>42</v>
      </c>
      <c r="E44" s="2" t="s">
        <v>1194</v>
      </c>
      <c r="F44" s="4">
        <v>1000000</v>
      </c>
    </row>
    <row r="45" spans="1:6" x14ac:dyDescent="0.25">
      <c r="A45" s="50" t="str">
        <f t="shared" si="0"/>
        <v>2022JaneiroÁfrica</v>
      </c>
      <c r="B45" s="2">
        <v>2022</v>
      </c>
      <c r="C45" s="2" t="s">
        <v>16</v>
      </c>
      <c r="D45" s="2" t="s">
        <v>42</v>
      </c>
      <c r="E45" s="2" t="s">
        <v>1194</v>
      </c>
      <c r="F45" s="4">
        <v>1000000</v>
      </c>
    </row>
    <row r="46" spans="1:6" x14ac:dyDescent="0.25">
      <c r="A46" s="50" t="str">
        <f t="shared" si="0"/>
        <v>2022JaneiroÁfrica</v>
      </c>
      <c r="B46" s="2">
        <v>2022</v>
      </c>
      <c r="C46" s="2" t="s">
        <v>16</v>
      </c>
      <c r="D46" s="2" t="s">
        <v>42</v>
      </c>
      <c r="E46" s="2" t="s">
        <v>1194</v>
      </c>
      <c r="F46" s="4">
        <v>1000000</v>
      </c>
    </row>
    <row r="47" spans="1:6" x14ac:dyDescent="0.25">
      <c r="A47" s="50" t="str">
        <f t="shared" si="0"/>
        <v>2022JaneiroÁfrica</v>
      </c>
      <c r="B47" s="2">
        <v>2022</v>
      </c>
      <c r="C47" s="2" t="s">
        <v>16</v>
      </c>
      <c r="D47" s="2" t="s">
        <v>42</v>
      </c>
      <c r="E47" s="2" t="s">
        <v>1194</v>
      </c>
      <c r="F47" s="4">
        <v>1000000</v>
      </c>
    </row>
    <row r="48" spans="1:6" x14ac:dyDescent="0.25">
      <c r="A48" s="50" t="str">
        <f t="shared" si="0"/>
        <v>2022JaneiroÁfrica</v>
      </c>
      <c r="B48" s="2">
        <v>2022</v>
      </c>
      <c r="C48" s="2" t="s">
        <v>16</v>
      </c>
      <c r="D48" s="2" t="s">
        <v>42</v>
      </c>
      <c r="E48" s="2" t="s">
        <v>1194</v>
      </c>
      <c r="F48" s="4">
        <v>1000000</v>
      </c>
    </row>
    <row r="49" spans="1:6" x14ac:dyDescent="0.25">
      <c r="A49" s="50" t="str">
        <f t="shared" si="0"/>
        <v>2022JaneiroÁfrica</v>
      </c>
      <c r="B49" s="2">
        <v>2022</v>
      </c>
      <c r="C49" s="2" t="s">
        <v>16</v>
      </c>
      <c r="D49" s="2" t="s">
        <v>42</v>
      </c>
      <c r="E49" s="2" t="s">
        <v>1194</v>
      </c>
      <c r="F49" s="4">
        <v>1000000</v>
      </c>
    </row>
    <row r="50" spans="1:6" x14ac:dyDescent="0.25">
      <c r="A50" s="50" t="str">
        <f t="shared" si="0"/>
        <v>2022JaneiroÁfrica</v>
      </c>
      <c r="B50" s="2">
        <v>2022</v>
      </c>
      <c r="C50" s="2" t="s">
        <v>16</v>
      </c>
      <c r="D50" s="2" t="s">
        <v>42</v>
      </c>
      <c r="E50" s="2" t="s">
        <v>1194</v>
      </c>
      <c r="F50" s="4">
        <v>1000000</v>
      </c>
    </row>
    <row r="51" spans="1:6" x14ac:dyDescent="0.25">
      <c r="A51" s="50" t="str">
        <f t="shared" si="0"/>
        <v>2022JaneiroÁfrica</v>
      </c>
      <c r="B51" s="2">
        <v>2022</v>
      </c>
      <c r="C51" s="2" t="s">
        <v>16</v>
      </c>
      <c r="D51" s="2" t="s">
        <v>42</v>
      </c>
      <c r="E51" s="2" t="s">
        <v>1194</v>
      </c>
      <c r="F51" s="4">
        <v>1000000</v>
      </c>
    </row>
    <row r="52" spans="1:6" x14ac:dyDescent="0.25">
      <c r="A52" s="50" t="str">
        <f t="shared" si="0"/>
        <v>2022JaneiroÁfrica</v>
      </c>
      <c r="B52" s="2">
        <v>2022</v>
      </c>
      <c r="C52" s="2" t="s">
        <v>16</v>
      </c>
      <c r="D52" s="2" t="s">
        <v>42</v>
      </c>
      <c r="E52" s="2" t="s">
        <v>1194</v>
      </c>
      <c r="F52" s="4">
        <v>1000000</v>
      </c>
    </row>
    <row r="53" spans="1:6" x14ac:dyDescent="0.25">
      <c r="A53" s="50" t="str">
        <f t="shared" si="0"/>
        <v>2022JaneiroÁsia</v>
      </c>
      <c r="B53" s="2">
        <v>2022</v>
      </c>
      <c r="C53" s="2" t="s">
        <v>16</v>
      </c>
      <c r="D53" s="2" t="s">
        <v>51</v>
      </c>
      <c r="E53" s="2" t="s">
        <v>43</v>
      </c>
      <c r="F53" s="4">
        <v>400000000</v>
      </c>
    </row>
    <row r="54" spans="1:6" x14ac:dyDescent="0.25">
      <c r="A54" s="50" t="str">
        <f t="shared" si="0"/>
        <v>2022JaneiroÁsia</v>
      </c>
      <c r="B54" s="2">
        <v>2022</v>
      </c>
      <c r="C54" s="2" t="s">
        <v>16</v>
      </c>
      <c r="D54" s="2" t="s">
        <v>51</v>
      </c>
      <c r="E54" s="2" t="s">
        <v>44</v>
      </c>
      <c r="F54" s="4">
        <v>250000000</v>
      </c>
    </row>
    <row r="55" spans="1:6" x14ac:dyDescent="0.25">
      <c r="A55" s="50" t="str">
        <f t="shared" si="0"/>
        <v>2022JaneiroÁsia</v>
      </c>
      <c r="B55" s="2">
        <v>2022</v>
      </c>
      <c r="C55" s="2" t="s">
        <v>16</v>
      </c>
      <c r="D55" s="2" t="s">
        <v>51</v>
      </c>
      <c r="E55" s="2" t="s">
        <v>45</v>
      </c>
      <c r="F55" s="4">
        <v>100000000</v>
      </c>
    </row>
    <row r="56" spans="1:6" x14ac:dyDescent="0.25">
      <c r="A56" s="50" t="str">
        <f t="shared" si="0"/>
        <v>2022JaneiroÁsia</v>
      </c>
      <c r="B56" s="2">
        <v>2022</v>
      </c>
      <c r="C56" s="2" t="s">
        <v>16</v>
      </c>
      <c r="D56" s="2" t="s">
        <v>51</v>
      </c>
      <c r="E56" s="2" t="s">
        <v>46</v>
      </c>
      <c r="F56" s="4">
        <v>150000000</v>
      </c>
    </row>
    <row r="57" spans="1:6" x14ac:dyDescent="0.25">
      <c r="A57" s="50" t="str">
        <f t="shared" si="0"/>
        <v>2022JaneiroÁsia</v>
      </c>
      <c r="B57" s="2">
        <v>2022</v>
      </c>
      <c r="C57" s="2" t="s">
        <v>16</v>
      </c>
      <c r="D57" s="2" t="s">
        <v>51</v>
      </c>
      <c r="E57" s="2" t="s">
        <v>47</v>
      </c>
      <c r="F57" s="4">
        <v>50000000</v>
      </c>
    </row>
    <row r="58" spans="1:6" x14ac:dyDescent="0.25">
      <c r="A58" s="50" t="str">
        <f t="shared" si="0"/>
        <v>2022JaneiroÁsia</v>
      </c>
      <c r="B58" s="2">
        <v>2022</v>
      </c>
      <c r="C58" s="2" t="s">
        <v>16</v>
      </c>
      <c r="D58" s="2" t="s">
        <v>51</v>
      </c>
      <c r="E58" s="2" t="s">
        <v>1195</v>
      </c>
      <c r="F58" s="4">
        <v>40000000</v>
      </c>
    </row>
    <row r="59" spans="1:6" x14ac:dyDescent="0.25">
      <c r="A59" s="50" t="str">
        <f t="shared" si="0"/>
        <v>2022JaneiroÁsia</v>
      </c>
      <c r="B59" s="2">
        <v>2022</v>
      </c>
      <c r="C59" s="2" t="s">
        <v>16</v>
      </c>
      <c r="D59" s="2" t="s">
        <v>51</v>
      </c>
      <c r="E59" s="2" t="s">
        <v>48</v>
      </c>
      <c r="F59" s="4">
        <v>30000000</v>
      </c>
    </row>
    <row r="60" spans="1:6" x14ac:dyDescent="0.25">
      <c r="A60" s="50" t="str">
        <f t="shared" si="0"/>
        <v>2022JaneiroÁsia</v>
      </c>
      <c r="B60" s="2">
        <v>2022</v>
      </c>
      <c r="C60" s="2" t="s">
        <v>16</v>
      </c>
      <c r="D60" s="2" t="s">
        <v>51</v>
      </c>
      <c r="E60" s="2" t="s">
        <v>49</v>
      </c>
      <c r="F60" s="4">
        <v>25000000</v>
      </c>
    </row>
    <row r="61" spans="1:6" x14ac:dyDescent="0.25">
      <c r="A61" s="50" t="str">
        <f t="shared" si="0"/>
        <v>2022JaneiroÁsia</v>
      </c>
      <c r="B61" s="2">
        <v>2022</v>
      </c>
      <c r="C61" s="2" t="s">
        <v>16</v>
      </c>
      <c r="D61" s="2" t="s">
        <v>51</v>
      </c>
      <c r="E61" s="2" t="s">
        <v>1195</v>
      </c>
      <c r="F61" s="4">
        <v>20000000</v>
      </c>
    </row>
    <row r="62" spans="1:6" x14ac:dyDescent="0.25">
      <c r="A62" s="50" t="str">
        <f t="shared" si="0"/>
        <v>2022JaneiroÁsia</v>
      </c>
      <c r="B62" s="2">
        <v>2022</v>
      </c>
      <c r="C62" s="2" t="s">
        <v>16</v>
      </c>
      <c r="D62" s="2" t="s">
        <v>51</v>
      </c>
      <c r="E62" s="2" t="s">
        <v>1195</v>
      </c>
      <c r="F62" s="4">
        <v>15000000</v>
      </c>
    </row>
    <row r="63" spans="1:6" x14ac:dyDescent="0.25">
      <c r="A63" s="50" t="str">
        <f t="shared" si="0"/>
        <v>2022JaneiroÁsia</v>
      </c>
      <c r="B63" s="2">
        <v>2022</v>
      </c>
      <c r="C63" s="2" t="s">
        <v>16</v>
      </c>
      <c r="D63" s="2" t="s">
        <v>51</v>
      </c>
      <c r="E63" s="2" t="s">
        <v>1195</v>
      </c>
      <c r="F63" s="4">
        <v>10000000</v>
      </c>
    </row>
    <row r="64" spans="1:6" x14ac:dyDescent="0.25">
      <c r="A64" s="50" t="str">
        <f t="shared" si="0"/>
        <v>2022JaneiroÁsia</v>
      </c>
      <c r="B64" s="2">
        <v>2022</v>
      </c>
      <c r="C64" s="2" t="s">
        <v>16</v>
      </c>
      <c r="D64" s="2" t="s">
        <v>51</v>
      </c>
      <c r="E64" s="2" t="s">
        <v>1195</v>
      </c>
      <c r="F64" s="4">
        <v>5000000</v>
      </c>
    </row>
    <row r="65" spans="1:6" x14ac:dyDescent="0.25">
      <c r="A65" s="50" t="str">
        <f t="shared" si="0"/>
        <v>2022JaneiroÁsia</v>
      </c>
      <c r="B65" s="2">
        <v>2022</v>
      </c>
      <c r="C65" s="2" t="s">
        <v>16</v>
      </c>
      <c r="D65" s="2" t="s">
        <v>51</v>
      </c>
      <c r="E65" s="2" t="s">
        <v>1195</v>
      </c>
      <c r="F65" s="4">
        <v>4000000</v>
      </c>
    </row>
    <row r="66" spans="1:6" x14ac:dyDescent="0.25">
      <c r="A66" s="50" t="str">
        <f t="shared" si="0"/>
        <v>2022JaneiroÁsia</v>
      </c>
      <c r="B66" s="2">
        <v>2022</v>
      </c>
      <c r="C66" s="2" t="s">
        <v>16</v>
      </c>
      <c r="D66" s="2" t="s">
        <v>51</v>
      </c>
      <c r="E66" s="2" t="s">
        <v>1195</v>
      </c>
      <c r="F66" s="4">
        <v>3000000</v>
      </c>
    </row>
    <row r="67" spans="1:6" x14ac:dyDescent="0.25">
      <c r="A67" s="50" t="str">
        <f t="shared" ref="A67:A130" si="1">B67&amp;C67&amp;D67</f>
        <v>2022JaneiroÁsia</v>
      </c>
      <c r="B67" s="2">
        <v>2022</v>
      </c>
      <c r="C67" s="2" t="s">
        <v>16</v>
      </c>
      <c r="D67" s="2" t="s">
        <v>51</v>
      </c>
      <c r="E67" s="2" t="s">
        <v>1195</v>
      </c>
      <c r="F67" s="4">
        <v>2000000</v>
      </c>
    </row>
    <row r="68" spans="1:6" x14ac:dyDescent="0.25">
      <c r="A68" s="50" t="str">
        <f t="shared" si="1"/>
        <v>2022JaneiroÁsia</v>
      </c>
      <c r="B68" s="2">
        <v>2022</v>
      </c>
      <c r="C68" s="2" t="s">
        <v>16</v>
      </c>
      <c r="D68" s="2" t="s">
        <v>51</v>
      </c>
      <c r="E68" s="2" t="s">
        <v>1195</v>
      </c>
      <c r="F68" s="4">
        <v>1000000</v>
      </c>
    </row>
    <row r="69" spans="1:6" x14ac:dyDescent="0.25">
      <c r="A69" s="50" t="str">
        <f t="shared" si="1"/>
        <v>2022JaneiroÁsia</v>
      </c>
      <c r="B69" s="2">
        <v>2022</v>
      </c>
      <c r="C69" s="2" t="s">
        <v>16</v>
      </c>
      <c r="D69" s="2" t="s">
        <v>51</v>
      </c>
      <c r="E69" s="2" t="s">
        <v>1195</v>
      </c>
      <c r="F69" s="4">
        <v>1000000</v>
      </c>
    </row>
    <row r="70" spans="1:6" x14ac:dyDescent="0.25">
      <c r="A70" s="50" t="str">
        <f t="shared" si="1"/>
        <v>2022JaneiroOceania</v>
      </c>
      <c r="B70" s="2">
        <v>2022</v>
      </c>
      <c r="C70" s="2" t="s">
        <v>16</v>
      </c>
      <c r="D70" s="2" t="s">
        <v>52</v>
      </c>
      <c r="E70" s="2" t="s">
        <v>53</v>
      </c>
      <c r="F70" s="4">
        <v>20000000</v>
      </c>
    </row>
    <row r="71" spans="1:6" x14ac:dyDescent="0.25">
      <c r="A71" s="50" t="str">
        <f t="shared" si="1"/>
        <v>2022JaneiroOceania</v>
      </c>
      <c r="B71" s="2">
        <v>2022</v>
      </c>
      <c r="C71" s="2" t="s">
        <v>16</v>
      </c>
      <c r="D71" s="2" t="s">
        <v>52</v>
      </c>
      <c r="E71" s="2" t="s">
        <v>54</v>
      </c>
      <c r="F71" s="4">
        <v>5000000</v>
      </c>
    </row>
    <row r="72" spans="1:6" x14ac:dyDescent="0.25">
      <c r="A72" s="50" t="str">
        <f t="shared" si="1"/>
        <v>2022FevereiroAmérica do Norte</v>
      </c>
      <c r="B72" s="2">
        <v>2022</v>
      </c>
      <c r="C72" s="2" t="s">
        <v>55</v>
      </c>
      <c r="D72" s="2" t="s">
        <v>26</v>
      </c>
      <c r="E72" s="2" t="s">
        <v>17</v>
      </c>
      <c r="F72" s="4">
        <v>111000000</v>
      </c>
    </row>
    <row r="73" spans="1:6" x14ac:dyDescent="0.25">
      <c r="A73" s="50" t="str">
        <f t="shared" si="1"/>
        <v>2022FevereiroAmérica do Norte</v>
      </c>
      <c r="B73" s="2">
        <v>2022</v>
      </c>
      <c r="C73" s="2" t="s">
        <v>55</v>
      </c>
      <c r="D73" s="2" t="s">
        <v>26</v>
      </c>
      <c r="E73" s="2" t="s">
        <v>18</v>
      </c>
      <c r="F73" s="4">
        <v>32000000</v>
      </c>
    </row>
    <row r="74" spans="1:6" x14ac:dyDescent="0.25">
      <c r="A74" s="50" t="str">
        <f t="shared" si="1"/>
        <v>2022FevereiroAmérica do Norte</v>
      </c>
      <c r="B74" s="2">
        <v>2022</v>
      </c>
      <c r="C74" s="2" t="s">
        <v>55</v>
      </c>
      <c r="D74" s="2" t="s">
        <v>26</v>
      </c>
      <c r="E74" s="2" t="s">
        <v>19</v>
      </c>
      <c r="F74" s="4">
        <v>12000000</v>
      </c>
    </row>
    <row r="75" spans="1:6" x14ac:dyDescent="0.25">
      <c r="A75" s="50" t="str">
        <f t="shared" si="1"/>
        <v>2022FevereiroAmérica Central</v>
      </c>
      <c r="B75" s="2">
        <v>2022</v>
      </c>
      <c r="C75" s="2" t="s">
        <v>55</v>
      </c>
      <c r="D75" s="2" t="s">
        <v>27</v>
      </c>
      <c r="E75" s="2" t="s">
        <v>20</v>
      </c>
      <c r="F75" s="4">
        <v>1700000</v>
      </c>
    </row>
    <row r="76" spans="1:6" x14ac:dyDescent="0.25">
      <c r="A76" s="50" t="str">
        <f t="shared" si="1"/>
        <v>2022FevereiroAmérica Central</v>
      </c>
      <c r="B76" s="2">
        <v>2022</v>
      </c>
      <c r="C76" s="2" t="s">
        <v>55</v>
      </c>
      <c r="D76" s="2" t="s">
        <v>27</v>
      </c>
      <c r="E76" s="2" t="s">
        <v>21</v>
      </c>
      <c r="F76" s="4">
        <v>1300000</v>
      </c>
    </row>
    <row r="77" spans="1:6" x14ac:dyDescent="0.25">
      <c r="A77" s="50" t="str">
        <f t="shared" si="1"/>
        <v>2022FevereiroAmérica Central</v>
      </c>
      <c r="B77" s="2">
        <v>2022</v>
      </c>
      <c r="C77" s="2" t="s">
        <v>55</v>
      </c>
      <c r="D77" s="2" t="s">
        <v>27</v>
      </c>
      <c r="E77" s="2" t="s">
        <v>22</v>
      </c>
      <c r="F77" s="4">
        <v>2500000</v>
      </c>
    </row>
    <row r="78" spans="1:6" x14ac:dyDescent="0.25">
      <c r="A78" s="50" t="str">
        <f t="shared" si="1"/>
        <v>2022FevereiroAmérica Central</v>
      </c>
      <c r="B78" s="2">
        <v>2022</v>
      </c>
      <c r="C78" s="2" t="s">
        <v>55</v>
      </c>
      <c r="D78" s="2" t="s">
        <v>27</v>
      </c>
      <c r="E78" s="2" t="s">
        <v>23</v>
      </c>
      <c r="F78" s="4">
        <v>1100000</v>
      </c>
    </row>
    <row r="79" spans="1:6" x14ac:dyDescent="0.25">
      <c r="A79" s="50" t="str">
        <f t="shared" si="1"/>
        <v>2022FevereiroAmérica Central</v>
      </c>
      <c r="B79" s="2">
        <v>2022</v>
      </c>
      <c r="C79" s="2" t="s">
        <v>55</v>
      </c>
      <c r="D79" s="2" t="s">
        <v>27</v>
      </c>
      <c r="E79" s="2" t="s">
        <v>24</v>
      </c>
      <c r="F79" s="4">
        <v>1200000</v>
      </c>
    </row>
    <row r="80" spans="1:6" x14ac:dyDescent="0.25">
      <c r="A80" s="50" t="str">
        <f t="shared" si="1"/>
        <v>2022FevereiroAmérica Central</v>
      </c>
      <c r="B80" s="2">
        <v>2022</v>
      </c>
      <c r="C80" s="2" t="s">
        <v>55</v>
      </c>
      <c r="D80" s="2" t="s">
        <v>27</v>
      </c>
      <c r="E80" s="2" t="s">
        <v>25</v>
      </c>
      <c r="F80" s="4">
        <v>1900000</v>
      </c>
    </row>
    <row r="81" spans="1:6" x14ac:dyDescent="0.25">
      <c r="A81" s="50" t="str">
        <f t="shared" si="1"/>
        <v>2022FevereiroAmérica do Sul</v>
      </c>
      <c r="B81" s="2">
        <v>2022</v>
      </c>
      <c r="C81" s="2" t="s">
        <v>55</v>
      </c>
      <c r="D81" s="2" t="s">
        <v>5</v>
      </c>
      <c r="E81" s="2" t="s">
        <v>6</v>
      </c>
      <c r="F81" s="4">
        <v>135000000</v>
      </c>
    </row>
    <row r="82" spans="1:6" x14ac:dyDescent="0.25">
      <c r="A82" s="50" t="str">
        <f t="shared" si="1"/>
        <v>2022FevereiroAmérica do Sul</v>
      </c>
      <c r="B82" s="2">
        <v>2022</v>
      </c>
      <c r="C82" s="2" t="s">
        <v>55</v>
      </c>
      <c r="D82" s="2" t="s">
        <v>5</v>
      </c>
      <c r="E82" s="2" t="s">
        <v>7</v>
      </c>
      <c r="F82" s="4">
        <v>15000000</v>
      </c>
    </row>
    <row r="83" spans="1:6" x14ac:dyDescent="0.25">
      <c r="A83" s="50" t="str">
        <f t="shared" si="1"/>
        <v>2022FevereiroAmérica do Sul</v>
      </c>
      <c r="B83" s="2">
        <v>2022</v>
      </c>
      <c r="C83" s="2" t="s">
        <v>55</v>
      </c>
      <c r="D83" s="2" t="s">
        <v>5</v>
      </c>
      <c r="E83" s="2" t="s">
        <v>8</v>
      </c>
      <c r="F83" s="4">
        <v>18000000</v>
      </c>
    </row>
    <row r="84" spans="1:6" x14ac:dyDescent="0.25">
      <c r="A84" s="50" t="str">
        <f t="shared" si="1"/>
        <v>2022FevereiroAmérica do Sul</v>
      </c>
      <c r="B84" s="2">
        <v>2022</v>
      </c>
      <c r="C84" s="2" t="s">
        <v>55</v>
      </c>
      <c r="D84" s="2" t="s">
        <v>5</v>
      </c>
      <c r="E84" s="2" t="s">
        <v>9</v>
      </c>
      <c r="F84" s="4">
        <v>6200000</v>
      </c>
    </row>
    <row r="85" spans="1:6" x14ac:dyDescent="0.25">
      <c r="A85" s="50" t="str">
        <f t="shared" si="1"/>
        <v>2022FevereiroAmérica do Sul</v>
      </c>
      <c r="B85" s="2">
        <v>2022</v>
      </c>
      <c r="C85" s="2" t="s">
        <v>55</v>
      </c>
      <c r="D85" s="2" t="s">
        <v>5</v>
      </c>
      <c r="E85" s="2" t="s">
        <v>10</v>
      </c>
      <c r="F85" s="4">
        <v>10000000</v>
      </c>
    </row>
    <row r="86" spans="1:6" x14ac:dyDescent="0.25">
      <c r="A86" s="50" t="str">
        <f t="shared" si="1"/>
        <v>2022FevereiroAmérica do Sul</v>
      </c>
      <c r="B86" s="2">
        <v>2022</v>
      </c>
      <c r="C86" s="2" t="s">
        <v>55</v>
      </c>
      <c r="D86" s="2" t="s">
        <v>5</v>
      </c>
      <c r="E86" s="2" t="s">
        <v>11</v>
      </c>
      <c r="F86" s="4">
        <v>3500000</v>
      </c>
    </row>
    <row r="87" spans="1:6" x14ac:dyDescent="0.25">
      <c r="A87" s="50" t="str">
        <f t="shared" si="1"/>
        <v>2022FevereiroAmérica do Sul</v>
      </c>
      <c r="B87" s="2">
        <v>2022</v>
      </c>
      <c r="C87" s="2" t="s">
        <v>55</v>
      </c>
      <c r="D87" s="2" t="s">
        <v>5</v>
      </c>
      <c r="E87" s="2" t="s">
        <v>12</v>
      </c>
      <c r="F87" s="4">
        <v>3000000</v>
      </c>
    </row>
    <row r="88" spans="1:6" x14ac:dyDescent="0.25">
      <c r="A88" s="50" t="str">
        <f t="shared" si="1"/>
        <v>2022FevereiroAmérica do Sul</v>
      </c>
      <c r="B88" s="2">
        <v>2022</v>
      </c>
      <c r="C88" s="2" t="s">
        <v>55</v>
      </c>
      <c r="D88" s="2" t="s">
        <v>5</v>
      </c>
      <c r="E88" s="2" t="s">
        <v>13</v>
      </c>
      <c r="F88" s="4">
        <v>2300000</v>
      </c>
    </row>
    <row r="89" spans="1:6" x14ac:dyDescent="0.25">
      <c r="A89" s="50" t="str">
        <f t="shared" si="1"/>
        <v>2022FevereiroAmérica do Sul</v>
      </c>
      <c r="B89" s="2">
        <v>2022</v>
      </c>
      <c r="C89" s="2" t="s">
        <v>55</v>
      </c>
      <c r="D89" s="2" t="s">
        <v>5</v>
      </c>
      <c r="E89" s="2" t="s">
        <v>14</v>
      </c>
      <c r="F89" s="4">
        <v>4500000</v>
      </c>
    </row>
    <row r="90" spans="1:6" x14ac:dyDescent="0.25">
      <c r="A90" s="50" t="str">
        <f t="shared" si="1"/>
        <v>2022FevereiroAmérica do Sul</v>
      </c>
      <c r="B90" s="2">
        <v>2022</v>
      </c>
      <c r="C90" s="2" t="s">
        <v>55</v>
      </c>
      <c r="D90" s="2" t="s">
        <v>5</v>
      </c>
      <c r="E90" s="2" t="s">
        <v>15</v>
      </c>
      <c r="F90" s="4">
        <v>2200000</v>
      </c>
    </row>
    <row r="91" spans="1:6" x14ac:dyDescent="0.25">
      <c r="A91" s="50" t="str">
        <f t="shared" si="1"/>
        <v>2022FevereiroEuropa</v>
      </c>
      <c r="B91" s="2">
        <v>2022</v>
      </c>
      <c r="C91" s="2" t="s">
        <v>55</v>
      </c>
      <c r="D91" s="2" t="s">
        <v>38</v>
      </c>
      <c r="E91" s="2" t="s">
        <v>28</v>
      </c>
      <c r="F91" s="4">
        <v>47000000</v>
      </c>
    </row>
    <row r="92" spans="1:6" x14ac:dyDescent="0.25">
      <c r="A92" s="50" t="str">
        <f t="shared" si="1"/>
        <v>2022FevereiroEuropa</v>
      </c>
      <c r="B92" s="2">
        <v>2022</v>
      </c>
      <c r="C92" s="2" t="s">
        <v>55</v>
      </c>
      <c r="D92" s="2" t="s">
        <v>38</v>
      </c>
      <c r="E92" s="2" t="s">
        <v>29</v>
      </c>
      <c r="F92" s="4">
        <v>40000000</v>
      </c>
    </row>
    <row r="93" spans="1:6" x14ac:dyDescent="0.25">
      <c r="A93" s="50" t="str">
        <f t="shared" si="1"/>
        <v>2022FevereiroEuropa</v>
      </c>
      <c r="B93" s="2">
        <v>2022</v>
      </c>
      <c r="C93" s="2" t="s">
        <v>55</v>
      </c>
      <c r="D93" s="2" t="s">
        <v>38</v>
      </c>
      <c r="E93" s="2" t="s">
        <v>30</v>
      </c>
      <c r="F93" s="4">
        <v>45000000</v>
      </c>
    </row>
    <row r="94" spans="1:6" x14ac:dyDescent="0.25">
      <c r="A94" s="50" t="str">
        <f t="shared" si="1"/>
        <v>2022FevereiroEuropa</v>
      </c>
      <c r="B94" s="2">
        <v>2022</v>
      </c>
      <c r="C94" s="2" t="s">
        <v>55</v>
      </c>
      <c r="D94" s="2" t="s">
        <v>38</v>
      </c>
      <c r="E94" s="2" t="s">
        <v>31</v>
      </c>
      <c r="F94" s="4">
        <v>37000000</v>
      </c>
    </row>
    <row r="95" spans="1:6" x14ac:dyDescent="0.25">
      <c r="A95" s="50" t="str">
        <f t="shared" si="1"/>
        <v>2022FevereiroEuropa</v>
      </c>
      <c r="B95" s="2">
        <v>2022</v>
      </c>
      <c r="C95" s="2" t="s">
        <v>55</v>
      </c>
      <c r="D95" s="2" t="s">
        <v>38</v>
      </c>
      <c r="E95" s="2" t="s">
        <v>32</v>
      </c>
      <c r="F95" s="4">
        <v>38000000</v>
      </c>
    </row>
    <row r="96" spans="1:6" x14ac:dyDescent="0.25">
      <c r="A96" s="50" t="str">
        <f t="shared" si="1"/>
        <v>2022FevereiroEuropa</v>
      </c>
      <c r="B96" s="2">
        <v>2022</v>
      </c>
      <c r="C96" s="2" t="s">
        <v>55</v>
      </c>
      <c r="D96" s="2" t="s">
        <v>38</v>
      </c>
      <c r="E96" s="2" t="s">
        <v>33</v>
      </c>
      <c r="F96" s="4">
        <v>30000000</v>
      </c>
    </row>
    <row r="97" spans="1:6" x14ac:dyDescent="0.25">
      <c r="A97" s="50" t="str">
        <f t="shared" si="1"/>
        <v>2022FevereiroEuropa</v>
      </c>
      <c r="B97" s="2">
        <v>2022</v>
      </c>
      <c r="C97" s="2" t="s">
        <v>55</v>
      </c>
      <c r="D97" s="2" t="s">
        <v>38</v>
      </c>
      <c r="E97" s="2" t="s">
        <v>34</v>
      </c>
      <c r="F97" s="4">
        <v>96000000</v>
      </c>
    </row>
    <row r="98" spans="1:6" x14ac:dyDescent="0.25">
      <c r="A98" s="50" t="str">
        <f t="shared" si="1"/>
        <v>2022FevereiroEuropa</v>
      </c>
      <c r="B98" s="2">
        <v>2022</v>
      </c>
      <c r="C98" s="2" t="s">
        <v>55</v>
      </c>
      <c r="D98" s="2" t="s">
        <v>38</v>
      </c>
      <c r="E98" s="2" t="s">
        <v>35</v>
      </c>
      <c r="F98" s="4">
        <v>12000000</v>
      </c>
    </row>
    <row r="99" spans="1:6" x14ac:dyDescent="0.25">
      <c r="A99" s="50" t="str">
        <f t="shared" si="1"/>
        <v>2022FevereiroEuropa</v>
      </c>
      <c r="B99" s="2">
        <v>2022</v>
      </c>
      <c r="C99" s="2" t="s">
        <v>55</v>
      </c>
      <c r="D99" s="2" t="s">
        <v>38</v>
      </c>
      <c r="E99" s="2" t="s">
        <v>36</v>
      </c>
      <c r="F99" s="4">
        <v>8500000</v>
      </c>
    </row>
    <row r="100" spans="1:6" x14ac:dyDescent="0.25">
      <c r="A100" s="50" t="str">
        <f t="shared" si="1"/>
        <v>2022FevereiroEuropa</v>
      </c>
      <c r="B100" s="2">
        <v>2022</v>
      </c>
      <c r="C100" s="2" t="s">
        <v>55</v>
      </c>
      <c r="D100" s="2" t="s">
        <v>38</v>
      </c>
      <c r="E100" s="2" t="s">
        <v>37</v>
      </c>
      <c r="F100" s="4">
        <v>14000000</v>
      </c>
    </row>
    <row r="101" spans="1:6" x14ac:dyDescent="0.25">
      <c r="A101" s="50" t="str">
        <f t="shared" si="1"/>
        <v>2022FevereiroÁfrica</v>
      </c>
      <c r="B101" s="2">
        <v>2022</v>
      </c>
      <c r="C101" s="2" t="s">
        <v>55</v>
      </c>
      <c r="D101" s="2" t="s">
        <v>42</v>
      </c>
      <c r="E101" s="2" t="s">
        <v>39</v>
      </c>
      <c r="F101" s="4">
        <v>12000000</v>
      </c>
    </row>
    <row r="102" spans="1:6" x14ac:dyDescent="0.25">
      <c r="A102" s="50" t="str">
        <f t="shared" si="1"/>
        <v>2022FevereiroÁfrica</v>
      </c>
      <c r="B102" s="2">
        <v>2022</v>
      </c>
      <c r="C102" s="2" t="s">
        <v>55</v>
      </c>
      <c r="D102" s="2" t="s">
        <v>42</v>
      </c>
      <c r="E102" s="2" t="s">
        <v>40</v>
      </c>
      <c r="F102" s="4">
        <v>19000000</v>
      </c>
    </row>
    <row r="103" spans="1:6" x14ac:dyDescent="0.25">
      <c r="A103" s="50" t="str">
        <f t="shared" si="1"/>
        <v>2022FevereiroÁfrica</v>
      </c>
      <c r="B103" s="2">
        <v>2022</v>
      </c>
      <c r="C103" s="2" t="s">
        <v>55</v>
      </c>
      <c r="D103" s="2" t="s">
        <v>42</v>
      </c>
      <c r="E103" s="2" t="s">
        <v>41</v>
      </c>
      <c r="F103" s="4">
        <v>10000000</v>
      </c>
    </row>
    <row r="104" spans="1:6" x14ac:dyDescent="0.25">
      <c r="A104" s="50" t="str">
        <f t="shared" si="1"/>
        <v>2022FevereiroÁfrica</v>
      </c>
      <c r="B104" s="2">
        <v>2022</v>
      </c>
      <c r="C104" s="2" t="s">
        <v>55</v>
      </c>
      <c r="D104" s="2" t="s">
        <v>42</v>
      </c>
      <c r="E104" s="2" t="s">
        <v>1194</v>
      </c>
      <c r="F104" s="4">
        <v>5000000</v>
      </c>
    </row>
    <row r="105" spans="1:6" x14ac:dyDescent="0.25">
      <c r="A105" s="50" t="str">
        <f t="shared" si="1"/>
        <v>2022FevereiroÁfrica</v>
      </c>
      <c r="B105" s="2">
        <v>2022</v>
      </c>
      <c r="C105" s="2" t="s">
        <v>55</v>
      </c>
      <c r="D105" s="2" t="s">
        <v>42</v>
      </c>
      <c r="E105" s="2" t="s">
        <v>1194</v>
      </c>
      <c r="F105" s="4">
        <v>3000000</v>
      </c>
    </row>
    <row r="106" spans="1:6" x14ac:dyDescent="0.25">
      <c r="A106" s="50" t="str">
        <f t="shared" si="1"/>
        <v>2022FevereiroÁfrica</v>
      </c>
      <c r="B106" s="2">
        <v>2022</v>
      </c>
      <c r="C106" s="2" t="s">
        <v>55</v>
      </c>
      <c r="D106" s="2" t="s">
        <v>42</v>
      </c>
      <c r="E106" s="2" t="s">
        <v>1194</v>
      </c>
      <c r="F106" s="4">
        <v>2000000</v>
      </c>
    </row>
    <row r="107" spans="1:6" x14ac:dyDescent="0.25">
      <c r="A107" s="50" t="str">
        <f t="shared" si="1"/>
        <v>2022FevereiroÁfrica</v>
      </c>
      <c r="B107" s="2">
        <v>2022</v>
      </c>
      <c r="C107" s="2" t="s">
        <v>55</v>
      </c>
      <c r="D107" s="2" t="s">
        <v>42</v>
      </c>
      <c r="E107" s="2" t="s">
        <v>1194</v>
      </c>
      <c r="F107" s="4">
        <v>1500000</v>
      </c>
    </row>
    <row r="108" spans="1:6" x14ac:dyDescent="0.25">
      <c r="A108" s="50" t="str">
        <f t="shared" si="1"/>
        <v>2022FevereiroÁfrica</v>
      </c>
      <c r="B108" s="2">
        <v>2022</v>
      </c>
      <c r="C108" s="2" t="s">
        <v>55</v>
      </c>
      <c r="D108" s="2" t="s">
        <v>42</v>
      </c>
      <c r="E108" s="2" t="s">
        <v>1194</v>
      </c>
      <c r="F108" s="4">
        <v>4000000</v>
      </c>
    </row>
    <row r="109" spans="1:6" x14ac:dyDescent="0.25">
      <c r="A109" s="50" t="str">
        <f t="shared" si="1"/>
        <v>2022FevereiroÁfrica</v>
      </c>
      <c r="B109" s="2">
        <v>2022</v>
      </c>
      <c r="C109" s="2" t="s">
        <v>55</v>
      </c>
      <c r="D109" s="2" t="s">
        <v>42</v>
      </c>
      <c r="E109" s="2" t="s">
        <v>1194</v>
      </c>
      <c r="F109" s="4">
        <v>2500000</v>
      </c>
    </row>
    <row r="110" spans="1:6" x14ac:dyDescent="0.25">
      <c r="A110" s="50" t="str">
        <f t="shared" si="1"/>
        <v>2022FevereiroÁfrica</v>
      </c>
      <c r="B110" s="2">
        <v>2022</v>
      </c>
      <c r="C110" s="2" t="s">
        <v>55</v>
      </c>
      <c r="D110" s="2" t="s">
        <v>42</v>
      </c>
      <c r="E110" s="2" t="s">
        <v>1194</v>
      </c>
      <c r="F110" s="4">
        <v>1500000</v>
      </c>
    </row>
    <row r="111" spans="1:6" x14ac:dyDescent="0.25">
      <c r="A111" s="50" t="str">
        <f t="shared" si="1"/>
        <v>2022FevereiroÁfrica</v>
      </c>
      <c r="B111" s="2">
        <v>2022</v>
      </c>
      <c r="C111" s="2" t="s">
        <v>55</v>
      </c>
      <c r="D111" s="2" t="s">
        <v>42</v>
      </c>
      <c r="E111" s="2" t="s">
        <v>1194</v>
      </c>
      <c r="F111" s="4">
        <v>1000000</v>
      </c>
    </row>
    <row r="112" spans="1:6" x14ac:dyDescent="0.25">
      <c r="A112" s="50" t="str">
        <f t="shared" si="1"/>
        <v>2022FevereiroÁfrica</v>
      </c>
      <c r="B112" s="2">
        <v>2022</v>
      </c>
      <c r="C112" s="2" t="s">
        <v>55</v>
      </c>
      <c r="D112" s="2" t="s">
        <v>42</v>
      </c>
      <c r="E112" s="2" t="s">
        <v>1194</v>
      </c>
      <c r="F112" s="4">
        <v>2000000</v>
      </c>
    </row>
    <row r="113" spans="1:6" x14ac:dyDescent="0.25">
      <c r="A113" s="50" t="str">
        <f t="shared" si="1"/>
        <v>2022FevereiroÁfrica</v>
      </c>
      <c r="B113" s="2">
        <v>2022</v>
      </c>
      <c r="C113" s="2" t="s">
        <v>55</v>
      </c>
      <c r="D113" s="2" t="s">
        <v>42</v>
      </c>
      <c r="E113" s="2" t="s">
        <v>1194</v>
      </c>
      <c r="F113" s="4">
        <v>1000000</v>
      </c>
    </row>
    <row r="114" spans="1:6" x14ac:dyDescent="0.25">
      <c r="A114" s="50" t="str">
        <f t="shared" si="1"/>
        <v>2022FevereiroÁfrica</v>
      </c>
      <c r="B114" s="2">
        <v>2022</v>
      </c>
      <c r="C114" s="2" t="s">
        <v>55</v>
      </c>
      <c r="D114" s="2" t="s">
        <v>42</v>
      </c>
      <c r="E114" s="2" t="s">
        <v>1194</v>
      </c>
      <c r="F114" s="4">
        <v>1200000</v>
      </c>
    </row>
    <row r="115" spans="1:6" x14ac:dyDescent="0.25">
      <c r="A115" s="50" t="str">
        <f t="shared" si="1"/>
        <v>2022FevereiroÁfrica</v>
      </c>
      <c r="B115" s="2">
        <v>2022</v>
      </c>
      <c r="C115" s="2" t="s">
        <v>55</v>
      </c>
      <c r="D115" s="2" t="s">
        <v>42</v>
      </c>
      <c r="E115" s="2" t="s">
        <v>1194</v>
      </c>
      <c r="F115" s="4">
        <v>1000000</v>
      </c>
    </row>
    <row r="116" spans="1:6" x14ac:dyDescent="0.25">
      <c r="A116" s="50" t="str">
        <f t="shared" si="1"/>
        <v>2022FevereiroÁfrica</v>
      </c>
      <c r="B116" s="2">
        <v>2022</v>
      </c>
      <c r="C116" s="2" t="s">
        <v>55</v>
      </c>
      <c r="D116" s="2" t="s">
        <v>42</v>
      </c>
      <c r="E116" s="2" t="s">
        <v>1194</v>
      </c>
      <c r="F116" s="4">
        <v>1000000</v>
      </c>
    </row>
    <row r="117" spans="1:6" x14ac:dyDescent="0.25">
      <c r="A117" s="50" t="str">
        <f t="shared" si="1"/>
        <v>2022FevereiroÁfrica</v>
      </c>
      <c r="B117" s="2">
        <v>2022</v>
      </c>
      <c r="C117" s="2" t="s">
        <v>55</v>
      </c>
      <c r="D117" s="2" t="s">
        <v>42</v>
      </c>
      <c r="E117" s="2" t="s">
        <v>1194</v>
      </c>
      <c r="F117" s="4">
        <v>1000000</v>
      </c>
    </row>
    <row r="118" spans="1:6" x14ac:dyDescent="0.25">
      <c r="A118" s="50" t="str">
        <f t="shared" si="1"/>
        <v>2022FevereiroÁfrica</v>
      </c>
      <c r="B118" s="2">
        <v>2022</v>
      </c>
      <c r="C118" s="2" t="s">
        <v>55</v>
      </c>
      <c r="D118" s="2" t="s">
        <v>42</v>
      </c>
      <c r="E118" s="2" t="s">
        <v>1194</v>
      </c>
      <c r="F118" s="4">
        <v>500000</v>
      </c>
    </row>
    <row r="119" spans="1:6" x14ac:dyDescent="0.25">
      <c r="A119" s="50" t="str">
        <f t="shared" si="1"/>
        <v>2022FevereiroÁfrica</v>
      </c>
      <c r="B119" s="2">
        <v>2022</v>
      </c>
      <c r="C119" s="2" t="s">
        <v>55</v>
      </c>
      <c r="D119" s="2" t="s">
        <v>42</v>
      </c>
      <c r="E119" s="2" t="s">
        <v>1194</v>
      </c>
      <c r="F119" s="4">
        <v>500000</v>
      </c>
    </row>
    <row r="120" spans="1:6" x14ac:dyDescent="0.25">
      <c r="A120" s="50" t="str">
        <f t="shared" si="1"/>
        <v>2022FevereiroÁfrica</v>
      </c>
      <c r="B120" s="2">
        <v>2022</v>
      </c>
      <c r="C120" s="2" t="s">
        <v>55</v>
      </c>
      <c r="D120" s="2" t="s">
        <v>42</v>
      </c>
      <c r="E120" s="2" t="s">
        <v>1194</v>
      </c>
      <c r="F120" s="4">
        <v>500000</v>
      </c>
    </row>
    <row r="121" spans="1:6" x14ac:dyDescent="0.25">
      <c r="A121" s="50" t="str">
        <f t="shared" si="1"/>
        <v>2022FevereiroÁfrica</v>
      </c>
      <c r="B121" s="2">
        <v>2022</v>
      </c>
      <c r="C121" s="2" t="s">
        <v>55</v>
      </c>
      <c r="D121" s="2" t="s">
        <v>42</v>
      </c>
      <c r="E121" s="2" t="s">
        <v>1194</v>
      </c>
      <c r="F121" s="4">
        <v>500000</v>
      </c>
    </row>
    <row r="122" spans="1:6" x14ac:dyDescent="0.25">
      <c r="A122" s="50" t="str">
        <f t="shared" si="1"/>
        <v>2022FevereiroÁfrica</v>
      </c>
      <c r="B122" s="2">
        <v>2022</v>
      </c>
      <c r="C122" s="2" t="s">
        <v>55</v>
      </c>
      <c r="D122" s="2" t="s">
        <v>42</v>
      </c>
      <c r="E122" s="2" t="s">
        <v>1194</v>
      </c>
      <c r="F122" s="4">
        <v>500000</v>
      </c>
    </row>
    <row r="123" spans="1:6" x14ac:dyDescent="0.25">
      <c r="A123" s="50" t="str">
        <f t="shared" si="1"/>
        <v>2022FevereiroÁsia</v>
      </c>
      <c r="B123" s="2">
        <v>2022</v>
      </c>
      <c r="C123" s="2" t="s">
        <v>55</v>
      </c>
      <c r="D123" s="2" t="s">
        <v>51</v>
      </c>
      <c r="E123" s="2" t="s">
        <v>43</v>
      </c>
      <c r="F123" s="4">
        <v>450000000</v>
      </c>
    </row>
    <row r="124" spans="1:6" x14ac:dyDescent="0.25">
      <c r="A124" s="50" t="str">
        <f t="shared" si="1"/>
        <v>2022FevereiroÁsia</v>
      </c>
      <c r="B124" s="2">
        <v>2022</v>
      </c>
      <c r="C124" s="2" t="s">
        <v>55</v>
      </c>
      <c r="D124" s="2" t="s">
        <v>51</v>
      </c>
      <c r="E124" s="2" t="s">
        <v>44</v>
      </c>
      <c r="F124" s="4">
        <v>550000000</v>
      </c>
    </row>
    <row r="125" spans="1:6" x14ac:dyDescent="0.25">
      <c r="A125" s="50" t="str">
        <f t="shared" si="1"/>
        <v>2022FevereiroÁsia</v>
      </c>
      <c r="B125" s="2">
        <v>2022</v>
      </c>
      <c r="C125" s="2" t="s">
        <v>55</v>
      </c>
      <c r="D125" s="2" t="s">
        <v>51</v>
      </c>
      <c r="E125" s="2" t="s">
        <v>45</v>
      </c>
      <c r="F125" s="4">
        <v>100000000</v>
      </c>
    </row>
    <row r="126" spans="1:6" x14ac:dyDescent="0.25">
      <c r="A126" s="50" t="str">
        <f t="shared" si="1"/>
        <v>2022FevereiroÁsia</v>
      </c>
      <c r="B126" s="2">
        <v>2022</v>
      </c>
      <c r="C126" s="2" t="s">
        <v>55</v>
      </c>
      <c r="D126" s="2" t="s">
        <v>51</v>
      </c>
      <c r="E126" s="2" t="s">
        <v>46</v>
      </c>
      <c r="F126" s="4">
        <v>100000000</v>
      </c>
    </row>
    <row r="127" spans="1:6" x14ac:dyDescent="0.25">
      <c r="A127" s="50" t="str">
        <f t="shared" si="1"/>
        <v>2022FevereiroÁsia</v>
      </c>
      <c r="B127" s="2">
        <v>2022</v>
      </c>
      <c r="C127" s="2" t="s">
        <v>55</v>
      </c>
      <c r="D127" s="2" t="s">
        <v>51</v>
      </c>
      <c r="E127" s="2" t="s">
        <v>47</v>
      </c>
      <c r="F127" s="4">
        <v>30000000</v>
      </c>
    </row>
    <row r="128" spans="1:6" x14ac:dyDescent="0.25">
      <c r="A128" s="50" t="str">
        <f t="shared" si="1"/>
        <v>2022FevereiroÁsia</v>
      </c>
      <c r="B128" s="2">
        <v>2022</v>
      </c>
      <c r="C128" s="2" t="s">
        <v>55</v>
      </c>
      <c r="D128" s="2" t="s">
        <v>51</v>
      </c>
      <c r="E128" s="2" t="s">
        <v>1195</v>
      </c>
      <c r="F128" s="4">
        <v>50000000</v>
      </c>
    </row>
    <row r="129" spans="1:6" x14ac:dyDescent="0.25">
      <c r="A129" s="50" t="str">
        <f t="shared" si="1"/>
        <v>2022FevereiroÁsia</v>
      </c>
      <c r="B129" s="2">
        <v>2022</v>
      </c>
      <c r="C129" s="2" t="s">
        <v>55</v>
      </c>
      <c r="D129" s="2" t="s">
        <v>51</v>
      </c>
      <c r="E129" s="2" t="s">
        <v>48</v>
      </c>
      <c r="F129" s="4">
        <v>40000000</v>
      </c>
    </row>
    <row r="130" spans="1:6" x14ac:dyDescent="0.25">
      <c r="A130" s="50" t="str">
        <f t="shared" si="1"/>
        <v>2022FevereiroÁsia</v>
      </c>
      <c r="B130" s="2">
        <v>2022</v>
      </c>
      <c r="C130" s="2" t="s">
        <v>55</v>
      </c>
      <c r="D130" s="2" t="s">
        <v>51</v>
      </c>
      <c r="E130" s="2" t="s">
        <v>49</v>
      </c>
      <c r="F130" s="4">
        <v>60000000</v>
      </c>
    </row>
    <row r="131" spans="1:6" x14ac:dyDescent="0.25">
      <c r="A131" s="50" t="str">
        <f t="shared" ref="A131:A194" si="2">B131&amp;C131&amp;D131</f>
        <v>2022FevereiroÁsia</v>
      </c>
      <c r="B131" s="2">
        <v>2022</v>
      </c>
      <c r="C131" s="2" t="s">
        <v>55</v>
      </c>
      <c r="D131" s="2" t="s">
        <v>51</v>
      </c>
      <c r="E131" s="2" t="s">
        <v>1195</v>
      </c>
      <c r="F131" s="4">
        <v>30000000</v>
      </c>
    </row>
    <row r="132" spans="1:6" x14ac:dyDescent="0.25">
      <c r="A132" s="50" t="str">
        <f t="shared" si="2"/>
        <v>2022FevereiroÁsia</v>
      </c>
      <c r="B132" s="2">
        <v>2022</v>
      </c>
      <c r="C132" s="2" t="s">
        <v>55</v>
      </c>
      <c r="D132" s="2" t="s">
        <v>51</v>
      </c>
      <c r="E132" s="2" t="s">
        <v>1195</v>
      </c>
      <c r="F132" s="4">
        <v>30000000</v>
      </c>
    </row>
    <row r="133" spans="1:6" x14ac:dyDescent="0.25">
      <c r="A133" s="50" t="str">
        <f t="shared" si="2"/>
        <v>2022FevereiroÁsia</v>
      </c>
      <c r="B133" s="2">
        <v>2022</v>
      </c>
      <c r="C133" s="2" t="s">
        <v>55</v>
      </c>
      <c r="D133" s="2" t="s">
        <v>51</v>
      </c>
      <c r="E133" s="2" t="s">
        <v>1195</v>
      </c>
      <c r="F133" s="4">
        <v>20000000</v>
      </c>
    </row>
    <row r="134" spans="1:6" x14ac:dyDescent="0.25">
      <c r="A134" s="50" t="str">
        <f t="shared" si="2"/>
        <v>2022FevereiroÁsia</v>
      </c>
      <c r="B134" s="2">
        <v>2022</v>
      </c>
      <c r="C134" s="2" t="s">
        <v>55</v>
      </c>
      <c r="D134" s="2" t="s">
        <v>51</v>
      </c>
      <c r="E134" s="2" t="s">
        <v>1195</v>
      </c>
      <c r="F134" s="4">
        <v>15000000</v>
      </c>
    </row>
    <row r="135" spans="1:6" x14ac:dyDescent="0.25">
      <c r="A135" s="50" t="str">
        <f t="shared" si="2"/>
        <v>2022FevereiroÁsia</v>
      </c>
      <c r="B135" s="2">
        <v>2022</v>
      </c>
      <c r="C135" s="2" t="s">
        <v>55</v>
      </c>
      <c r="D135" s="2" t="s">
        <v>51</v>
      </c>
      <c r="E135" s="2" t="s">
        <v>1195</v>
      </c>
      <c r="F135" s="4">
        <v>5000000</v>
      </c>
    </row>
    <row r="136" spans="1:6" x14ac:dyDescent="0.25">
      <c r="A136" s="50" t="str">
        <f t="shared" si="2"/>
        <v>2022FevereiroÁsia</v>
      </c>
      <c r="B136" s="2">
        <v>2022</v>
      </c>
      <c r="C136" s="2" t="s">
        <v>55</v>
      </c>
      <c r="D136" s="2" t="s">
        <v>51</v>
      </c>
      <c r="E136" s="2" t="s">
        <v>1195</v>
      </c>
      <c r="F136" s="4">
        <v>2000000</v>
      </c>
    </row>
    <row r="137" spans="1:6" x14ac:dyDescent="0.25">
      <c r="A137" s="50" t="str">
        <f t="shared" si="2"/>
        <v>2022FevereiroÁsia</v>
      </c>
      <c r="B137" s="2">
        <v>2022</v>
      </c>
      <c r="C137" s="2" t="s">
        <v>55</v>
      </c>
      <c r="D137" s="2" t="s">
        <v>51</v>
      </c>
      <c r="E137" s="2" t="s">
        <v>1195</v>
      </c>
      <c r="F137" s="4">
        <v>1000000</v>
      </c>
    </row>
    <row r="138" spans="1:6" x14ac:dyDescent="0.25">
      <c r="A138" s="50" t="str">
        <f t="shared" si="2"/>
        <v>2022FevereiroÁsia</v>
      </c>
      <c r="B138" s="2">
        <v>2022</v>
      </c>
      <c r="C138" s="2" t="s">
        <v>55</v>
      </c>
      <c r="D138" s="2" t="s">
        <v>51</v>
      </c>
      <c r="E138" s="2" t="s">
        <v>1195</v>
      </c>
      <c r="F138" s="4">
        <v>1000000</v>
      </c>
    </row>
    <row r="139" spans="1:6" x14ac:dyDescent="0.25">
      <c r="A139" s="50" t="str">
        <f t="shared" si="2"/>
        <v>2022FevereiroÁsia</v>
      </c>
      <c r="B139" s="2">
        <v>2022</v>
      </c>
      <c r="C139" s="2" t="s">
        <v>55</v>
      </c>
      <c r="D139" s="2" t="s">
        <v>51</v>
      </c>
      <c r="E139" s="2" t="s">
        <v>1195</v>
      </c>
      <c r="F139" s="4">
        <v>500000</v>
      </c>
    </row>
    <row r="140" spans="1:6" x14ac:dyDescent="0.25">
      <c r="A140" s="50" t="str">
        <f t="shared" si="2"/>
        <v>2022FevereiroOceania</v>
      </c>
      <c r="B140" s="2">
        <v>2022</v>
      </c>
      <c r="C140" s="2" t="s">
        <v>55</v>
      </c>
      <c r="D140" s="2" t="s">
        <v>52</v>
      </c>
      <c r="E140" s="2" t="s">
        <v>53</v>
      </c>
      <c r="F140" s="4">
        <v>17000000</v>
      </c>
    </row>
    <row r="141" spans="1:6" x14ac:dyDescent="0.25">
      <c r="A141" s="50" t="str">
        <f t="shared" si="2"/>
        <v>2022FevereiroOceania</v>
      </c>
      <c r="B141" s="2">
        <v>2022</v>
      </c>
      <c r="C141" s="2" t="s">
        <v>55</v>
      </c>
      <c r="D141" s="2" t="s">
        <v>52</v>
      </c>
      <c r="E141" s="2" t="s">
        <v>54</v>
      </c>
      <c r="F141" s="4">
        <v>1500000</v>
      </c>
    </row>
    <row r="142" spans="1:6" x14ac:dyDescent="0.25">
      <c r="A142" s="50" t="str">
        <f t="shared" si="2"/>
        <v>2022MarçoAmérica do Norte</v>
      </c>
      <c r="B142" s="2">
        <v>2022</v>
      </c>
      <c r="C142" s="2" t="s">
        <v>56</v>
      </c>
      <c r="D142" s="2" t="s">
        <v>26</v>
      </c>
      <c r="E142" s="2" t="s">
        <v>17</v>
      </c>
      <c r="F142" s="4">
        <v>114200000</v>
      </c>
    </row>
    <row r="143" spans="1:6" x14ac:dyDescent="0.25">
      <c r="A143" s="50" t="str">
        <f t="shared" si="2"/>
        <v>2022MarçoAmérica do Norte</v>
      </c>
      <c r="B143" s="2">
        <v>2022</v>
      </c>
      <c r="C143" s="2" t="s">
        <v>56</v>
      </c>
      <c r="D143" s="2" t="s">
        <v>26</v>
      </c>
      <c r="E143" s="2" t="s">
        <v>18</v>
      </c>
      <c r="F143" s="4">
        <v>32400000</v>
      </c>
    </row>
    <row r="144" spans="1:6" x14ac:dyDescent="0.25">
      <c r="A144" s="50" t="str">
        <f t="shared" si="2"/>
        <v>2022MarçoAmérica do Norte</v>
      </c>
      <c r="B144" s="2">
        <v>2022</v>
      </c>
      <c r="C144" s="2" t="s">
        <v>56</v>
      </c>
      <c r="D144" s="2" t="s">
        <v>26</v>
      </c>
      <c r="E144" s="2" t="s">
        <v>19</v>
      </c>
      <c r="F144" s="4">
        <v>9500000</v>
      </c>
    </row>
    <row r="145" spans="1:6" x14ac:dyDescent="0.25">
      <c r="A145" s="50" t="str">
        <f t="shared" si="2"/>
        <v>2022MarçoAmérica Central</v>
      </c>
      <c r="B145" s="2">
        <v>2022</v>
      </c>
      <c r="C145" s="2" t="s">
        <v>56</v>
      </c>
      <c r="D145" s="2" t="s">
        <v>27</v>
      </c>
      <c r="E145" s="2" t="s">
        <v>20</v>
      </c>
      <c r="F145" s="4">
        <v>1600000</v>
      </c>
    </row>
    <row r="146" spans="1:6" x14ac:dyDescent="0.25">
      <c r="A146" s="50" t="str">
        <f t="shared" si="2"/>
        <v>2022MarçoAmérica Central</v>
      </c>
      <c r="B146" s="2">
        <v>2022</v>
      </c>
      <c r="C146" s="2" t="s">
        <v>56</v>
      </c>
      <c r="D146" s="2" t="s">
        <v>27</v>
      </c>
      <c r="E146" s="2" t="s">
        <v>21</v>
      </c>
      <c r="F146" s="4">
        <v>2900000</v>
      </c>
    </row>
    <row r="147" spans="1:6" x14ac:dyDescent="0.25">
      <c r="A147" s="50" t="str">
        <f t="shared" si="2"/>
        <v>2022MarçoAmérica Central</v>
      </c>
      <c r="B147" s="2">
        <v>2022</v>
      </c>
      <c r="C147" s="2" t="s">
        <v>56</v>
      </c>
      <c r="D147" s="2" t="s">
        <v>27</v>
      </c>
      <c r="E147" s="2" t="s">
        <v>22</v>
      </c>
      <c r="F147" s="4">
        <v>4500000</v>
      </c>
    </row>
    <row r="148" spans="1:6" x14ac:dyDescent="0.25">
      <c r="A148" s="50" t="str">
        <f t="shared" si="2"/>
        <v>2022MarçoAmérica Central</v>
      </c>
      <c r="B148" s="2">
        <v>2022</v>
      </c>
      <c r="C148" s="2" t="s">
        <v>56</v>
      </c>
      <c r="D148" s="2" t="s">
        <v>27</v>
      </c>
      <c r="E148" s="2" t="s">
        <v>23</v>
      </c>
      <c r="F148" s="4">
        <v>2600000</v>
      </c>
    </row>
    <row r="149" spans="1:6" x14ac:dyDescent="0.25">
      <c r="A149" s="50" t="str">
        <f t="shared" si="2"/>
        <v>2022MarçoAmérica Central</v>
      </c>
      <c r="B149" s="2">
        <v>2022</v>
      </c>
      <c r="C149" s="2" t="s">
        <v>56</v>
      </c>
      <c r="D149" s="2" t="s">
        <v>27</v>
      </c>
      <c r="E149" s="2" t="s">
        <v>24</v>
      </c>
      <c r="F149" s="4">
        <v>1900000</v>
      </c>
    </row>
    <row r="150" spans="1:6" x14ac:dyDescent="0.25">
      <c r="A150" s="50" t="str">
        <f t="shared" si="2"/>
        <v>2022MarçoAmérica Central</v>
      </c>
      <c r="B150" s="2">
        <v>2022</v>
      </c>
      <c r="C150" s="2" t="s">
        <v>56</v>
      </c>
      <c r="D150" s="2" t="s">
        <v>27</v>
      </c>
      <c r="E150" s="2" t="s">
        <v>25</v>
      </c>
      <c r="F150" s="4">
        <v>1300000</v>
      </c>
    </row>
    <row r="151" spans="1:6" x14ac:dyDescent="0.25">
      <c r="A151" s="50" t="str">
        <f t="shared" si="2"/>
        <v>2022MarçoAmérica do Sul</v>
      </c>
      <c r="B151" s="2">
        <v>2022</v>
      </c>
      <c r="C151" s="2" t="s">
        <v>56</v>
      </c>
      <c r="D151" s="2" t="s">
        <v>5</v>
      </c>
      <c r="E151" s="2" t="s">
        <v>6</v>
      </c>
      <c r="F151" s="4">
        <v>107800000</v>
      </c>
    </row>
    <row r="152" spans="1:6" x14ac:dyDescent="0.25">
      <c r="A152" s="50" t="str">
        <f t="shared" si="2"/>
        <v>2022MarçoAmérica do Sul</v>
      </c>
      <c r="B152" s="2">
        <v>2022</v>
      </c>
      <c r="C152" s="2" t="s">
        <v>56</v>
      </c>
      <c r="D152" s="2" t="s">
        <v>5</v>
      </c>
      <c r="E152" s="2" t="s">
        <v>7</v>
      </c>
      <c r="F152" s="4">
        <v>22200000</v>
      </c>
    </row>
    <row r="153" spans="1:6" x14ac:dyDescent="0.25">
      <c r="A153" s="50" t="str">
        <f t="shared" si="2"/>
        <v>2022MarçoAmérica do Sul</v>
      </c>
      <c r="B153" s="2">
        <v>2022</v>
      </c>
      <c r="C153" s="2" t="s">
        <v>56</v>
      </c>
      <c r="D153" s="2" t="s">
        <v>5</v>
      </c>
      <c r="E153" s="2" t="s">
        <v>8</v>
      </c>
      <c r="F153" s="4">
        <v>19100000</v>
      </c>
    </row>
    <row r="154" spans="1:6" x14ac:dyDescent="0.25">
      <c r="A154" s="50" t="str">
        <f t="shared" si="2"/>
        <v>2022MarçoAmérica do Sul</v>
      </c>
      <c r="B154" s="2">
        <v>2022</v>
      </c>
      <c r="C154" s="2" t="s">
        <v>56</v>
      </c>
      <c r="D154" s="2" t="s">
        <v>5</v>
      </c>
      <c r="E154" s="2" t="s">
        <v>9</v>
      </c>
      <c r="F154" s="4">
        <v>13200000</v>
      </c>
    </row>
    <row r="155" spans="1:6" x14ac:dyDescent="0.25">
      <c r="A155" s="50" t="str">
        <f t="shared" si="2"/>
        <v>2022MarçoAmérica do Sul</v>
      </c>
      <c r="B155" s="2">
        <v>2022</v>
      </c>
      <c r="C155" s="2" t="s">
        <v>56</v>
      </c>
      <c r="D155" s="2" t="s">
        <v>5</v>
      </c>
      <c r="E155" s="2" t="s">
        <v>10</v>
      </c>
      <c r="F155" s="4">
        <v>14700000</v>
      </c>
    </row>
    <row r="156" spans="1:6" x14ac:dyDescent="0.25">
      <c r="A156" s="50" t="str">
        <f t="shared" si="2"/>
        <v>2022MarçoAmérica do Sul</v>
      </c>
      <c r="B156" s="2">
        <v>2022</v>
      </c>
      <c r="C156" s="2" t="s">
        <v>56</v>
      </c>
      <c r="D156" s="2" t="s">
        <v>5</v>
      </c>
      <c r="E156" s="2" t="s">
        <v>11</v>
      </c>
      <c r="F156" s="4">
        <v>4900000</v>
      </c>
    </row>
    <row r="157" spans="1:6" x14ac:dyDescent="0.25">
      <c r="A157" s="50" t="str">
        <f t="shared" si="2"/>
        <v>2022MarçoAmérica do Sul</v>
      </c>
      <c r="B157" s="2">
        <v>2022</v>
      </c>
      <c r="C157" s="2" t="s">
        <v>56</v>
      </c>
      <c r="D157" s="2" t="s">
        <v>5</v>
      </c>
      <c r="E157" s="2" t="s">
        <v>12</v>
      </c>
      <c r="F157" s="4">
        <v>12200000</v>
      </c>
    </row>
    <row r="158" spans="1:6" x14ac:dyDescent="0.25">
      <c r="A158" s="50" t="str">
        <f t="shared" si="2"/>
        <v>2022MarçoAmérica do Sul</v>
      </c>
      <c r="B158" s="2">
        <v>2022</v>
      </c>
      <c r="C158" s="2" t="s">
        <v>56</v>
      </c>
      <c r="D158" s="2" t="s">
        <v>5</v>
      </c>
      <c r="E158" s="2" t="s">
        <v>13</v>
      </c>
      <c r="F158" s="4">
        <v>3600000</v>
      </c>
    </row>
    <row r="159" spans="1:6" x14ac:dyDescent="0.25">
      <c r="A159" s="50" t="str">
        <f t="shared" si="2"/>
        <v>2022MarçoAmérica do Sul</v>
      </c>
      <c r="B159" s="2">
        <v>2022</v>
      </c>
      <c r="C159" s="2" t="s">
        <v>56</v>
      </c>
      <c r="D159" s="2" t="s">
        <v>5</v>
      </c>
      <c r="E159" s="2" t="s">
        <v>14</v>
      </c>
      <c r="F159" s="4">
        <v>11700000</v>
      </c>
    </row>
    <row r="160" spans="1:6" x14ac:dyDescent="0.25">
      <c r="A160" s="50" t="str">
        <f t="shared" si="2"/>
        <v>2022MarçoAmérica do Sul</v>
      </c>
      <c r="B160" s="2">
        <v>2022</v>
      </c>
      <c r="C160" s="2" t="s">
        <v>56</v>
      </c>
      <c r="D160" s="2" t="s">
        <v>5</v>
      </c>
      <c r="E160" s="2" t="s">
        <v>15</v>
      </c>
      <c r="F160" s="4">
        <v>2900000</v>
      </c>
    </row>
    <row r="161" spans="1:6" x14ac:dyDescent="0.25">
      <c r="A161" s="50" t="str">
        <f t="shared" si="2"/>
        <v>2022MarçoEuropa</v>
      </c>
      <c r="B161" s="2">
        <v>2022</v>
      </c>
      <c r="C161" s="2" t="s">
        <v>56</v>
      </c>
      <c r="D161" s="2" t="s">
        <v>38</v>
      </c>
      <c r="E161" s="2" t="s">
        <v>28</v>
      </c>
      <c r="F161" s="4">
        <v>64599999.999999993</v>
      </c>
    </row>
    <row r="162" spans="1:6" x14ac:dyDescent="0.25">
      <c r="A162" s="50" t="str">
        <f t="shared" si="2"/>
        <v>2022MarçoEuropa</v>
      </c>
      <c r="B162" s="2">
        <v>2022</v>
      </c>
      <c r="C162" s="2" t="s">
        <v>56</v>
      </c>
      <c r="D162" s="2" t="s">
        <v>38</v>
      </c>
      <c r="E162" s="2" t="s">
        <v>29</v>
      </c>
      <c r="F162" s="4">
        <v>58200000</v>
      </c>
    </row>
    <row r="163" spans="1:6" x14ac:dyDescent="0.25">
      <c r="A163" s="50" t="str">
        <f t="shared" si="2"/>
        <v>2022MarçoEuropa</v>
      </c>
      <c r="B163" s="2">
        <v>2022</v>
      </c>
      <c r="C163" s="2" t="s">
        <v>56</v>
      </c>
      <c r="D163" s="2" t="s">
        <v>38</v>
      </c>
      <c r="E163" s="2" t="s">
        <v>30</v>
      </c>
      <c r="F163" s="4">
        <v>62900000</v>
      </c>
    </row>
    <row r="164" spans="1:6" x14ac:dyDescent="0.25">
      <c r="A164" s="50" t="str">
        <f t="shared" si="2"/>
        <v>2022MarçoEuropa</v>
      </c>
      <c r="B164" s="2">
        <v>2022</v>
      </c>
      <c r="C164" s="2" t="s">
        <v>56</v>
      </c>
      <c r="D164" s="2" t="s">
        <v>38</v>
      </c>
      <c r="E164" s="2" t="s">
        <v>31</v>
      </c>
      <c r="F164" s="4">
        <v>49600000</v>
      </c>
    </row>
    <row r="165" spans="1:6" x14ac:dyDescent="0.25">
      <c r="A165" s="50" t="str">
        <f t="shared" si="2"/>
        <v>2022MarçoEuropa</v>
      </c>
      <c r="B165" s="2">
        <v>2022</v>
      </c>
      <c r="C165" s="2" t="s">
        <v>56</v>
      </c>
      <c r="D165" s="2" t="s">
        <v>38</v>
      </c>
      <c r="E165" s="2" t="s">
        <v>32</v>
      </c>
      <c r="F165" s="4">
        <v>48900000</v>
      </c>
    </row>
    <row r="166" spans="1:6" x14ac:dyDescent="0.25">
      <c r="A166" s="50" t="str">
        <f t="shared" si="2"/>
        <v>2022MarçoEuropa</v>
      </c>
      <c r="B166" s="2">
        <v>2022</v>
      </c>
      <c r="C166" s="2" t="s">
        <v>56</v>
      </c>
      <c r="D166" s="2" t="s">
        <v>38</v>
      </c>
      <c r="E166" s="2" t="s">
        <v>33</v>
      </c>
      <c r="F166" s="4">
        <v>31900000</v>
      </c>
    </row>
    <row r="167" spans="1:6" x14ac:dyDescent="0.25">
      <c r="A167" s="50" t="str">
        <f t="shared" si="2"/>
        <v>2022MarçoEuropa</v>
      </c>
      <c r="B167" s="2">
        <v>2022</v>
      </c>
      <c r="C167" s="2" t="s">
        <v>56</v>
      </c>
      <c r="D167" s="2" t="s">
        <v>38</v>
      </c>
      <c r="E167" s="2" t="s">
        <v>34</v>
      </c>
      <c r="F167" s="4">
        <v>29800000</v>
      </c>
    </row>
    <row r="168" spans="1:6" x14ac:dyDescent="0.25">
      <c r="A168" s="50" t="str">
        <f t="shared" si="2"/>
        <v>2022MarçoEuropa</v>
      </c>
      <c r="B168" s="2">
        <v>2022</v>
      </c>
      <c r="C168" s="2" t="s">
        <v>56</v>
      </c>
      <c r="D168" s="2" t="s">
        <v>38</v>
      </c>
      <c r="E168" s="2" t="s">
        <v>35</v>
      </c>
      <c r="F168" s="4">
        <v>22600000</v>
      </c>
    </row>
    <row r="169" spans="1:6" x14ac:dyDescent="0.25">
      <c r="A169" s="50" t="str">
        <f t="shared" si="2"/>
        <v>2022MarçoEuropa</v>
      </c>
      <c r="B169" s="2">
        <v>2022</v>
      </c>
      <c r="C169" s="2" t="s">
        <v>56</v>
      </c>
      <c r="D169" s="2" t="s">
        <v>38</v>
      </c>
      <c r="E169" s="2" t="s">
        <v>36</v>
      </c>
      <c r="F169" s="4">
        <v>3300000</v>
      </c>
    </row>
    <row r="170" spans="1:6" x14ac:dyDescent="0.25">
      <c r="A170" s="50" t="str">
        <f t="shared" si="2"/>
        <v>2022MarçoEuropa</v>
      </c>
      <c r="B170" s="2">
        <v>2022</v>
      </c>
      <c r="C170" s="2" t="s">
        <v>56</v>
      </c>
      <c r="D170" s="2" t="s">
        <v>38</v>
      </c>
      <c r="E170" s="2" t="s">
        <v>37</v>
      </c>
      <c r="F170" s="4">
        <v>10400000</v>
      </c>
    </row>
    <row r="171" spans="1:6" x14ac:dyDescent="0.25">
      <c r="A171" s="50" t="str">
        <f t="shared" si="2"/>
        <v>2022MarçoÁfrica</v>
      </c>
      <c r="B171" s="2">
        <v>2022</v>
      </c>
      <c r="C171" s="2" t="s">
        <v>56</v>
      </c>
      <c r="D171" s="2" t="s">
        <v>42</v>
      </c>
      <c r="E171" s="2" t="s">
        <v>39</v>
      </c>
      <c r="F171" s="4">
        <v>10900000</v>
      </c>
    </row>
    <row r="172" spans="1:6" x14ac:dyDescent="0.25">
      <c r="A172" s="50" t="str">
        <f t="shared" si="2"/>
        <v>2022MarçoÁfrica</v>
      </c>
      <c r="B172" s="2">
        <v>2022</v>
      </c>
      <c r="C172" s="2" t="s">
        <v>56</v>
      </c>
      <c r="D172" s="2" t="s">
        <v>42</v>
      </c>
      <c r="E172" s="2" t="s">
        <v>40</v>
      </c>
      <c r="F172" s="4">
        <v>12300000</v>
      </c>
    </row>
    <row r="173" spans="1:6" x14ac:dyDescent="0.25">
      <c r="A173" s="50" t="str">
        <f t="shared" si="2"/>
        <v>2022MarçoÁfrica</v>
      </c>
      <c r="B173" s="2">
        <v>2022</v>
      </c>
      <c r="C173" s="2" t="s">
        <v>56</v>
      </c>
      <c r="D173" s="2" t="s">
        <v>42</v>
      </c>
      <c r="E173" s="2" t="s">
        <v>41</v>
      </c>
      <c r="F173" s="4">
        <v>9200000</v>
      </c>
    </row>
    <row r="174" spans="1:6" x14ac:dyDescent="0.25">
      <c r="A174" s="50" t="str">
        <f t="shared" si="2"/>
        <v>2022MarçoÁfrica</v>
      </c>
      <c r="B174" s="2">
        <v>2022</v>
      </c>
      <c r="C174" s="2" t="s">
        <v>56</v>
      </c>
      <c r="D174" s="2" t="s">
        <v>42</v>
      </c>
      <c r="E174" s="2" t="s">
        <v>1194</v>
      </c>
      <c r="F174" s="4">
        <v>3500000</v>
      </c>
    </row>
    <row r="175" spans="1:6" x14ac:dyDescent="0.25">
      <c r="A175" s="50" t="str">
        <f t="shared" si="2"/>
        <v>2022MarçoÁfrica</v>
      </c>
      <c r="B175" s="2">
        <v>2022</v>
      </c>
      <c r="C175" s="2" t="s">
        <v>56</v>
      </c>
      <c r="D175" s="2" t="s">
        <v>42</v>
      </c>
      <c r="E175" s="2" t="s">
        <v>1194</v>
      </c>
      <c r="F175" s="4">
        <v>2900000</v>
      </c>
    </row>
    <row r="176" spans="1:6" x14ac:dyDescent="0.25">
      <c r="A176" s="50" t="str">
        <f t="shared" si="2"/>
        <v>2022MarçoÁfrica</v>
      </c>
      <c r="B176" s="2">
        <v>2022</v>
      </c>
      <c r="C176" s="2" t="s">
        <v>56</v>
      </c>
      <c r="D176" s="2" t="s">
        <v>42</v>
      </c>
      <c r="E176" s="2" t="s">
        <v>1194</v>
      </c>
      <c r="F176" s="4">
        <v>3500000</v>
      </c>
    </row>
    <row r="177" spans="1:6" x14ac:dyDescent="0.25">
      <c r="A177" s="50" t="str">
        <f t="shared" si="2"/>
        <v>2022MarçoÁfrica</v>
      </c>
      <c r="B177" s="2">
        <v>2022</v>
      </c>
      <c r="C177" s="2" t="s">
        <v>56</v>
      </c>
      <c r="D177" s="2" t="s">
        <v>42</v>
      </c>
      <c r="E177" s="2" t="s">
        <v>1194</v>
      </c>
      <c r="F177" s="4">
        <v>3800000</v>
      </c>
    </row>
    <row r="178" spans="1:6" x14ac:dyDescent="0.25">
      <c r="A178" s="50" t="str">
        <f t="shared" si="2"/>
        <v>2022MarçoÁfrica</v>
      </c>
      <c r="B178" s="2">
        <v>2022</v>
      </c>
      <c r="C178" s="2" t="s">
        <v>56</v>
      </c>
      <c r="D178" s="2" t="s">
        <v>42</v>
      </c>
      <c r="E178" s="2" t="s">
        <v>1194</v>
      </c>
      <c r="F178" s="4">
        <v>6100000</v>
      </c>
    </row>
    <row r="179" spans="1:6" x14ac:dyDescent="0.25">
      <c r="A179" s="50" t="str">
        <f t="shared" si="2"/>
        <v>2022MarçoÁfrica</v>
      </c>
      <c r="B179" s="2">
        <v>2022</v>
      </c>
      <c r="C179" s="2" t="s">
        <v>56</v>
      </c>
      <c r="D179" s="2" t="s">
        <v>42</v>
      </c>
      <c r="E179" s="2" t="s">
        <v>1194</v>
      </c>
      <c r="F179" s="4">
        <v>2800000</v>
      </c>
    </row>
    <row r="180" spans="1:6" x14ac:dyDescent="0.25">
      <c r="A180" s="50" t="str">
        <f t="shared" si="2"/>
        <v>2022MarçoÁfrica</v>
      </c>
      <c r="B180" s="2">
        <v>2022</v>
      </c>
      <c r="C180" s="2" t="s">
        <v>56</v>
      </c>
      <c r="D180" s="2" t="s">
        <v>42</v>
      </c>
      <c r="E180" s="2" t="s">
        <v>1194</v>
      </c>
      <c r="F180" s="4">
        <v>4099999.9999999995</v>
      </c>
    </row>
    <row r="181" spans="1:6" x14ac:dyDescent="0.25">
      <c r="A181" s="50" t="str">
        <f t="shared" si="2"/>
        <v>2022MarçoÁfrica</v>
      </c>
      <c r="B181" s="2">
        <v>2022</v>
      </c>
      <c r="C181" s="2" t="s">
        <v>56</v>
      </c>
      <c r="D181" s="2" t="s">
        <v>42</v>
      </c>
      <c r="E181" s="2" t="s">
        <v>1194</v>
      </c>
      <c r="F181" s="4">
        <v>2600000</v>
      </c>
    </row>
    <row r="182" spans="1:6" x14ac:dyDescent="0.25">
      <c r="A182" s="50" t="str">
        <f t="shared" si="2"/>
        <v>2022MarçoÁfrica</v>
      </c>
      <c r="B182" s="2">
        <v>2022</v>
      </c>
      <c r="C182" s="2" t="s">
        <v>56</v>
      </c>
      <c r="D182" s="2" t="s">
        <v>42</v>
      </c>
      <c r="E182" s="2" t="s">
        <v>1194</v>
      </c>
      <c r="F182" s="4">
        <v>2300000</v>
      </c>
    </row>
    <row r="183" spans="1:6" x14ac:dyDescent="0.25">
      <c r="A183" s="50" t="str">
        <f t="shared" si="2"/>
        <v>2022MarçoÁfrica</v>
      </c>
      <c r="B183" s="2">
        <v>2022</v>
      </c>
      <c r="C183" s="2" t="s">
        <v>56</v>
      </c>
      <c r="D183" s="2" t="s">
        <v>42</v>
      </c>
      <c r="E183" s="2" t="s">
        <v>1194</v>
      </c>
      <c r="F183" s="4">
        <v>2200000</v>
      </c>
    </row>
    <row r="184" spans="1:6" x14ac:dyDescent="0.25">
      <c r="A184" s="50" t="str">
        <f t="shared" si="2"/>
        <v>2022MarçoÁfrica</v>
      </c>
      <c r="B184" s="2">
        <v>2022</v>
      </c>
      <c r="C184" s="2" t="s">
        <v>56</v>
      </c>
      <c r="D184" s="2" t="s">
        <v>42</v>
      </c>
      <c r="E184" s="2" t="s">
        <v>1194</v>
      </c>
      <c r="F184" s="4">
        <v>3200000</v>
      </c>
    </row>
    <row r="185" spans="1:6" x14ac:dyDescent="0.25">
      <c r="A185" s="50" t="str">
        <f t="shared" si="2"/>
        <v>2022MarçoÁfrica</v>
      </c>
      <c r="B185" s="2">
        <v>2022</v>
      </c>
      <c r="C185" s="2" t="s">
        <v>56</v>
      </c>
      <c r="D185" s="2" t="s">
        <v>42</v>
      </c>
      <c r="E185" s="2" t="s">
        <v>1194</v>
      </c>
      <c r="F185" s="4">
        <v>2000000</v>
      </c>
    </row>
    <row r="186" spans="1:6" x14ac:dyDescent="0.25">
      <c r="A186" s="50" t="str">
        <f t="shared" si="2"/>
        <v>2022MarçoÁfrica</v>
      </c>
      <c r="B186" s="2">
        <v>2022</v>
      </c>
      <c r="C186" s="2" t="s">
        <v>56</v>
      </c>
      <c r="D186" s="2" t="s">
        <v>42</v>
      </c>
      <c r="E186" s="2" t="s">
        <v>1194</v>
      </c>
      <c r="F186" s="4">
        <v>1900000</v>
      </c>
    </row>
    <row r="187" spans="1:6" x14ac:dyDescent="0.25">
      <c r="A187" s="50" t="str">
        <f t="shared" si="2"/>
        <v>2022MarçoÁfrica</v>
      </c>
      <c r="B187" s="2">
        <v>2022</v>
      </c>
      <c r="C187" s="2" t="s">
        <v>56</v>
      </c>
      <c r="D187" s="2" t="s">
        <v>42</v>
      </c>
      <c r="E187" s="2" t="s">
        <v>1194</v>
      </c>
      <c r="F187" s="4">
        <v>1800000</v>
      </c>
    </row>
    <row r="188" spans="1:6" x14ac:dyDescent="0.25">
      <c r="A188" s="50" t="str">
        <f t="shared" si="2"/>
        <v>2022MarçoÁfrica</v>
      </c>
      <c r="B188" s="2">
        <v>2022</v>
      </c>
      <c r="C188" s="2" t="s">
        <v>56</v>
      </c>
      <c r="D188" s="2" t="s">
        <v>42</v>
      </c>
      <c r="E188" s="2" t="s">
        <v>1194</v>
      </c>
      <c r="F188" s="4">
        <v>1700000</v>
      </c>
    </row>
    <row r="189" spans="1:6" x14ac:dyDescent="0.25">
      <c r="A189" s="50" t="str">
        <f t="shared" si="2"/>
        <v>2022MarçoÁfrica</v>
      </c>
      <c r="B189" s="2">
        <v>2022</v>
      </c>
      <c r="C189" s="2" t="s">
        <v>56</v>
      </c>
      <c r="D189" s="2" t="s">
        <v>42</v>
      </c>
      <c r="E189" s="2" t="s">
        <v>1194</v>
      </c>
      <c r="F189" s="4">
        <v>1600000</v>
      </c>
    </row>
    <row r="190" spans="1:6" x14ac:dyDescent="0.25">
      <c r="A190" s="50" t="str">
        <f t="shared" si="2"/>
        <v>2022MarçoÁfrica</v>
      </c>
      <c r="B190" s="2">
        <v>2022</v>
      </c>
      <c r="C190" s="2" t="s">
        <v>56</v>
      </c>
      <c r="D190" s="2" t="s">
        <v>42</v>
      </c>
      <c r="E190" s="2" t="s">
        <v>1194</v>
      </c>
      <c r="F190" s="4">
        <v>1400000</v>
      </c>
    </row>
    <row r="191" spans="1:6" x14ac:dyDescent="0.25">
      <c r="A191" s="50" t="str">
        <f t="shared" si="2"/>
        <v>2022MarçoÁfrica</v>
      </c>
      <c r="B191" s="2">
        <v>2022</v>
      </c>
      <c r="C191" s="2" t="s">
        <v>56</v>
      </c>
      <c r="D191" s="2" t="s">
        <v>42</v>
      </c>
      <c r="E191" s="2" t="s">
        <v>1194</v>
      </c>
      <c r="F191" s="4">
        <v>1300000</v>
      </c>
    </row>
    <row r="192" spans="1:6" x14ac:dyDescent="0.25">
      <c r="A192" s="50" t="str">
        <f t="shared" si="2"/>
        <v>2022MarçoÁfrica</v>
      </c>
      <c r="B192" s="2">
        <v>2022</v>
      </c>
      <c r="C192" s="2" t="s">
        <v>56</v>
      </c>
      <c r="D192" s="2" t="s">
        <v>42</v>
      </c>
      <c r="E192" s="2" t="s">
        <v>1194</v>
      </c>
      <c r="F192" s="4">
        <v>1200000</v>
      </c>
    </row>
    <row r="193" spans="1:6" x14ac:dyDescent="0.25">
      <c r="A193" s="50" t="str">
        <f t="shared" si="2"/>
        <v>2022FevereiroÁsia</v>
      </c>
      <c r="B193" s="2">
        <v>2022</v>
      </c>
      <c r="C193" s="2" t="s">
        <v>55</v>
      </c>
      <c r="D193" s="2" t="s">
        <v>51</v>
      </c>
      <c r="E193" s="2" t="s">
        <v>43</v>
      </c>
      <c r="F193" s="4">
        <v>1200000000</v>
      </c>
    </row>
    <row r="194" spans="1:6" x14ac:dyDescent="0.25">
      <c r="A194" s="50" t="str">
        <f t="shared" si="2"/>
        <v>2022FevereiroÁsia</v>
      </c>
      <c r="B194" s="2">
        <v>2022</v>
      </c>
      <c r="C194" s="2" t="s">
        <v>55</v>
      </c>
      <c r="D194" s="2" t="s">
        <v>51</v>
      </c>
      <c r="E194" s="2" t="s">
        <v>44</v>
      </c>
      <c r="F194" s="4">
        <v>108000000</v>
      </c>
    </row>
    <row r="195" spans="1:6" x14ac:dyDescent="0.25">
      <c r="A195" s="50" t="str">
        <f t="shared" ref="A195:A258" si="3">B195&amp;C195&amp;D195</f>
        <v>2022FevereiroÁsia</v>
      </c>
      <c r="B195" s="2">
        <v>2022</v>
      </c>
      <c r="C195" s="2" t="s">
        <v>55</v>
      </c>
      <c r="D195" s="2" t="s">
        <v>51</v>
      </c>
      <c r="E195" s="2" t="s">
        <v>45</v>
      </c>
      <c r="F195" s="4">
        <v>117000000</v>
      </c>
    </row>
    <row r="196" spans="1:6" x14ac:dyDescent="0.25">
      <c r="A196" s="50" t="str">
        <f t="shared" si="3"/>
        <v>2022FevereiroÁsia</v>
      </c>
      <c r="B196" s="2">
        <v>2022</v>
      </c>
      <c r="C196" s="2" t="s">
        <v>55</v>
      </c>
      <c r="D196" s="2" t="s">
        <v>51</v>
      </c>
      <c r="E196" s="2" t="s">
        <v>46</v>
      </c>
      <c r="F196" s="4">
        <v>43300000</v>
      </c>
    </row>
    <row r="197" spans="1:6" x14ac:dyDescent="0.25">
      <c r="A197" s="50" t="str">
        <f t="shared" si="3"/>
        <v>2022FevereiroÁsia</v>
      </c>
      <c r="B197" s="2">
        <v>2022</v>
      </c>
      <c r="C197" s="2" t="s">
        <v>55</v>
      </c>
      <c r="D197" s="2" t="s">
        <v>51</v>
      </c>
      <c r="E197" s="2" t="s">
        <v>47</v>
      </c>
      <c r="F197" s="4">
        <v>32000000</v>
      </c>
    </row>
    <row r="198" spans="1:6" x14ac:dyDescent="0.25">
      <c r="A198" s="50" t="str">
        <f t="shared" si="3"/>
        <v>2022FevereiroÁsia</v>
      </c>
      <c r="B198" s="2">
        <v>2022</v>
      </c>
      <c r="C198" s="2" t="s">
        <v>55</v>
      </c>
      <c r="D198" s="2" t="s">
        <v>51</v>
      </c>
      <c r="E198" s="2" t="s">
        <v>1195</v>
      </c>
      <c r="F198" s="4">
        <v>24000000</v>
      </c>
    </row>
    <row r="199" spans="1:6" x14ac:dyDescent="0.25">
      <c r="A199" s="50" t="str">
        <f t="shared" si="3"/>
        <v>2022FevereiroÁsia</v>
      </c>
      <c r="B199" s="2">
        <v>2022</v>
      </c>
      <c r="C199" s="2" t="s">
        <v>55</v>
      </c>
      <c r="D199" s="2" t="s">
        <v>51</v>
      </c>
      <c r="E199" s="2" t="s">
        <v>48</v>
      </c>
      <c r="F199" s="4">
        <v>26000000</v>
      </c>
    </row>
    <row r="200" spans="1:6" x14ac:dyDescent="0.25">
      <c r="A200" s="50" t="str">
        <f t="shared" si="3"/>
        <v>2022FevereiroÁsia</v>
      </c>
      <c r="B200" s="2">
        <v>2022</v>
      </c>
      <c r="C200" s="2" t="s">
        <v>55</v>
      </c>
      <c r="D200" s="2" t="s">
        <v>51</v>
      </c>
      <c r="E200" s="2" t="s">
        <v>49</v>
      </c>
      <c r="F200" s="4">
        <v>46400000</v>
      </c>
    </row>
    <row r="201" spans="1:6" x14ac:dyDescent="0.25">
      <c r="A201" s="50" t="str">
        <f t="shared" si="3"/>
        <v>2022FevereiroÁsia</v>
      </c>
      <c r="B201" s="2">
        <v>2022</v>
      </c>
      <c r="C201" s="2" t="s">
        <v>55</v>
      </c>
      <c r="D201" s="2" t="s">
        <v>51</v>
      </c>
      <c r="E201" s="2" t="s">
        <v>1195</v>
      </c>
      <c r="F201" s="4">
        <v>23000000</v>
      </c>
    </row>
    <row r="202" spans="1:6" x14ac:dyDescent="0.25">
      <c r="A202" s="50" t="str">
        <f t="shared" si="3"/>
        <v>2022FevereiroÁsia</v>
      </c>
      <c r="B202" s="2">
        <v>2022</v>
      </c>
      <c r="C202" s="2" t="s">
        <v>55</v>
      </c>
      <c r="D202" s="2" t="s">
        <v>51</v>
      </c>
      <c r="E202" s="2" t="s">
        <v>1195</v>
      </c>
      <c r="F202" s="4">
        <v>12300000</v>
      </c>
    </row>
    <row r="203" spans="1:6" x14ac:dyDescent="0.25">
      <c r="A203" s="50" t="str">
        <f t="shared" si="3"/>
        <v>2022FevereiroÁsia</v>
      </c>
      <c r="B203" s="2">
        <v>2022</v>
      </c>
      <c r="C203" s="2" t="s">
        <v>55</v>
      </c>
      <c r="D203" s="2" t="s">
        <v>51</v>
      </c>
      <c r="E203" s="2" t="s">
        <v>1195</v>
      </c>
      <c r="F203" s="4">
        <v>25200000</v>
      </c>
    </row>
    <row r="204" spans="1:6" x14ac:dyDescent="0.25">
      <c r="A204" s="50" t="str">
        <f t="shared" si="3"/>
        <v>2022FevereiroÁsia</v>
      </c>
      <c r="B204" s="2">
        <v>2022</v>
      </c>
      <c r="C204" s="2" t="s">
        <v>55</v>
      </c>
      <c r="D204" s="2" t="s">
        <v>51</v>
      </c>
      <c r="E204" s="2" t="s">
        <v>1195</v>
      </c>
      <c r="F204" s="4">
        <v>20300000</v>
      </c>
    </row>
    <row r="205" spans="1:6" x14ac:dyDescent="0.25">
      <c r="A205" s="50" t="str">
        <f t="shared" si="3"/>
        <v>2022FevereiroÁsia</v>
      </c>
      <c r="B205" s="2">
        <v>2022</v>
      </c>
      <c r="C205" s="2" t="s">
        <v>55</v>
      </c>
      <c r="D205" s="2" t="s">
        <v>51</v>
      </c>
      <c r="E205" s="2" t="s">
        <v>1195</v>
      </c>
      <c r="F205" s="4">
        <v>15400000</v>
      </c>
    </row>
    <row r="206" spans="1:6" x14ac:dyDescent="0.25">
      <c r="A206" s="50" t="str">
        <f t="shared" si="3"/>
        <v>2022FevereiroÁsia</v>
      </c>
      <c r="B206" s="2">
        <v>2022</v>
      </c>
      <c r="C206" s="2" t="s">
        <v>55</v>
      </c>
      <c r="D206" s="2" t="s">
        <v>51</v>
      </c>
      <c r="E206" s="2" t="s">
        <v>1195</v>
      </c>
      <c r="F206" s="4">
        <v>10500000</v>
      </c>
    </row>
    <row r="207" spans="1:6" x14ac:dyDescent="0.25">
      <c r="A207" s="50" t="str">
        <f t="shared" si="3"/>
        <v>2022FevereiroÁsia</v>
      </c>
      <c r="B207" s="2">
        <v>2022</v>
      </c>
      <c r="C207" s="2" t="s">
        <v>55</v>
      </c>
      <c r="D207" s="2" t="s">
        <v>51</v>
      </c>
      <c r="E207" s="2" t="s">
        <v>1195</v>
      </c>
      <c r="F207" s="4">
        <v>8700000</v>
      </c>
    </row>
    <row r="208" spans="1:6" x14ac:dyDescent="0.25">
      <c r="A208" s="50" t="str">
        <f t="shared" si="3"/>
        <v>2022FevereiroÁsia</v>
      </c>
      <c r="B208" s="2">
        <v>2022</v>
      </c>
      <c r="C208" s="2" t="s">
        <v>55</v>
      </c>
      <c r="D208" s="2" t="s">
        <v>51</v>
      </c>
      <c r="E208" s="2" t="s">
        <v>1195</v>
      </c>
      <c r="F208" s="4">
        <v>7800000</v>
      </c>
    </row>
    <row r="209" spans="1:6" x14ac:dyDescent="0.25">
      <c r="A209" s="50" t="str">
        <f t="shared" si="3"/>
        <v>2022FevereiroÁsia</v>
      </c>
      <c r="B209" s="2">
        <v>2022</v>
      </c>
      <c r="C209" s="2" t="s">
        <v>55</v>
      </c>
      <c r="D209" s="2" t="s">
        <v>51</v>
      </c>
      <c r="E209" s="2" t="s">
        <v>1195</v>
      </c>
      <c r="F209" s="4">
        <v>5000000</v>
      </c>
    </row>
    <row r="210" spans="1:6" x14ac:dyDescent="0.25">
      <c r="A210" s="50" t="str">
        <f t="shared" si="3"/>
        <v>2022MarçoOceania</v>
      </c>
      <c r="B210" s="2">
        <v>2022</v>
      </c>
      <c r="C210" s="2" t="s">
        <v>56</v>
      </c>
      <c r="D210" s="2" t="s">
        <v>52</v>
      </c>
      <c r="E210" s="2" t="s">
        <v>53</v>
      </c>
      <c r="F210" s="4">
        <v>20600000</v>
      </c>
    </row>
    <row r="211" spans="1:6" x14ac:dyDescent="0.25">
      <c r="A211" s="50" t="str">
        <f t="shared" si="3"/>
        <v>2022MarçoOceania</v>
      </c>
      <c r="B211" s="2">
        <v>2022</v>
      </c>
      <c r="C211" s="2" t="s">
        <v>56</v>
      </c>
      <c r="D211" s="2" t="s">
        <v>52</v>
      </c>
      <c r="E211" s="2" t="s">
        <v>54</v>
      </c>
      <c r="F211" s="4">
        <v>4300000</v>
      </c>
    </row>
    <row r="212" spans="1:6" x14ac:dyDescent="0.25">
      <c r="A212" s="50" t="str">
        <f t="shared" si="3"/>
        <v>2022AbrilAmérica do Norte</v>
      </c>
      <c r="B212" s="2">
        <v>2022</v>
      </c>
      <c r="C212" s="2" t="s">
        <v>57</v>
      </c>
      <c r="D212" s="2" t="s">
        <v>26</v>
      </c>
      <c r="E212" s="2" t="s">
        <v>17</v>
      </c>
      <c r="F212" s="4">
        <v>200000000</v>
      </c>
    </row>
    <row r="213" spans="1:6" x14ac:dyDescent="0.25">
      <c r="A213" s="50" t="str">
        <f t="shared" si="3"/>
        <v>2022AbrilAmérica do Norte</v>
      </c>
      <c r="B213" s="2">
        <v>2022</v>
      </c>
      <c r="C213" s="2" t="s">
        <v>57</v>
      </c>
      <c r="D213" s="2" t="s">
        <v>26</v>
      </c>
      <c r="E213" s="2" t="s">
        <v>18</v>
      </c>
      <c r="F213" s="4">
        <v>30000000</v>
      </c>
    </row>
    <row r="214" spans="1:6" x14ac:dyDescent="0.25">
      <c r="A214" s="50" t="str">
        <f t="shared" si="3"/>
        <v>2022AbrilAmérica do Norte</v>
      </c>
      <c r="B214" s="2">
        <v>2022</v>
      </c>
      <c r="C214" s="2" t="s">
        <v>57</v>
      </c>
      <c r="D214" s="2" t="s">
        <v>26</v>
      </c>
      <c r="E214" s="2" t="s">
        <v>19</v>
      </c>
      <c r="F214" s="4">
        <v>10000000</v>
      </c>
    </row>
    <row r="215" spans="1:6" x14ac:dyDescent="0.25">
      <c r="A215" s="50" t="str">
        <f t="shared" si="3"/>
        <v>2022AbrilAmérica Central</v>
      </c>
      <c r="B215" s="2">
        <v>2022</v>
      </c>
      <c r="C215" s="2" t="s">
        <v>57</v>
      </c>
      <c r="D215" s="2" t="s">
        <v>27</v>
      </c>
      <c r="E215" s="2" t="s">
        <v>20</v>
      </c>
      <c r="F215" s="4">
        <v>2500000</v>
      </c>
    </row>
    <row r="216" spans="1:6" x14ac:dyDescent="0.25">
      <c r="A216" s="50" t="str">
        <f t="shared" si="3"/>
        <v>2022AbrilAmérica Central</v>
      </c>
      <c r="B216" s="2">
        <v>2022</v>
      </c>
      <c r="C216" s="2" t="s">
        <v>57</v>
      </c>
      <c r="D216" s="2" t="s">
        <v>27</v>
      </c>
      <c r="E216" s="2" t="s">
        <v>21</v>
      </c>
      <c r="F216" s="4">
        <v>2000000</v>
      </c>
    </row>
    <row r="217" spans="1:6" x14ac:dyDescent="0.25">
      <c r="A217" s="50" t="str">
        <f t="shared" si="3"/>
        <v>2022AbrilAmérica Central</v>
      </c>
      <c r="B217" s="2">
        <v>2022</v>
      </c>
      <c r="C217" s="2" t="s">
        <v>57</v>
      </c>
      <c r="D217" s="2" t="s">
        <v>27</v>
      </c>
      <c r="E217" s="2" t="s">
        <v>22</v>
      </c>
      <c r="F217" s="4">
        <v>3000000</v>
      </c>
    </row>
    <row r="218" spans="1:6" x14ac:dyDescent="0.25">
      <c r="A218" s="50" t="str">
        <f t="shared" si="3"/>
        <v>2022AbrilAmérica Central</v>
      </c>
      <c r="B218" s="2">
        <v>2022</v>
      </c>
      <c r="C218" s="2" t="s">
        <v>57</v>
      </c>
      <c r="D218" s="2" t="s">
        <v>27</v>
      </c>
      <c r="E218" s="2" t="s">
        <v>23</v>
      </c>
      <c r="F218" s="4">
        <v>2500000</v>
      </c>
    </row>
    <row r="219" spans="1:6" x14ac:dyDescent="0.25">
      <c r="A219" s="50" t="str">
        <f t="shared" si="3"/>
        <v>2022AbrilAmérica Central</v>
      </c>
      <c r="B219" s="2">
        <v>2022</v>
      </c>
      <c r="C219" s="2" t="s">
        <v>57</v>
      </c>
      <c r="D219" s="2" t="s">
        <v>27</v>
      </c>
      <c r="E219" s="2" t="s">
        <v>24</v>
      </c>
      <c r="F219" s="4">
        <v>1500000</v>
      </c>
    </row>
    <row r="220" spans="1:6" x14ac:dyDescent="0.25">
      <c r="A220" s="50" t="str">
        <f t="shared" si="3"/>
        <v>2022AbrilAmérica Central</v>
      </c>
      <c r="B220" s="2">
        <v>2022</v>
      </c>
      <c r="C220" s="2" t="s">
        <v>57</v>
      </c>
      <c r="D220" s="2" t="s">
        <v>27</v>
      </c>
      <c r="E220" s="2" t="s">
        <v>25</v>
      </c>
      <c r="F220" s="4">
        <v>3000000</v>
      </c>
    </row>
    <row r="221" spans="1:6" x14ac:dyDescent="0.25">
      <c r="A221" s="50" t="str">
        <f t="shared" si="3"/>
        <v>2022AbrilAmérica do Sul</v>
      </c>
      <c r="B221" s="2">
        <v>2022</v>
      </c>
      <c r="C221" s="2" t="s">
        <v>57</v>
      </c>
      <c r="D221" s="2" t="s">
        <v>5</v>
      </c>
      <c r="E221" s="2" t="s">
        <v>6</v>
      </c>
      <c r="F221" s="4">
        <v>10000000</v>
      </c>
    </row>
    <row r="222" spans="1:6" x14ac:dyDescent="0.25">
      <c r="A222" s="50" t="str">
        <f t="shared" si="3"/>
        <v>2022AbrilAmérica do Sul</v>
      </c>
      <c r="B222" s="2">
        <v>2022</v>
      </c>
      <c r="C222" s="2" t="s">
        <v>57</v>
      </c>
      <c r="D222" s="2" t="s">
        <v>5</v>
      </c>
      <c r="E222" s="2" t="s">
        <v>7</v>
      </c>
      <c r="F222" s="4">
        <v>20000000</v>
      </c>
    </row>
    <row r="223" spans="1:6" x14ac:dyDescent="0.25">
      <c r="A223" s="50" t="str">
        <f t="shared" si="3"/>
        <v>2022AbrilAmérica do Sul</v>
      </c>
      <c r="B223" s="2">
        <v>2022</v>
      </c>
      <c r="C223" s="2" t="s">
        <v>57</v>
      </c>
      <c r="D223" s="2" t="s">
        <v>5</v>
      </c>
      <c r="E223" s="2" t="s">
        <v>8</v>
      </c>
      <c r="F223" s="4">
        <v>25000000</v>
      </c>
    </row>
    <row r="224" spans="1:6" x14ac:dyDescent="0.25">
      <c r="A224" s="50" t="str">
        <f t="shared" si="3"/>
        <v>2022AbrilAmérica do Sul</v>
      </c>
      <c r="B224" s="2">
        <v>2022</v>
      </c>
      <c r="C224" s="2" t="s">
        <v>57</v>
      </c>
      <c r="D224" s="2" t="s">
        <v>5</v>
      </c>
      <c r="E224" s="2" t="s">
        <v>9</v>
      </c>
      <c r="F224" s="4">
        <v>10000000</v>
      </c>
    </row>
    <row r="225" spans="1:6" x14ac:dyDescent="0.25">
      <c r="A225" s="50" t="str">
        <f t="shared" si="3"/>
        <v>2022AbrilAmérica do Sul</v>
      </c>
      <c r="B225" s="2">
        <v>2022</v>
      </c>
      <c r="C225" s="2" t="s">
        <v>57</v>
      </c>
      <c r="D225" s="2" t="s">
        <v>5</v>
      </c>
      <c r="E225" s="2" t="s">
        <v>10</v>
      </c>
      <c r="F225" s="4">
        <v>10000000</v>
      </c>
    </row>
    <row r="226" spans="1:6" x14ac:dyDescent="0.25">
      <c r="A226" s="50" t="str">
        <f t="shared" si="3"/>
        <v>2022AbrilAmérica do Sul</v>
      </c>
      <c r="B226" s="2">
        <v>2022</v>
      </c>
      <c r="C226" s="2" t="s">
        <v>57</v>
      </c>
      <c r="D226" s="2" t="s">
        <v>5</v>
      </c>
      <c r="E226" s="2" t="s">
        <v>11</v>
      </c>
      <c r="F226" s="4">
        <v>1500000</v>
      </c>
    </row>
    <row r="227" spans="1:6" x14ac:dyDescent="0.25">
      <c r="A227" s="50" t="str">
        <f t="shared" si="3"/>
        <v>2022AbrilAmérica do Sul</v>
      </c>
      <c r="B227" s="2">
        <v>2022</v>
      </c>
      <c r="C227" s="2" t="s">
        <v>57</v>
      </c>
      <c r="D227" s="2" t="s">
        <v>5</v>
      </c>
      <c r="E227" s="2" t="s">
        <v>12</v>
      </c>
      <c r="F227" s="4">
        <v>5000000</v>
      </c>
    </row>
    <row r="228" spans="1:6" x14ac:dyDescent="0.25">
      <c r="A228" s="50" t="str">
        <f t="shared" si="3"/>
        <v>2022AbrilAmérica do Sul</v>
      </c>
      <c r="B228" s="2">
        <v>2022</v>
      </c>
      <c r="C228" s="2" t="s">
        <v>57</v>
      </c>
      <c r="D228" s="2" t="s">
        <v>5</v>
      </c>
      <c r="E228" s="2" t="s">
        <v>13</v>
      </c>
      <c r="F228" s="4">
        <v>1000000</v>
      </c>
    </row>
    <row r="229" spans="1:6" x14ac:dyDescent="0.25">
      <c r="A229" s="50" t="str">
        <f t="shared" si="3"/>
        <v>2022AbrilAmérica do Sul</v>
      </c>
      <c r="B229" s="2">
        <v>2022</v>
      </c>
      <c r="C229" s="2" t="s">
        <v>57</v>
      </c>
      <c r="D229" s="2" t="s">
        <v>5</v>
      </c>
      <c r="E229" s="2" t="s">
        <v>14</v>
      </c>
      <c r="F229" s="4">
        <v>5000000</v>
      </c>
    </row>
    <row r="230" spans="1:6" x14ac:dyDescent="0.25">
      <c r="A230" s="50" t="str">
        <f t="shared" si="3"/>
        <v>2022AbrilAmérica do Sul</v>
      </c>
      <c r="B230" s="2">
        <v>2022</v>
      </c>
      <c r="C230" s="2" t="s">
        <v>57</v>
      </c>
      <c r="D230" s="2" t="s">
        <v>5</v>
      </c>
      <c r="E230" s="2" t="s">
        <v>15</v>
      </c>
      <c r="F230" s="4">
        <v>3000000</v>
      </c>
    </row>
    <row r="231" spans="1:6" x14ac:dyDescent="0.25">
      <c r="A231" s="50" t="str">
        <f t="shared" si="3"/>
        <v>2022AbrilEuropa</v>
      </c>
      <c r="B231" s="2">
        <v>2022</v>
      </c>
      <c r="C231" s="2" t="s">
        <v>57</v>
      </c>
      <c r="D231" s="2" t="s">
        <v>38</v>
      </c>
      <c r="E231" s="2" t="s">
        <v>28</v>
      </c>
      <c r="F231" s="4">
        <v>110000000</v>
      </c>
    </row>
    <row r="232" spans="1:6" x14ac:dyDescent="0.25">
      <c r="A232" s="50" t="str">
        <f t="shared" si="3"/>
        <v>2022AbrilEuropa</v>
      </c>
      <c r="B232" s="2">
        <v>2022</v>
      </c>
      <c r="C232" s="2" t="s">
        <v>57</v>
      </c>
      <c r="D232" s="2" t="s">
        <v>38</v>
      </c>
      <c r="E232" s="2" t="s">
        <v>29</v>
      </c>
      <c r="F232" s="4">
        <v>75000000</v>
      </c>
    </row>
    <row r="233" spans="1:6" x14ac:dyDescent="0.25">
      <c r="A233" s="50" t="str">
        <f t="shared" si="3"/>
        <v>2022AbrilEuropa</v>
      </c>
      <c r="B233" s="2">
        <v>2022</v>
      </c>
      <c r="C233" s="2" t="s">
        <v>57</v>
      </c>
      <c r="D233" s="2" t="s">
        <v>38</v>
      </c>
      <c r="E233" s="2" t="s">
        <v>30</v>
      </c>
      <c r="F233" s="4">
        <v>80000000</v>
      </c>
    </row>
    <row r="234" spans="1:6" x14ac:dyDescent="0.25">
      <c r="A234" s="50" t="str">
        <f t="shared" si="3"/>
        <v>2022AbrilEuropa</v>
      </c>
      <c r="B234" s="2">
        <v>2022</v>
      </c>
      <c r="C234" s="2" t="s">
        <v>57</v>
      </c>
      <c r="D234" s="2" t="s">
        <v>38</v>
      </c>
      <c r="E234" s="2" t="s">
        <v>31</v>
      </c>
      <c r="F234" s="4">
        <v>65000000</v>
      </c>
    </row>
    <row r="235" spans="1:6" x14ac:dyDescent="0.25">
      <c r="A235" s="50" t="str">
        <f t="shared" si="3"/>
        <v>2022AbrilEuropa</v>
      </c>
      <c r="B235" s="2">
        <v>2022</v>
      </c>
      <c r="C235" s="2" t="s">
        <v>57</v>
      </c>
      <c r="D235" s="2" t="s">
        <v>38</v>
      </c>
      <c r="E235" s="2" t="s">
        <v>32</v>
      </c>
      <c r="F235" s="4">
        <v>45000000</v>
      </c>
    </row>
    <row r="236" spans="1:6" x14ac:dyDescent="0.25">
      <c r="A236" s="50" t="str">
        <f t="shared" si="3"/>
        <v>2022AbrilEuropa</v>
      </c>
      <c r="B236" s="2">
        <v>2022</v>
      </c>
      <c r="C236" s="2" t="s">
        <v>57</v>
      </c>
      <c r="D236" s="2" t="s">
        <v>38</v>
      </c>
      <c r="E236" s="2" t="s">
        <v>33</v>
      </c>
      <c r="F236" s="4">
        <v>35000000</v>
      </c>
    </row>
    <row r="237" spans="1:6" x14ac:dyDescent="0.25">
      <c r="A237" s="50" t="str">
        <f t="shared" si="3"/>
        <v>2022AbrilEuropa</v>
      </c>
      <c r="B237" s="2">
        <v>2022</v>
      </c>
      <c r="C237" s="2" t="s">
        <v>57</v>
      </c>
      <c r="D237" s="2" t="s">
        <v>38</v>
      </c>
      <c r="E237" s="2" t="s">
        <v>34</v>
      </c>
      <c r="F237" s="4">
        <v>55000000</v>
      </c>
    </row>
    <row r="238" spans="1:6" x14ac:dyDescent="0.25">
      <c r="A238" s="50" t="str">
        <f t="shared" si="3"/>
        <v>2022AbrilEuropa</v>
      </c>
      <c r="B238" s="2">
        <v>2022</v>
      </c>
      <c r="C238" s="2" t="s">
        <v>57</v>
      </c>
      <c r="D238" s="2" t="s">
        <v>38</v>
      </c>
      <c r="E238" s="2" t="s">
        <v>35</v>
      </c>
      <c r="F238" s="4">
        <v>30000000</v>
      </c>
    </row>
    <row r="239" spans="1:6" x14ac:dyDescent="0.25">
      <c r="A239" s="50" t="str">
        <f t="shared" si="3"/>
        <v>2022AbrilEuropa</v>
      </c>
      <c r="B239" s="2">
        <v>2022</v>
      </c>
      <c r="C239" s="2" t="s">
        <v>57</v>
      </c>
      <c r="D239" s="2" t="s">
        <v>38</v>
      </c>
      <c r="E239" s="2" t="s">
        <v>36</v>
      </c>
      <c r="F239" s="4">
        <v>1000000</v>
      </c>
    </row>
    <row r="240" spans="1:6" x14ac:dyDescent="0.25">
      <c r="A240" s="50" t="str">
        <f t="shared" si="3"/>
        <v>2022AbrilEuropa</v>
      </c>
      <c r="B240" s="2">
        <v>2022</v>
      </c>
      <c r="C240" s="2" t="s">
        <v>57</v>
      </c>
      <c r="D240" s="2" t="s">
        <v>38</v>
      </c>
      <c r="E240" s="2" t="s">
        <v>37</v>
      </c>
      <c r="F240" s="4">
        <v>25000000</v>
      </c>
    </row>
    <row r="241" spans="1:6" x14ac:dyDescent="0.25">
      <c r="A241" s="50" t="str">
        <f t="shared" si="3"/>
        <v>2022AbrilÁfrica</v>
      </c>
      <c r="B241" s="2">
        <v>2022</v>
      </c>
      <c r="C241" s="2" t="s">
        <v>57</v>
      </c>
      <c r="D241" s="2" t="s">
        <v>42</v>
      </c>
      <c r="E241" s="2" t="s">
        <v>39</v>
      </c>
      <c r="F241" s="4">
        <v>20300000</v>
      </c>
    </row>
    <row r="242" spans="1:6" x14ac:dyDescent="0.25">
      <c r="A242" s="50" t="str">
        <f t="shared" si="3"/>
        <v>2022AbrilÁfrica</v>
      </c>
      <c r="B242" s="2">
        <v>2022</v>
      </c>
      <c r="C242" s="2" t="s">
        <v>57</v>
      </c>
      <c r="D242" s="2" t="s">
        <v>42</v>
      </c>
      <c r="E242" s="2" t="s">
        <v>40</v>
      </c>
      <c r="F242" s="4">
        <v>54500000</v>
      </c>
    </row>
    <row r="243" spans="1:6" x14ac:dyDescent="0.25">
      <c r="A243" s="50" t="str">
        <f t="shared" si="3"/>
        <v>2022AbrilÁfrica</v>
      </c>
      <c r="B243" s="2">
        <v>2022</v>
      </c>
      <c r="C243" s="2" t="s">
        <v>57</v>
      </c>
      <c r="D243" s="2" t="s">
        <v>42</v>
      </c>
      <c r="E243" s="2" t="s">
        <v>41</v>
      </c>
      <c r="F243" s="4">
        <v>18300000</v>
      </c>
    </row>
    <row r="244" spans="1:6" x14ac:dyDescent="0.25">
      <c r="A244" s="50" t="str">
        <f t="shared" si="3"/>
        <v>2022AbrilÁfrica</v>
      </c>
      <c r="B244" s="2">
        <v>2022</v>
      </c>
      <c r="C244" s="2" t="s">
        <v>57</v>
      </c>
      <c r="D244" s="2" t="s">
        <v>42</v>
      </c>
      <c r="E244" s="2" t="s">
        <v>1194</v>
      </c>
      <c r="F244" s="4">
        <v>3500000</v>
      </c>
    </row>
    <row r="245" spans="1:6" x14ac:dyDescent="0.25">
      <c r="A245" s="50" t="str">
        <f t="shared" si="3"/>
        <v>2022AbrilÁfrica</v>
      </c>
      <c r="B245" s="2">
        <v>2022</v>
      </c>
      <c r="C245" s="2" t="s">
        <v>57</v>
      </c>
      <c r="D245" s="2" t="s">
        <v>42</v>
      </c>
      <c r="E245" s="2" t="s">
        <v>1194</v>
      </c>
      <c r="F245" s="4">
        <v>3000000</v>
      </c>
    </row>
    <row r="246" spans="1:6" x14ac:dyDescent="0.25">
      <c r="A246" s="50" t="str">
        <f t="shared" si="3"/>
        <v>2022AbrilÁfrica</v>
      </c>
      <c r="B246" s="2">
        <v>2022</v>
      </c>
      <c r="C246" s="2" t="s">
        <v>57</v>
      </c>
      <c r="D246" s="2" t="s">
        <v>42</v>
      </c>
      <c r="E246" s="2" t="s">
        <v>1194</v>
      </c>
      <c r="F246" s="4">
        <v>9700000</v>
      </c>
    </row>
    <row r="247" spans="1:6" x14ac:dyDescent="0.25">
      <c r="A247" s="50" t="str">
        <f t="shared" si="3"/>
        <v>2022AbrilÁfrica</v>
      </c>
      <c r="B247" s="2">
        <v>2022</v>
      </c>
      <c r="C247" s="2" t="s">
        <v>57</v>
      </c>
      <c r="D247" s="2" t="s">
        <v>42</v>
      </c>
      <c r="E247" s="2" t="s">
        <v>1194</v>
      </c>
      <c r="F247" s="4">
        <v>8800000</v>
      </c>
    </row>
    <row r="248" spans="1:6" x14ac:dyDescent="0.25">
      <c r="A248" s="50" t="str">
        <f t="shared" si="3"/>
        <v>2022AbrilÁfrica</v>
      </c>
      <c r="B248" s="2">
        <v>2022</v>
      </c>
      <c r="C248" s="2" t="s">
        <v>57</v>
      </c>
      <c r="D248" s="2" t="s">
        <v>42</v>
      </c>
      <c r="E248" s="2" t="s">
        <v>1194</v>
      </c>
      <c r="F248" s="4">
        <v>25200000</v>
      </c>
    </row>
    <row r="249" spans="1:6" x14ac:dyDescent="0.25">
      <c r="A249" s="50" t="str">
        <f t="shared" si="3"/>
        <v>2022AbrilÁfrica</v>
      </c>
      <c r="B249" s="2">
        <v>2022</v>
      </c>
      <c r="C249" s="2" t="s">
        <v>57</v>
      </c>
      <c r="D249" s="2" t="s">
        <v>42</v>
      </c>
      <c r="E249" s="2" t="s">
        <v>1194</v>
      </c>
      <c r="F249" s="4">
        <v>14400000</v>
      </c>
    </row>
    <row r="250" spans="1:6" x14ac:dyDescent="0.25">
      <c r="A250" s="50" t="str">
        <f t="shared" si="3"/>
        <v>2022AbrilÁfrica</v>
      </c>
      <c r="B250" s="2">
        <v>2022</v>
      </c>
      <c r="C250" s="2" t="s">
        <v>57</v>
      </c>
      <c r="D250" s="2" t="s">
        <v>42</v>
      </c>
      <c r="E250" s="2" t="s">
        <v>1194</v>
      </c>
      <c r="F250" s="4">
        <v>10500000</v>
      </c>
    </row>
    <row r="251" spans="1:6" x14ac:dyDescent="0.25">
      <c r="A251" s="50" t="str">
        <f t="shared" si="3"/>
        <v>2022AbrilÁfrica</v>
      </c>
      <c r="B251" s="2">
        <v>2022</v>
      </c>
      <c r="C251" s="2" t="s">
        <v>57</v>
      </c>
      <c r="D251" s="2" t="s">
        <v>42</v>
      </c>
      <c r="E251" s="2" t="s">
        <v>1194</v>
      </c>
      <c r="F251" s="4">
        <v>11500000</v>
      </c>
    </row>
    <row r="252" spans="1:6" x14ac:dyDescent="0.25">
      <c r="A252" s="50" t="str">
        <f t="shared" si="3"/>
        <v>2022AbrilÁfrica</v>
      </c>
      <c r="B252" s="2">
        <v>2022</v>
      </c>
      <c r="C252" s="2" t="s">
        <v>57</v>
      </c>
      <c r="D252" s="2" t="s">
        <v>42</v>
      </c>
      <c r="E252" s="2" t="s">
        <v>1194</v>
      </c>
      <c r="F252" s="4">
        <v>8700000</v>
      </c>
    </row>
    <row r="253" spans="1:6" x14ac:dyDescent="0.25">
      <c r="A253" s="50" t="str">
        <f t="shared" si="3"/>
        <v>2022AbrilÁfrica</v>
      </c>
      <c r="B253" s="2">
        <v>2022</v>
      </c>
      <c r="C253" s="2" t="s">
        <v>57</v>
      </c>
      <c r="D253" s="2" t="s">
        <v>42</v>
      </c>
      <c r="E253" s="2" t="s">
        <v>1194</v>
      </c>
      <c r="F253" s="4">
        <v>5900000</v>
      </c>
    </row>
    <row r="254" spans="1:6" x14ac:dyDescent="0.25">
      <c r="A254" s="50" t="str">
        <f t="shared" si="3"/>
        <v>2022AbrilÁfrica</v>
      </c>
      <c r="B254" s="2">
        <v>2022</v>
      </c>
      <c r="C254" s="2" t="s">
        <v>57</v>
      </c>
      <c r="D254" s="2" t="s">
        <v>42</v>
      </c>
      <c r="E254" s="2" t="s">
        <v>1194</v>
      </c>
      <c r="F254" s="4">
        <v>4200000</v>
      </c>
    </row>
    <row r="255" spans="1:6" x14ac:dyDescent="0.25">
      <c r="A255" s="50" t="str">
        <f t="shared" si="3"/>
        <v>2022AbrilÁfrica</v>
      </c>
      <c r="B255" s="2">
        <v>2022</v>
      </c>
      <c r="C255" s="2" t="s">
        <v>57</v>
      </c>
      <c r="D255" s="2" t="s">
        <v>42</v>
      </c>
      <c r="E255" s="2" t="s">
        <v>1194</v>
      </c>
      <c r="F255" s="4">
        <v>3500000</v>
      </c>
    </row>
    <row r="256" spans="1:6" x14ac:dyDescent="0.25">
      <c r="A256" s="50" t="str">
        <f t="shared" si="3"/>
        <v>2022AbrilÁfrica</v>
      </c>
      <c r="B256" s="2">
        <v>2022</v>
      </c>
      <c r="C256" s="2" t="s">
        <v>57</v>
      </c>
      <c r="D256" s="2" t="s">
        <v>42</v>
      </c>
      <c r="E256" s="2" t="s">
        <v>1194</v>
      </c>
      <c r="F256" s="4">
        <v>2800000</v>
      </c>
    </row>
    <row r="257" spans="1:6" x14ac:dyDescent="0.25">
      <c r="A257" s="50" t="str">
        <f t="shared" si="3"/>
        <v>2022AbrilÁfrica</v>
      </c>
      <c r="B257" s="2">
        <v>2022</v>
      </c>
      <c r="C257" s="2" t="s">
        <v>57</v>
      </c>
      <c r="D257" s="2" t="s">
        <v>42</v>
      </c>
      <c r="E257" s="2" t="s">
        <v>1194</v>
      </c>
      <c r="F257" s="4">
        <v>2100000</v>
      </c>
    </row>
    <row r="258" spans="1:6" x14ac:dyDescent="0.25">
      <c r="A258" s="50" t="str">
        <f t="shared" si="3"/>
        <v>2022AbrilÁfrica</v>
      </c>
      <c r="B258" s="2">
        <v>2022</v>
      </c>
      <c r="C258" s="2" t="s">
        <v>57</v>
      </c>
      <c r="D258" s="2" t="s">
        <v>42</v>
      </c>
      <c r="E258" s="2" t="s">
        <v>1194</v>
      </c>
      <c r="F258" s="4">
        <v>1400000</v>
      </c>
    </row>
    <row r="259" spans="1:6" x14ac:dyDescent="0.25">
      <c r="A259" s="50" t="str">
        <f t="shared" ref="A259:A322" si="4">B259&amp;C259&amp;D259</f>
        <v>2022AbrilÁfrica</v>
      </c>
      <c r="B259" s="2">
        <v>2022</v>
      </c>
      <c r="C259" s="2" t="s">
        <v>57</v>
      </c>
      <c r="D259" s="2" t="s">
        <v>42</v>
      </c>
      <c r="E259" s="2" t="s">
        <v>1194</v>
      </c>
      <c r="F259" s="4">
        <v>1200000</v>
      </c>
    </row>
    <row r="260" spans="1:6" x14ac:dyDescent="0.25">
      <c r="A260" s="50" t="str">
        <f t="shared" si="4"/>
        <v>2022AbrilÁfrica</v>
      </c>
      <c r="B260" s="2">
        <v>2022</v>
      </c>
      <c r="C260" s="2" t="s">
        <v>57</v>
      </c>
      <c r="D260" s="2" t="s">
        <v>42</v>
      </c>
      <c r="E260" s="2" t="s">
        <v>1194</v>
      </c>
      <c r="F260" s="4">
        <v>1000000</v>
      </c>
    </row>
    <row r="261" spans="1:6" x14ac:dyDescent="0.25">
      <c r="A261" s="50" t="str">
        <f t="shared" si="4"/>
        <v>2022AbrilÁfrica</v>
      </c>
      <c r="B261" s="2">
        <v>2022</v>
      </c>
      <c r="C261" s="2" t="s">
        <v>57</v>
      </c>
      <c r="D261" s="2" t="s">
        <v>42</v>
      </c>
      <c r="E261" s="2" t="s">
        <v>1194</v>
      </c>
      <c r="F261" s="4">
        <v>800000</v>
      </c>
    </row>
    <row r="262" spans="1:6" x14ac:dyDescent="0.25">
      <c r="A262" s="50" t="str">
        <f t="shared" si="4"/>
        <v>2022AbrilÁfrica</v>
      </c>
      <c r="B262" s="2">
        <v>2022</v>
      </c>
      <c r="C262" s="2" t="s">
        <v>57</v>
      </c>
      <c r="D262" s="2" t="s">
        <v>42</v>
      </c>
      <c r="E262" s="2" t="s">
        <v>1194</v>
      </c>
      <c r="F262" s="4">
        <v>600000</v>
      </c>
    </row>
    <row r="263" spans="1:6" x14ac:dyDescent="0.25">
      <c r="A263" s="50" t="str">
        <f t="shared" si="4"/>
        <v>2022AbrilÁsia</v>
      </c>
      <c r="B263" s="2">
        <v>2022</v>
      </c>
      <c r="C263" s="2" t="s">
        <v>57</v>
      </c>
      <c r="D263" s="2" t="s">
        <v>51</v>
      </c>
      <c r="E263" s="2" t="s">
        <v>43</v>
      </c>
      <c r="F263" s="4">
        <v>1196000000</v>
      </c>
    </row>
    <row r="264" spans="1:6" x14ac:dyDescent="0.25">
      <c r="A264" s="50" t="str">
        <f t="shared" si="4"/>
        <v>2022AbrilÁsia</v>
      </c>
      <c r="B264" s="2">
        <v>2022</v>
      </c>
      <c r="C264" s="2" t="s">
        <v>57</v>
      </c>
      <c r="D264" s="2" t="s">
        <v>51</v>
      </c>
      <c r="E264" s="2" t="s">
        <v>44</v>
      </c>
      <c r="F264" s="4">
        <v>108200000</v>
      </c>
    </row>
    <row r="265" spans="1:6" x14ac:dyDescent="0.25">
      <c r="A265" s="50" t="str">
        <f t="shared" si="4"/>
        <v>2022AbrilÁsia</v>
      </c>
      <c r="B265" s="2">
        <v>2022</v>
      </c>
      <c r="C265" s="2" t="s">
        <v>57</v>
      </c>
      <c r="D265" s="2" t="s">
        <v>51</v>
      </c>
      <c r="E265" s="2" t="s">
        <v>45</v>
      </c>
      <c r="F265" s="4">
        <v>116900000</v>
      </c>
    </row>
    <row r="266" spans="1:6" x14ac:dyDescent="0.25">
      <c r="A266" s="50" t="str">
        <f t="shared" si="4"/>
        <v>2022AbrilÁsia</v>
      </c>
      <c r="B266" s="2">
        <v>2022</v>
      </c>
      <c r="C266" s="2" t="s">
        <v>57</v>
      </c>
      <c r="D266" s="2" t="s">
        <v>51</v>
      </c>
      <c r="E266" s="2" t="s">
        <v>46</v>
      </c>
      <c r="F266" s="4">
        <v>43300000</v>
      </c>
    </row>
    <row r="267" spans="1:6" x14ac:dyDescent="0.25">
      <c r="A267" s="50" t="str">
        <f t="shared" si="4"/>
        <v>2022AbrilÁsia</v>
      </c>
      <c r="B267" s="2">
        <v>2022</v>
      </c>
      <c r="C267" s="2" t="s">
        <v>57</v>
      </c>
      <c r="D267" s="2" t="s">
        <v>51</v>
      </c>
      <c r="E267" s="2" t="s">
        <v>47</v>
      </c>
      <c r="F267" s="4">
        <v>32000000</v>
      </c>
    </row>
    <row r="268" spans="1:6" x14ac:dyDescent="0.25">
      <c r="A268" s="50" t="str">
        <f t="shared" si="4"/>
        <v>2022AbrilÁsia</v>
      </c>
      <c r="B268" s="2">
        <v>2022</v>
      </c>
      <c r="C268" s="2" t="s">
        <v>57</v>
      </c>
      <c r="D268" s="2" t="s">
        <v>51</v>
      </c>
      <c r="E268" s="2" t="s">
        <v>1195</v>
      </c>
      <c r="F268" s="4">
        <v>24000000</v>
      </c>
    </row>
    <row r="269" spans="1:6" x14ac:dyDescent="0.25">
      <c r="A269" s="50" t="str">
        <f t="shared" si="4"/>
        <v>2022AbrilÁsia</v>
      </c>
      <c r="B269" s="2">
        <v>2022</v>
      </c>
      <c r="C269" s="2" t="s">
        <v>57</v>
      </c>
      <c r="D269" s="2" t="s">
        <v>51</v>
      </c>
      <c r="E269" s="2" t="s">
        <v>48</v>
      </c>
      <c r="F269" s="4">
        <v>26000000</v>
      </c>
    </row>
    <row r="270" spans="1:6" x14ac:dyDescent="0.25">
      <c r="A270" s="50" t="str">
        <f t="shared" si="4"/>
        <v>2022AbrilÁsia</v>
      </c>
      <c r="B270" s="2">
        <v>2022</v>
      </c>
      <c r="C270" s="2" t="s">
        <v>57</v>
      </c>
      <c r="D270" s="2" t="s">
        <v>51</v>
      </c>
      <c r="E270" s="2" t="s">
        <v>49</v>
      </c>
      <c r="F270" s="4">
        <v>46400000</v>
      </c>
    </row>
    <row r="271" spans="1:6" x14ac:dyDescent="0.25">
      <c r="A271" s="50" t="str">
        <f t="shared" si="4"/>
        <v>2022AbrilÁsia</v>
      </c>
      <c r="B271" s="2">
        <v>2022</v>
      </c>
      <c r="C271" s="2" t="s">
        <v>57</v>
      </c>
      <c r="D271" s="2" t="s">
        <v>51</v>
      </c>
      <c r="E271" s="2" t="s">
        <v>1195</v>
      </c>
      <c r="F271" s="4">
        <v>23000000</v>
      </c>
    </row>
    <row r="272" spans="1:6" x14ac:dyDescent="0.25">
      <c r="A272" s="50" t="str">
        <f t="shared" si="4"/>
        <v>2022AbrilÁsia</v>
      </c>
      <c r="B272" s="2">
        <v>2022</v>
      </c>
      <c r="C272" s="2" t="s">
        <v>57</v>
      </c>
      <c r="D272" s="2" t="s">
        <v>51</v>
      </c>
      <c r="E272" s="2" t="s">
        <v>1195</v>
      </c>
      <c r="F272" s="4">
        <v>12300000</v>
      </c>
    </row>
    <row r="273" spans="1:6" x14ac:dyDescent="0.25">
      <c r="A273" s="50" t="str">
        <f t="shared" si="4"/>
        <v>2022AbrilÁsia</v>
      </c>
      <c r="B273" s="2">
        <v>2022</v>
      </c>
      <c r="C273" s="2" t="s">
        <v>57</v>
      </c>
      <c r="D273" s="2" t="s">
        <v>51</v>
      </c>
      <c r="E273" s="2" t="s">
        <v>1195</v>
      </c>
      <c r="F273" s="4">
        <v>25200000</v>
      </c>
    </row>
    <row r="274" spans="1:6" x14ac:dyDescent="0.25">
      <c r="A274" s="50" t="str">
        <f t="shared" si="4"/>
        <v>2022AbrilÁsia</v>
      </c>
      <c r="B274" s="2">
        <v>2022</v>
      </c>
      <c r="C274" s="2" t="s">
        <v>57</v>
      </c>
      <c r="D274" s="2" t="s">
        <v>51</v>
      </c>
      <c r="E274" s="2" t="s">
        <v>1195</v>
      </c>
      <c r="F274" s="4">
        <v>20300000</v>
      </c>
    </row>
    <row r="275" spans="1:6" x14ac:dyDescent="0.25">
      <c r="A275" s="50" t="str">
        <f t="shared" si="4"/>
        <v>2022AbrilÁsia</v>
      </c>
      <c r="B275" s="2">
        <v>2022</v>
      </c>
      <c r="C275" s="2" t="s">
        <v>57</v>
      </c>
      <c r="D275" s="2" t="s">
        <v>51</v>
      </c>
      <c r="E275" s="2" t="s">
        <v>1195</v>
      </c>
      <c r="F275" s="4">
        <v>15400000</v>
      </c>
    </row>
    <row r="276" spans="1:6" x14ac:dyDescent="0.25">
      <c r="A276" s="50" t="str">
        <f t="shared" si="4"/>
        <v>2022AbrilÁsia</v>
      </c>
      <c r="B276" s="2">
        <v>2022</v>
      </c>
      <c r="C276" s="2" t="s">
        <v>57</v>
      </c>
      <c r="D276" s="2" t="s">
        <v>51</v>
      </c>
      <c r="E276" s="2" t="s">
        <v>1195</v>
      </c>
      <c r="F276" s="4">
        <v>10500000</v>
      </c>
    </row>
    <row r="277" spans="1:6" x14ac:dyDescent="0.25">
      <c r="A277" s="50" t="str">
        <f t="shared" si="4"/>
        <v>2022AbrilÁsia</v>
      </c>
      <c r="B277" s="2">
        <v>2022</v>
      </c>
      <c r="C277" s="2" t="s">
        <v>57</v>
      </c>
      <c r="D277" s="2" t="s">
        <v>51</v>
      </c>
      <c r="E277" s="2" t="s">
        <v>1195</v>
      </c>
      <c r="F277" s="4">
        <v>8700000</v>
      </c>
    </row>
    <row r="278" spans="1:6" x14ac:dyDescent="0.25">
      <c r="A278" s="50" t="str">
        <f t="shared" si="4"/>
        <v>2022AbrilÁsia</v>
      </c>
      <c r="B278" s="2">
        <v>2022</v>
      </c>
      <c r="C278" s="2" t="s">
        <v>57</v>
      </c>
      <c r="D278" s="2" t="s">
        <v>51</v>
      </c>
      <c r="E278" s="2" t="s">
        <v>1195</v>
      </c>
      <c r="F278" s="4">
        <v>7800000</v>
      </c>
    </row>
    <row r="279" spans="1:6" x14ac:dyDescent="0.25">
      <c r="A279" s="50" t="str">
        <f t="shared" si="4"/>
        <v>2022AbrilÁsia</v>
      </c>
      <c r="B279" s="2">
        <v>2022</v>
      </c>
      <c r="C279" s="2" t="s">
        <v>57</v>
      </c>
      <c r="D279" s="2" t="s">
        <v>51</v>
      </c>
      <c r="E279" s="2" t="s">
        <v>1195</v>
      </c>
      <c r="F279" s="4">
        <v>5000000</v>
      </c>
    </row>
    <row r="280" spans="1:6" x14ac:dyDescent="0.25">
      <c r="A280" s="50" t="str">
        <f t="shared" si="4"/>
        <v>2022AbrilOceania</v>
      </c>
      <c r="B280" s="2">
        <v>2022</v>
      </c>
      <c r="C280" s="2" t="s">
        <v>57</v>
      </c>
      <c r="D280" s="2" t="s">
        <v>52</v>
      </c>
      <c r="E280" s="2" t="s">
        <v>53</v>
      </c>
      <c r="F280" s="4">
        <v>26900000</v>
      </c>
    </row>
    <row r="281" spans="1:6" x14ac:dyDescent="0.25">
      <c r="A281" s="50" t="str">
        <f t="shared" si="4"/>
        <v>2022AbrilOceania</v>
      </c>
      <c r="B281" s="2">
        <v>2022</v>
      </c>
      <c r="C281" s="2" t="s">
        <v>57</v>
      </c>
      <c r="D281" s="2" t="s">
        <v>52</v>
      </c>
      <c r="E281" s="2" t="s">
        <v>54</v>
      </c>
      <c r="F281" s="4">
        <v>4400000</v>
      </c>
    </row>
    <row r="282" spans="1:6" x14ac:dyDescent="0.25">
      <c r="A282" s="50" t="str">
        <f t="shared" si="4"/>
        <v>2022MaioAmérica do Norte</v>
      </c>
      <c r="B282" s="2">
        <v>2022</v>
      </c>
      <c r="C282" s="2" t="s">
        <v>58</v>
      </c>
      <c r="D282" s="2" t="s">
        <v>26</v>
      </c>
      <c r="E282" s="2" t="s">
        <v>17</v>
      </c>
      <c r="F282" s="4">
        <v>248600000</v>
      </c>
    </row>
    <row r="283" spans="1:6" x14ac:dyDescent="0.25">
      <c r="A283" s="50" t="str">
        <f t="shared" si="4"/>
        <v>2022MaioAmérica do Norte</v>
      </c>
      <c r="B283" s="2">
        <v>2022</v>
      </c>
      <c r="C283" s="2" t="s">
        <v>58</v>
      </c>
      <c r="D283" s="2" t="s">
        <v>26</v>
      </c>
      <c r="E283" s="2" t="s">
        <v>18</v>
      </c>
      <c r="F283" s="4">
        <v>30100000</v>
      </c>
    </row>
    <row r="284" spans="1:6" x14ac:dyDescent="0.25">
      <c r="A284" s="50" t="str">
        <f t="shared" si="4"/>
        <v>2022MaioAmérica do Norte</v>
      </c>
      <c r="B284" s="2">
        <v>2022</v>
      </c>
      <c r="C284" s="2" t="s">
        <v>58</v>
      </c>
      <c r="D284" s="2" t="s">
        <v>26</v>
      </c>
      <c r="E284" s="2" t="s">
        <v>19</v>
      </c>
      <c r="F284" s="4">
        <v>86800000</v>
      </c>
    </row>
    <row r="285" spans="1:6" x14ac:dyDescent="0.25">
      <c r="A285" s="50" t="str">
        <f t="shared" si="4"/>
        <v>2022JunhoAmérica do Norte</v>
      </c>
      <c r="B285" s="2">
        <v>2022</v>
      </c>
      <c r="C285" s="2" t="s">
        <v>59</v>
      </c>
      <c r="D285" s="2" t="s">
        <v>26</v>
      </c>
      <c r="E285" s="2" t="s">
        <v>17</v>
      </c>
      <c r="F285" s="4">
        <v>252200000</v>
      </c>
    </row>
    <row r="286" spans="1:6" x14ac:dyDescent="0.25">
      <c r="A286" s="50" t="str">
        <f t="shared" si="4"/>
        <v>2022JunhoAmérica do Norte</v>
      </c>
      <c r="B286" s="2">
        <v>2022</v>
      </c>
      <c r="C286" s="2" t="s">
        <v>59</v>
      </c>
      <c r="D286" s="2" t="s">
        <v>26</v>
      </c>
      <c r="E286" s="2" t="s">
        <v>18</v>
      </c>
      <c r="F286" s="4">
        <v>30700000</v>
      </c>
    </row>
    <row r="287" spans="1:6" x14ac:dyDescent="0.25">
      <c r="A287" s="50" t="str">
        <f t="shared" si="4"/>
        <v>2022JunhoAmérica do Norte</v>
      </c>
      <c r="B287" s="2">
        <v>2022</v>
      </c>
      <c r="C287" s="2" t="s">
        <v>59</v>
      </c>
      <c r="D287" s="2" t="s">
        <v>26</v>
      </c>
      <c r="E287" s="2" t="s">
        <v>19</v>
      </c>
      <c r="F287" s="4">
        <v>88200000</v>
      </c>
    </row>
    <row r="288" spans="1:6" x14ac:dyDescent="0.25">
      <c r="A288" s="50" t="str">
        <f t="shared" si="4"/>
        <v>2022JulhoAmérica do Norte</v>
      </c>
      <c r="B288" s="2">
        <v>2022</v>
      </c>
      <c r="C288" s="2" t="s">
        <v>60</v>
      </c>
      <c r="D288" s="2" t="s">
        <v>26</v>
      </c>
      <c r="E288" s="2" t="s">
        <v>17</v>
      </c>
      <c r="F288" s="4">
        <v>254000000</v>
      </c>
    </row>
    <row r="289" spans="1:6" x14ac:dyDescent="0.25">
      <c r="A289" s="50" t="str">
        <f t="shared" si="4"/>
        <v>2022JulhoAmérica do Norte</v>
      </c>
      <c r="B289" s="2">
        <v>2022</v>
      </c>
      <c r="C289" s="2" t="s">
        <v>60</v>
      </c>
      <c r="D289" s="2" t="s">
        <v>26</v>
      </c>
      <c r="E289" s="2" t="s">
        <v>18</v>
      </c>
      <c r="F289" s="4">
        <v>31200000</v>
      </c>
    </row>
    <row r="290" spans="1:6" x14ac:dyDescent="0.25">
      <c r="A290" s="50" t="str">
        <f t="shared" si="4"/>
        <v>2022JulhoAmérica do Norte</v>
      </c>
      <c r="B290" s="2">
        <v>2022</v>
      </c>
      <c r="C290" s="2" t="s">
        <v>60</v>
      </c>
      <c r="D290" s="2" t="s">
        <v>26</v>
      </c>
      <c r="E290" s="2" t="s">
        <v>19</v>
      </c>
      <c r="F290" s="4">
        <v>89400000</v>
      </c>
    </row>
    <row r="291" spans="1:6" x14ac:dyDescent="0.25">
      <c r="A291" s="50" t="str">
        <f t="shared" si="4"/>
        <v>2022MaioAmérica Central</v>
      </c>
      <c r="B291" s="2">
        <v>2022</v>
      </c>
      <c r="C291" s="2" t="s">
        <v>58</v>
      </c>
      <c r="D291" s="2" t="s">
        <v>27</v>
      </c>
      <c r="E291" s="2" t="s">
        <v>20</v>
      </c>
      <c r="F291" s="4">
        <v>3500000</v>
      </c>
    </row>
    <row r="292" spans="1:6" x14ac:dyDescent="0.25">
      <c r="A292" s="50" t="str">
        <f t="shared" si="4"/>
        <v>2022MaioAmérica Central</v>
      </c>
      <c r="B292" s="2">
        <v>2022</v>
      </c>
      <c r="C292" s="2" t="s">
        <v>58</v>
      </c>
      <c r="D292" s="2" t="s">
        <v>27</v>
      </c>
      <c r="E292" s="2" t="s">
        <v>21</v>
      </c>
      <c r="F292" s="4">
        <v>2900000</v>
      </c>
    </row>
    <row r="293" spans="1:6" x14ac:dyDescent="0.25">
      <c r="A293" s="50" t="str">
        <f t="shared" si="4"/>
        <v>2022MaioAmérica Central</v>
      </c>
      <c r="B293" s="2">
        <v>2022</v>
      </c>
      <c r="C293" s="2" t="s">
        <v>58</v>
      </c>
      <c r="D293" s="2" t="s">
        <v>27</v>
      </c>
      <c r="E293" s="2" t="s">
        <v>22</v>
      </c>
      <c r="F293" s="4">
        <v>10400000</v>
      </c>
    </row>
    <row r="294" spans="1:6" x14ac:dyDescent="0.25">
      <c r="A294" s="50" t="str">
        <f t="shared" si="4"/>
        <v>2022MaioAmérica Central</v>
      </c>
      <c r="B294" s="2">
        <v>2022</v>
      </c>
      <c r="C294" s="2" t="s">
        <v>58</v>
      </c>
      <c r="D294" s="2" t="s">
        <v>27</v>
      </c>
      <c r="E294" s="2" t="s">
        <v>23</v>
      </c>
      <c r="F294" s="4">
        <v>4400000</v>
      </c>
    </row>
    <row r="295" spans="1:6" x14ac:dyDescent="0.25">
      <c r="A295" s="50" t="str">
        <f t="shared" si="4"/>
        <v>2022MaioAmérica Central</v>
      </c>
      <c r="B295" s="2">
        <v>2022</v>
      </c>
      <c r="C295" s="2" t="s">
        <v>58</v>
      </c>
      <c r="D295" s="2" t="s">
        <v>27</v>
      </c>
      <c r="E295" s="2" t="s">
        <v>24</v>
      </c>
      <c r="F295" s="4">
        <v>2200000</v>
      </c>
    </row>
    <row r="296" spans="1:6" x14ac:dyDescent="0.25">
      <c r="A296" s="50" t="str">
        <f t="shared" si="4"/>
        <v>2022MaioAmérica Central</v>
      </c>
      <c r="B296" s="2">
        <v>2022</v>
      </c>
      <c r="C296" s="2" t="s">
        <v>58</v>
      </c>
      <c r="D296" s="2" t="s">
        <v>27</v>
      </c>
      <c r="E296" s="2" t="s">
        <v>25</v>
      </c>
      <c r="F296" s="4">
        <v>4000000</v>
      </c>
    </row>
    <row r="297" spans="1:6" x14ac:dyDescent="0.25">
      <c r="A297" s="50" t="str">
        <f t="shared" si="4"/>
        <v>2022JunhoAmérica Central</v>
      </c>
      <c r="B297" s="2">
        <v>2022</v>
      </c>
      <c r="C297" s="2" t="s">
        <v>59</v>
      </c>
      <c r="D297" s="2" t="s">
        <v>27</v>
      </c>
      <c r="E297" s="2" t="s">
        <v>20</v>
      </c>
      <c r="F297" s="4">
        <v>3600000</v>
      </c>
    </row>
    <row r="298" spans="1:6" x14ac:dyDescent="0.25">
      <c r="A298" s="50" t="str">
        <f t="shared" si="4"/>
        <v>2022JunhoAmérica Central</v>
      </c>
      <c r="B298" s="2">
        <v>2022</v>
      </c>
      <c r="C298" s="2" t="s">
        <v>59</v>
      </c>
      <c r="D298" s="2" t="s">
        <v>27</v>
      </c>
      <c r="E298" s="2" t="s">
        <v>21</v>
      </c>
      <c r="F298" s="4">
        <v>3000000</v>
      </c>
    </row>
    <row r="299" spans="1:6" x14ac:dyDescent="0.25">
      <c r="A299" s="50" t="str">
        <f t="shared" si="4"/>
        <v>2022JunhoAmérica Central</v>
      </c>
      <c r="B299" s="2">
        <v>2022</v>
      </c>
      <c r="C299" s="2" t="s">
        <v>59</v>
      </c>
      <c r="D299" s="2" t="s">
        <v>27</v>
      </c>
      <c r="E299" s="2" t="s">
        <v>22</v>
      </c>
      <c r="F299" s="4">
        <v>10600000</v>
      </c>
    </row>
    <row r="300" spans="1:6" x14ac:dyDescent="0.25">
      <c r="A300" s="50" t="str">
        <f t="shared" si="4"/>
        <v>2022JunhoAmérica Central</v>
      </c>
      <c r="B300" s="2">
        <v>2022</v>
      </c>
      <c r="C300" s="2" t="s">
        <v>59</v>
      </c>
      <c r="D300" s="2" t="s">
        <v>27</v>
      </c>
      <c r="E300" s="2" t="s">
        <v>23</v>
      </c>
      <c r="F300" s="4">
        <v>4500000</v>
      </c>
    </row>
    <row r="301" spans="1:6" x14ac:dyDescent="0.25">
      <c r="A301" s="50" t="str">
        <f t="shared" si="4"/>
        <v>2022JunhoAmérica Central</v>
      </c>
      <c r="B301" s="2">
        <v>2022</v>
      </c>
      <c r="C301" s="2" t="s">
        <v>59</v>
      </c>
      <c r="D301" s="2" t="s">
        <v>27</v>
      </c>
      <c r="E301" s="2" t="s">
        <v>24</v>
      </c>
      <c r="F301" s="4">
        <v>2300000</v>
      </c>
    </row>
    <row r="302" spans="1:6" x14ac:dyDescent="0.25">
      <c r="A302" s="50" t="str">
        <f t="shared" si="4"/>
        <v>2022JunhoAmérica Central</v>
      </c>
      <c r="B302" s="2">
        <v>2022</v>
      </c>
      <c r="C302" s="2" t="s">
        <v>59</v>
      </c>
      <c r="D302" s="2" t="s">
        <v>27</v>
      </c>
      <c r="E302" s="2" t="s">
        <v>25</v>
      </c>
      <c r="F302" s="4">
        <v>4099999.9999999995</v>
      </c>
    </row>
    <row r="303" spans="1:6" x14ac:dyDescent="0.25">
      <c r="A303" s="50" t="str">
        <f t="shared" si="4"/>
        <v>2022JulhoAmérica Central</v>
      </c>
      <c r="B303" s="2">
        <v>2022</v>
      </c>
      <c r="C303" s="2" t="s">
        <v>60</v>
      </c>
      <c r="D303" s="2" t="s">
        <v>27</v>
      </c>
      <c r="E303" s="2" t="s">
        <v>20</v>
      </c>
      <c r="F303" s="4">
        <v>3700000</v>
      </c>
    </row>
    <row r="304" spans="1:6" x14ac:dyDescent="0.25">
      <c r="A304" s="50" t="str">
        <f t="shared" si="4"/>
        <v>2022JulhoAmérica Central</v>
      </c>
      <c r="B304" s="2">
        <v>2022</v>
      </c>
      <c r="C304" s="2" t="s">
        <v>60</v>
      </c>
      <c r="D304" s="2" t="s">
        <v>27</v>
      </c>
      <c r="E304" s="2" t="s">
        <v>21</v>
      </c>
      <c r="F304" s="4">
        <v>3100000</v>
      </c>
    </row>
    <row r="305" spans="1:6" x14ac:dyDescent="0.25">
      <c r="A305" s="50" t="str">
        <f t="shared" si="4"/>
        <v>2022JulhoAmérica Central</v>
      </c>
      <c r="B305" s="2">
        <v>2022</v>
      </c>
      <c r="C305" s="2" t="s">
        <v>60</v>
      </c>
      <c r="D305" s="2" t="s">
        <v>27</v>
      </c>
      <c r="E305" s="2" t="s">
        <v>22</v>
      </c>
      <c r="F305" s="4">
        <v>10800000</v>
      </c>
    </row>
    <row r="306" spans="1:6" x14ac:dyDescent="0.25">
      <c r="A306" s="50" t="str">
        <f t="shared" si="4"/>
        <v>2022JulhoAmérica Central</v>
      </c>
      <c r="B306" s="2">
        <v>2022</v>
      </c>
      <c r="C306" s="2" t="s">
        <v>60</v>
      </c>
      <c r="D306" s="2" t="s">
        <v>27</v>
      </c>
      <c r="E306" s="2" t="s">
        <v>23</v>
      </c>
      <c r="F306" s="4">
        <v>4600000</v>
      </c>
    </row>
    <row r="307" spans="1:6" x14ac:dyDescent="0.25">
      <c r="A307" s="50" t="str">
        <f t="shared" si="4"/>
        <v>2022JulhoAmérica Central</v>
      </c>
      <c r="B307" s="2">
        <v>2022</v>
      </c>
      <c r="C307" s="2" t="s">
        <v>60</v>
      </c>
      <c r="D307" s="2" t="s">
        <v>27</v>
      </c>
      <c r="E307" s="2" t="s">
        <v>24</v>
      </c>
      <c r="F307" s="4">
        <v>2400000</v>
      </c>
    </row>
    <row r="308" spans="1:6" x14ac:dyDescent="0.25">
      <c r="A308" s="50" t="str">
        <f t="shared" si="4"/>
        <v>2022JulhoAmérica Central</v>
      </c>
      <c r="B308" s="2">
        <v>2022</v>
      </c>
      <c r="C308" s="2" t="s">
        <v>60</v>
      </c>
      <c r="D308" s="2" t="s">
        <v>27</v>
      </c>
      <c r="E308" s="2" t="s">
        <v>25</v>
      </c>
      <c r="F308" s="4">
        <v>4200000</v>
      </c>
    </row>
    <row r="309" spans="1:6" x14ac:dyDescent="0.25">
      <c r="A309" s="50" t="str">
        <f t="shared" si="4"/>
        <v>2022MaioAmérica do Sul</v>
      </c>
      <c r="B309" s="2">
        <v>2022</v>
      </c>
      <c r="C309" s="2" t="s">
        <v>58</v>
      </c>
      <c r="D309" s="2" t="s">
        <v>5</v>
      </c>
      <c r="E309" s="2" t="s">
        <v>6</v>
      </c>
      <c r="F309" s="4">
        <v>111900000</v>
      </c>
    </row>
    <row r="310" spans="1:6" x14ac:dyDescent="0.25">
      <c r="A310" s="50" t="str">
        <f t="shared" si="4"/>
        <v>2022MaioAmérica do Sul</v>
      </c>
      <c r="B310" s="2">
        <v>2022</v>
      </c>
      <c r="C310" s="2" t="s">
        <v>58</v>
      </c>
      <c r="D310" s="2" t="s">
        <v>5</v>
      </c>
      <c r="E310" s="2" t="s">
        <v>7</v>
      </c>
      <c r="F310" s="4">
        <v>14200000</v>
      </c>
    </row>
    <row r="311" spans="1:6" x14ac:dyDescent="0.25">
      <c r="A311" s="50" t="str">
        <f t="shared" si="4"/>
        <v>2022MaioAmérica do Sul</v>
      </c>
      <c r="B311" s="2">
        <v>2022</v>
      </c>
      <c r="C311" s="2" t="s">
        <v>58</v>
      </c>
      <c r="D311" s="2" t="s">
        <v>5</v>
      </c>
      <c r="E311" s="2" t="s">
        <v>8</v>
      </c>
      <c r="F311" s="4">
        <v>13300000</v>
      </c>
    </row>
    <row r="312" spans="1:6" x14ac:dyDescent="0.25">
      <c r="A312" s="50" t="str">
        <f t="shared" si="4"/>
        <v>2022MaioAmérica do Sul</v>
      </c>
      <c r="B312" s="2">
        <v>2022</v>
      </c>
      <c r="C312" s="2" t="s">
        <v>58</v>
      </c>
      <c r="D312" s="2" t="s">
        <v>5</v>
      </c>
      <c r="E312" s="2" t="s">
        <v>9</v>
      </c>
      <c r="F312" s="4">
        <v>5100000</v>
      </c>
    </row>
    <row r="313" spans="1:6" x14ac:dyDescent="0.25">
      <c r="A313" s="50" t="str">
        <f t="shared" si="4"/>
        <v>2022MaioAmérica do Sul</v>
      </c>
      <c r="B313" s="2">
        <v>2022</v>
      </c>
      <c r="C313" s="2" t="s">
        <v>58</v>
      </c>
      <c r="D313" s="2" t="s">
        <v>5</v>
      </c>
      <c r="E313" s="2" t="s">
        <v>10</v>
      </c>
      <c r="F313" s="4">
        <v>6100000</v>
      </c>
    </row>
    <row r="314" spans="1:6" x14ac:dyDescent="0.25">
      <c r="A314" s="50" t="str">
        <f t="shared" si="4"/>
        <v>2022MaioAmérica do Sul</v>
      </c>
      <c r="B314" s="2">
        <v>2022</v>
      </c>
      <c r="C314" s="2" t="s">
        <v>58</v>
      </c>
      <c r="D314" s="2" t="s">
        <v>5</v>
      </c>
      <c r="E314" s="2" t="s">
        <v>11</v>
      </c>
      <c r="F314" s="4">
        <v>2600000</v>
      </c>
    </row>
    <row r="315" spans="1:6" x14ac:dyDescent="0.25">
      <c r="A315" s="50" t="str">
        <f t="shared" si="4"/>
        <v>2022MaioAmérica do Sul</v>
      </c>
      <c r="B315" s="2">
        <v>2022</v>
      </c>
      <c r="C315" s="2" t="s">
        <v>58</v>
      </c>
      <c r="D315" s="2" t="s">
        <v>5</v>
      </c>
      <c r="E315" s="2" t="s">
        <v>12</v>
      </c>
      <c r="F315" s="4">
        <v>3100000</v>
      </c>
    </row>
    <row r="316" spans="1:6" x14ac:dyDescent="0.25">
      <c r="A316" s="50" t="str">
        <f t="shared" si="4"/>
        <v>2022MaioAmérica do Sul</v>
      </c>
      <c r="B316" s="2">
        <v>2022</v>
      </c>
      <c r="C316" s="2" t="s">
        <v>58</v>
      </c>
      <c r="D316" s="2" t="s">
        <v>5</v>
      </c>
      <c r="E316" s="2" t="s">
        <v>13</v>
      </c>
      <c r="F316" s="4">
        <v>1700000</v>
      </c>
    </row>
    <row r="317" spans="1:6" x14ac:dyDescent="0.25">
      <c r="A317" s="50" t="str">
        <f t="shared" si="4"/>
        <v>2022MaioAmérica do Sul</v>
      </c>
      <c r="B317" s="2">
        <v>2022</v>
      </c>
      <c r="C317" s="2" t="s">
        <v>58</v>
      </c>
      <c r="D317" s="2" t="s">
        <v>5</v>
      </c>
      <c r="E317" s="2" t="s">
        <v>14</v>
      </c>
      <c r="F317" s="4">
        <v>7000000</v>
      </c>
    </row>
    <row r="318" spans="1:6" x14ac:dyDescent="0.25">
      <c r="A318" s="50" t="str">
        <f t="shared" si="4"/>
        <v>2022MaioAmérica do Sul</v>
      </c>
      <c r="B318" s="2">
        <v>2022</v>
      </c>
      <c r="C318" s="2" t="s">
        <v>58</v>
      </c>
      <c r="D318" s="2" t="s">
        <v>5</v>
      </c>
      <c r="E318" s="2" t="s">
        <v>15</v>
      </c>
      <c r="F318" s="4">
        <v>2300000</v>
      </c>
    </row>
    <row r="319" spans="1:6" x14ac:dyDescent="0.25">
      <c r="A319" s="50" t="str">
        <f t="shared" si="4"/>
        <v>2022JunhoAmérica do Sul</v>
      </c>
      <c r="B319" s="2">
        <v>2022</v>
      </c>
      <c r="C319" s="2" t="s">
        <v>59</v>
      </c>
      <c r="D319" s="2" t="s">
        <v>5</v>
      </c>
      <c r="E319" s="2" t="s">
        <v>6</v>
      </c>
      <c r="F319" s="4">
        <v>113500000</v>
      </c>
    </row>
    <row r="320" spans="1:6" x14ac:dyDescent="0.25">
      <c r="A320" s="50" t="str">
        <f t="shared" si="4"/>
        <v>2022JunhoAmérica do Sul</v>
      </c>
      <c r="B320" s="2">
        <v>2022</v>
      </c>
      <c r="C320" s="2" t="s">
        <v>59</v>
      </c>
      <c r="D320" s="2" t="s">
        <v>5</v>
      </c>
      <c r="E320" s="2" t="s">
        <v>7</v>
      </c>
      <c r="F320" s="4">
        <v>14500000</v>
      </c>
    </row>
    <row r="321" spans="1:6" x14ac:dyDescent="0.25">
      <c r="A321" s="50" t="str">
        <f t="shared" si="4"/>
        <v>2022JunhoAmérica do Sul</v>
      </c>
      <c r="B321" s="2">
        <v>2022</v>
      </c>
      <c r="C321" s="2" t="s">
        <v>59</v>
      </c>
      <c r="D321" s="2" t="s">
        <v>5</v>
      </c>
      <c r="E321" s="2" t="s">
        <v>8</v>
      </c>
      <c r="F321" s="4">
        <v>13600000</v>
      </c>
    </row>
    <row r="322" spans="1:6" x14ac:dyDescent="0.25">
      <c r="A322" s="50" t="str">
        <f t="shared" si="4"/>
        <v>2022JunhoAmérica do Sul</v>
      </c>
      <c r="B322" s="2">
        <v>2022</v>
      </c>
      <c r="C322" s="2" t="s">
        <v>59</v>
      </c>
      <c r="D322" s="2" t="s">
        <v>5</v>
      </c>
      <c r="E322" s="2" t="s">
        <v>9</v>
      </c>
      <c r="F322" s="4">
        <v>5200000</v>
      </c>
    </row>
    <row r="323" spans="1:6" x14ac:dyDescent="0.25">
      <c r="A323" s="50" t="str">
        <f t="shared" ref="A323:A386" si="5">B323&amp;C323&amp;D323</f>
        <v>2022JunhoAmérica do Sul</v>
      </c>
      <c r="B323" s="2">
        <v>2022</v>
      </c>
      <c r="C323" s="2" t="s">
        <v>59</v>
      </c>
      <c r="D323" s="2" t="s">
        <v>5</v>
      </c>
      <c r="E323" s="2" t="s">
        <v>10</v>
      </c>
      <c r="F323" s="4">
        <v>6300000</v>
      </c>
    </row>
    <row r="324" spans="1:6" x14ac:dyDescent="0.25">
      <c r="A324" s="50" t="str">
        <f t="shared" si="5"/>
        <v>2022JunhoAmérica do Sul</v>
      </c>
      <c r="B324" s="2">
        <v>2022</v>
      </c>
      <c r="C324" s="2" t="s">
        <v>59</v>
      </c>
      <c r="D324" s="2" t="s">
        <v>5</v>
      </c>
      <c r="E324" s="2" t="s">
        <v>11</v>
      </c>
      <c r="F324" s="4">
        <v>2700000</v>
      </c>
    </row>
    <row r="325" spans="1:6" x14ac:dyDescent="0.25">
      <c r="A325" s="50" t="str">
        <f t="shared" si="5"/>
        <v>2022JunhoAmérica do Sul</v>
      </c>
      <c r="B325" s="2">
        <v>2022</v>
      </c>
      <c r="C325" s="2" t="s">
        <v>59</v>
      </c>
      <c r="D325" s="2" t="s">
        <v>5</v>
      </c>
      <c r="E325" s="2" t="s">
        <v>12</v>
      </c>
      <c r="F325" s="4">
        <v>3200000</v>
      </c>
    </row>
    <row r="326" spans="1:6" x14ac:dyDescent="0.25">
      <c r="A326" s="50" t="str">
        <f t="shared" si="5"/>
        <v>2022JunhoAmérica do Sul</v>
      </c>
      <c r="B326" s="2">
        <v>2022</v>
      </c>
      <c r="C326" s="2" t="s">
        <v>59</v>
      </c>
      <c r="D326" s="2" t="s">
        <v>5</v>
      </c>
      <c r="E326" s="2" t="s">
        <v>13</v>
      </c>
      <c r="F326" s="4">
        <v>1800000</v>
      </c>
    </row>
    <row r="327" spans="1:6" x14ac:dyDescent="0.25">
      <c r="A327" s="50" t="str">
        <f t="shared" si="5"/>
        <v>2022JunhoAmérica do Sul</v>
      </c>
      <c r="B327" s="2">
        <v>2022</v>
      </c>
      <c r="C327" s="2" t="s">
        <v>59</v>
      </c>
      <c r="D327" s="2" t="s">
        <v>5</v>
      </c>
      <c r="E327" s="2" t="s">
        <v>14</v>
      </c>
      <c r="F327" s="4">
        <v>7200000</v>
      </c>
    </row>
    <row r="328" spans="1:6" x14ac:dyDescent="0.25">
      <c r="A328" s="50" t="str">
        <f t="shared" si="5"/>
        <v>2022JunhoAmérica do Sul</v>
      </c>
      <c r="B328" s="2">
        <v>2022</v>
      </c>
      <c r="C328" s="2" t="s">
        <v>59</v>
      </c>
      <c r="D328" s="2" t="s">
        <v>5</v>
      </c>
      <c r="E328" s="2" t="s">
        <v>15</v>
      </c>
      <c r="F328" s="4">
        <v>2400000</v>
      </c>
    </row>
    <row r="329" spans="1:6" x14ac:dyDescent="0.25">
      <c r="A329" s="50" t="str">
        <f t="shared" si="5"/>
        <v>2022JulhoAmérica do Sul</v>
      </c>
      <c r="B329" s="2">
        <v>2022</v>
      </c>
      <c r="C329" s="2" t="s">
        <v>60</v>
      </c>
      <c r="D329" s="2" t="s">
        <v>5</v>
      </c>
      <c r="E329" s="2" t="s">
        <v>6</v>
      </c>
      <c r="F329" s="4">
        <v>114800000</v>
      </c>
    </row>
    <row r="330" spans="1:6" x14ac:dyDescent="0.25">
      <c r="A330" s="50" t="str">
        <f t="shared" si="5"/>
        <v>2022JulhoAmérica do Sul</v>
      </c>
      <c r="B330" s="2">
        <v>2022</v>
      </c>
      <c r="C330" s="2" t="s">
        <v>60</v>
      </c>
      <c r="D330" s="2" t="s">
        <v>5</v>
      </c>
      <c r="E330" s="2" t="s">
        <v>7</v>
      </c>
      <c r="F330" s="4">
        <v>14700000</v>
      </c>
    </row>
    <row r="331" spans="1:6" x14ac:dyDescent="0.25">
      <c r="A331" s="50" t="str">
        <f t="shared" si="5"/>
        <v>2022JulhoAmérica do Sul</v>
      </c>
      <c r="B331" s="2">
        <v>2022</v>
      </c>
      <c r="C331" s="2" t="s">
        <v>60</v>
      </c>
      <c r="D331" s="2" t="s">
        <v>5</v>
      </c>
      <c r="E331" s="2" t="s">
        <v>8</v>
      </c>
      <c r="F331" s="4">
        <v>13800000</v>
      </c>
    </row>
    <row r="332" spans="1:6" x14ac:dyDescent="0.25">
      <c r="A332" s="50" t="str">
        <f t="shared" si="5"/>
        <v>2022JulhoAmérica do Sul</v>
      </c>
      <c r="B332" s="2">
        <v>2022</v>
      </c>
      <c r="C332" s="2" t="s">
        <v>60</v>
      </c>
      <c r="D332" s="2" t="s">
        <v>5</v>
      </c>
      <c r="E332" s="2" t="s">
        <v>9</v>
      </c>
      <c r="F332" s="4">
        <v>5300000</v>
      </c>
    </row>
    <row r="333" spans="1:6" x14ac:dyDescent="0.25">
      <c r="A333" s="50" t="str">
        <f t="shared" si="5"/>
        <v>2022JulhoAmérica do Sul</v>
      </c>
      <c r="B333" s="2">
        <v>2022</v>
      </c>
      <c r="C333" s="2" t="s">
        <v>60</v>
      </c>
      <c r="D333" s="2" t="s">
        <v>5</v>
      </c>
      <c r="E333" s="2" t="s">
        <v>10</v>
      </c>
      <c r="F333" s="4">
        <v>6400000</v>
      </c>
    </row>
    <row r="334" spans="1:6" x14ac:dyDescent="0.25">
      <c r="A334" s="50" t="str">
        <f t="shared" si="5"/>
        <v>2022JulhoAmérica do Sul</v>
      </c>
      <c r="B334" s="2">
        <v>2022</v>
      </c>
      <c r="C334" s="2" t="s">
        <v>60</v>
      </c>
      <c r="D334" s="2" t="s">
        <v>5</v>
      </c>
      <c r="E334" s="2" t="s">
        <v>11</v>
      </c>
      <c r="F334" s="4">
        <v>2800000</v>
      </c>
    </row>
    <row r="335" spans="1:6" x14ac:dyDescent="0.25">
      <c r="A335" s="50" t="str">
        <f t="shared" si="5"/>
        <v>2022JulhoAmérica do Sul</v>
      </c>
      <c r="B335" s="2">
        <v>2022</v>
      </c>
      <c r="C335" s="2" t="s">
        <v>60</v>
      </c>
      <c r="D335" s="2" t="s">
        <v>5</v>
      </c>
      <c r="E335" s="2" t="s">
        <v>12</v>
      </c>
      <c r="F335" s="4">
        <v>3300000</v>
      </c>
    </row>
    <row r="336" spans="1:6" x14ac:dyDescent="0.25">
      <c r="A336" s="50" t="str">
        <f t="shared" si="5"/>
        <v>2022JulhoAmérica do Sul</v>
      </c>
      <c r="B336" s="2">
        <v>2022</v>
      </c>
      <c r="C336" s="2" t="s">
        <v>60</v>
      </c>
      <c r="D336" s="2" t="s">
        <v>5</v>
      </c>
      <c r="E336" s="2" t="s">
        <v>13</v>
      </c>
      <c r="F336" s="4">
        <v>1900000</v>
      </c>
    </row>
    <row r="337" spans="1:6" x14ac:dyDescent="0.25">
      <c r="A337" s="50" t="str">
        <f t="shared" si="5"/>
        <v>2022JulhoAmérica do Sul</v>
      </c>
      <c r="B337" s="2">
        <v>2022</v>
      </c>
      <c r="C337" s="2" t="s">
        <v>60</v>
      </c>
      <c r="D337" s="2" t="s">
        <v>5</v>
      </c>
      <c r="E337" s="2" t="s">
        <v>14</v>
      </c>
      <c r="F337" s="4">
        <v>7400000</v>
      </c>
    </row>
    <row r="338" spans="1:6" x14ac:dyDescent="0.25">
      <c r="A338" s="50" t="str">
        <f t="shared" si="5"/>
        <v>2022JulhoAmérica do Sul</v>
      </c>
      <c r="B338" s="2">
        <v>2022</v>
      </c>
      <c r="C338" s="2" t="s">
        <v>60</v>
      </c>
      <c r="D338" s="2" t="s">
        <v>5</v>
      </c>
      <c r="E338" s="2" t="s">
        <v>15</v>
      </c>
      <c r="F338" s="4">
        <v>2500000</v>
      </c>
    </row>
    <row r="339" spans="1:6" x14ac:dyDescent="0.25">
      <c r="A339" s="50" t="str">
        <f t="shared" si="5"/>
        <v>2022MaioEuropa</v>
      </c>
      <c r="B339" s="2">
        <v>2022</v>
      </c>
      <c r="C339" s="2" t="s">
        <v>58</v>
      </c>
      <c r="D339" s="2" t="s">
        <v>38</v>
      </c>
      <c r="E339" s="2" t="s">
        <v>28</v>
      </c>
      <c r="F339" s="4">
        <v>84100000</v>
      </c>
    </row>
    <row r="340" spans="1:6" x14ac:dyDescent="0.25">
      <c r="A340" s="50" t="str">
        <f t="shared" si="5"/>
        <v>2022MaioEuropa</v>
      </c>
      <c r="B340" s="2">
        <v>2022</v>
      </c>
      <c r="C340" s="2" t="s">
        <v>58</v>
      </c>
      <c r="D340" s="2" t="s">
        <v>38</v>
      </c>
      <c r="E340" s="2" t="s">
        <v>29</v>
      </c>
      <c r="F340" s="4">
        <v>67099999.999999993</v>
      </c>
    </row>
    <row r="341" spans="1:6" x14ac:dyDescent="0.25">
      <c r="A341" s="50" t="str">
        <f t="shared" si="5"/>
        <v>2022MaioEuropa</v>
      </c>
      <c r="B341" s="2">
        <v>2022</v>
      </c>
      <c r="C341" s="2" t="s">
        <v>58</v>
      </c>
      <c r="D341" s="2" t="s">
        <v>38</v>
      </c>
      <c r="E341" s="2" t="s">
        <v>30</v>
      </c>
      <c r="F341" s="4">
        <v>52800000</v>
      </c>
    </row>
    <row r="342" spans="1:6" x14ac:dyDescent="0.25">
      <c r="A342" s="50" t="str">
        <f t="shared" si="5"/>
        <v>2022MaioEuropa</v>
      </c>
      <c r="B342" s="2">
        <v>2022</v>
      </c>
      <c r="C342" s="2" t="s">
        <v>58</v>
      </c>
      <c r="D342" s="2" t="s">
        <v>38</v>
      </c>
      <c r="E342" s="2" t="s">
        <v>31</v>
      </c>
      <c r="F342" s="4">
        <v>46400000</v>
      </c>
    </row>
    <row r="343" spans="1:6" x14ac:dyDescent="0.25">
      <c r="A343" s="50" t="str">
        <f t="shared" si="5"/>
        <v>2022MaioEuropa</v>
      </c>
      <c r="B343" s="2">
        <v>2022</v>
      </c>
      <c r="C343" s="2" t="s">
        <v>58</v>
      </c>
      <c r="D343" s="2" t="s">
        <v>38</v>
      </c>
      <c r="E343" s="2" t="s">
        <v>32</v>
      </c>
      <c r="F343" s="4">
        <v>38800000</v>
      </c>
    </row>
    <row r="344" spans="1:6" x14ac:dyDescent="0.25">
      <c r="A344" s="50" t="str">
        <f t="shared" si="5"/>
        <v>2022MaioEuropa</v>
      </c>
      <c r="B344" s="2">
        <v>2022</v>
      </c>
      <c r="C344" s="2" t="s">
        <v>58</v>
      </c>
      <c r="D344" s="2" t="s">
        <v>38</v>
      </c>
      <c r="E344" s="2" t="s">
        <v>33</v>
      </c>
      <c r="F344" s="4">
        <v>26500000</v>
      </c>
    </row>
    <row r="345" spans="1:6" x14ac:dyDescent="0.25">
      <c r="A345" s="50" t="str">
        <f t="shared" si="5"/>
        <v>2022MaioEuropa</v>
      </c>
      <c r="B345" s="2">
        <v>2022</v>
      </c>
      <c r="C345" s="2" t="s">
        <v>58</v>
      </c>
      <c r="D345" s="2" t="s">
        <v>38</v>
      </c>
      <c r="E345" s="2" t="s">
        <v>34</v>
      </c>
      <c r="F345" s="4">
        <v>33100000</v>
      </c>
    </row>
    <row r="346" spans="1:6" x14ac:dyDescent="0.25">
      <c r="A346" s="50" t="str">
        <f t="shared" si="5"/>
        <v>2022MaioEuropa</v>
      </c>
      <c r="B346" s="2">
        <v>2022</v>
      </c>
      <c r="C346" s="2" t="s">
        <v>58</v>
      </c>
      <c r="D346" s="2" t="s">
        <v>38</v>
      </c>
      <c r="E346" s="2" t="s">
        <v>35</v>
      </c>
      <c r="F346" s="4">
        <v>16399999.999999998</v>
      </c>
    </row>
    <row r="347" spans="1:6" x14ac:dyDescent="0.25">
      <c r="A347" s="50" t="str">
        <f t="shared" si="5"/>
        <v>2022MaioEuropa</v>
      </c>
      <c r="B347" s="2">
        <v>2022</v>
      </c>
      <c r="C347" s="2" t="s">
        <v>58</v>
      </c>
      <c r="D347" s="2" t="s">
        <v>38</v>
      </c>
      <c r="E347" s="2" t="s">
        <v>36</v>
      </c>
      <c r="F347" s="4">
        <v>2300000</v>
      </c>
    </row>
    <row r="348" spans="1:6" x14ac:dyDescent="0.25">
      <c r="A348" s="50" t="str">
        <f t="shared" si="5"/>
        <v>2022MaioEuropa</v>
      </c>
      <c r="B348" s="2">
        <v>2022</v>
      </c>
      <c r="C348" s="2" t="s">
        <v>58</v>
      </c>
      <c r="D348" s="2" t="s">
        <v>38</v>
      </c>
      <c r="E348" s="2" t="s">
        <v>37</v>
      </c>
      <c r="F348" s="4">
        <v>14100000</v>
      </c>
    </row>
    <row r="349" spans="1:6" x14ac:dyDescent="0.25">
      <c r="A349" s="50" t="str">
        <f t="shared" si="5"/>
        <v>2022JunhoEuropa</v>
      </c>
      <c r="B349" s="2">
        <v>2022</v>
      </c>
      <c r="C349" s="2" t="s">
        <v>59</v>
      </c>
      <c r="D349" s="2" t="s">
        <v>38</v>
      </c>
      <c r="E349" s="2" t="s">
        <v>28</v>
      </c>
      <c r="F349" s="4">
        <v>84100000</v>
      </c>
    </row>
    <row r="350" spans="1:6" x14ac:dyDescent="0.25">
      <c r="A350" s="50" t="str">
        <f t="shared" si="5"/>
        <v>2022JunhoEuropa</v>
      </c>
      <c r="B350" s="2">
        <v>2022</v>
      </c>
      <c r="C350" s="2" t="s">
        <v>59</v>
      </c>
      <c r="D350" s="2" t="s">
        <v>38</v>
      </c>
      <c r="E350" s="2" t="s">
        <v>29</v>
      </c>
      <c r="F350" s="4">
        <v>67099999.999999993</v>
      </c>
    </row>
    <row r="351" spans="1:6" x14ac:dyDescent="0.25">
      <c r="A351" s="50" t="str">
        <f t="shared" si="5"/>
        <v>2022JunhoEuropa</v>
      </c>
      <c r="B351" s="2">
        <v>2022</v>
      </c>
      <c r="C351" s="2" t="s">
        <v>59</v>
      </c>
      <c r="D351" s="2" t="s">
        <v>38</v>
      </c>
      <c r="E351" s="2" t="s">
        <v>30</v>
      </c>
      <c r="F351" s="4">
        <v>52800000</v>
      </c>
    </row>
    <row r="352" spans="1:6" x14ac:dyDescent="0.25">
      <c r="A352" s="50" t="str">
        <f t="shared" si="5"/>
        <v>2022JunhoEuropa</v>
      </c>
      <c r="B352" s="2">
        <v>2022</v>
      </c>
      <c r="C352" s="2" t="s">
        <v>59</v>
      </c>
      <c r="D352" s="2" t="s">
        <v>38</v>
      </c>
      <c r="E352" s="2" t="s">
        <v>31</v>
      </c>
      <c r="F352" s="4">
        <v>46400000</v>
      </c>
    </row>
    <row r="353" spans="1:6" x14ac:dyDescent="0.25">
      <c r="A353" s="50" t="str">
        <f t="shared" si="5"/>
        <v>2022JunhoEuropa</v>
      </c>
      <c r="B353" s="2">
        <v>2022</v>
      </c>
      <c r="C353" s="2" t="s">
        <v>59</v>
      </c>
      <c r="D353" s="2" t="s">
        <v>38</v>
      </c>
      <c r="E353" s="2" t="s">
        <v>32</v>
      </c>
      <c r="F353" s="4">
        <v>38800000</v>
      </c>
    </row>
    <row r="354" spans="1:6" x14ac:dyDescent="0.25">
      <c r="A354" s="50" t="str">
        <f t="shared" si="5"/>
        <v>2022JunhoEuropa</v>
      </c>
      <c r="B354" s="2">
        <v>2022</v>
      </c>
      <c r="C354" s="2" t="s">
        <v>59</v>
      </c>
      <c r="D354" s="2" t="s">
        <v>38</v>
      </c>
      <c r="E354" s="2" t="s">
        <v>33</v>
      </c>
      <c r="F354" s="4">
        <v>26500000</v>
      </c>
    </row>
    <row r="355" spans="1:6" x14ac:dyDescent="0.25">
      <c r="A355" s="50" t="str">
        <f t="shared" si="5"/>
        <v>2022JunhoEuropa</v>
      </c>
      <c r="B355" s="2">
        <v>2022</v>
      </c>
      <c r="C355" s="2" t="s">
        <v>59</v>
      </c>
      <c r="D355" s="2" t="s">
        <v>38</v>
      </c>
      <c r="E355" s="2" t="s">
        <v>34</v>
      </c>
      <c r="F355" s="4">
        <v>33100000</v>
      </c>
    </row>
    <row r="356" spans="1:6" x14ac:dyDescent="0.25">
      <c r="A356" s="50" t="str">
        <f t="shared" si="5"/>
        <v>2022JunhoEuropa</v>
      </c>
      <c r="B356" s="2">
        <v>2022</v>
      </c>
      <c r="C356" s="2" t="s">
        <v>59</v>
      </c>
      <c r="D356" s="2" t="s">
        <v>38</v>
      </c>
      <c r="E356" s="2" t="s">
        <v>35</v>
      </c>
      <c r="F356" s="4">
        <v>16399999.999999998</v>
      </c>
    </row>
    <row r="357" spans="1:6" x14ac:dyDescent="0.25">
      <c r="A357" s="50" t="str">
        <f t="shared" si="5"/>
        <v>2022JunhoEuropa</v>
      </c>
      <c r="B357" s="2">
        <v>2022</v>
      </c>
      <c r="C357" s="2" t="s">
        <v>59</v>
      </c>
      <c r="D357" s="2" t="s">
        <v>38</v>
      </c>
      <c r="E357" s="2" t="s">
        <v>36</v>
      </c>
      <c r="F357" s="4">
        <v>2300000</v>
      </c>
    </row>
    <row r="358" spans="1:6" x14ac:dyDescent="0.25">
      <c r="A358" s="50" t="str">
        <f t="shared" si="5"/>
        <v>2022JunhoEuropa</v>
      </c>
      <c r="B358" s="2">
        <v>2022</v>
      </c>
      <c r="C358" s="2" t="s">
        <v>59</v>
      </c>
      <c r="D358" s="2" t="s">
        <v>38</v>
      </c>
      <c r="E358" s="2" t="s">
        <v>37</v>
      </c>
      <c r="F358" s="4">
        <v>14100000</v>
      </c>
    </row>
    <row r="359" spans="1:6" x14ac:dyDescent="0.25">
      <c r="A359" s="50" t="str">
        <f t="shared" si="5"/>
        <v>2022JulhoEuropa</v>
      </c>
      <c r="B359" s="2">
        <v>2022</v>
      </c>
      <c r="C359" s="2" t="s">
        <v>60</v>
      </c>
      <c r="D359" s="2" t="s">
        <v>38</v>
      </c>
      <c r="E359" s="2" t="s">
        <v>28</v>
      </c>
      <c r="F359" s="4">
        <v>87300000</v>
      </c>
    </row>
    <row r="360" spans="1:6" x14ac:dyDescent="0.25">
      <c r="A360" s="50" t="str">
        <f t="shared" si="5"/>
        <v>2022JulhoEuropa</v>
      </c>
      <c r="B360" s="2">
        <v>2022</v>
      </c>
      <c r="C360" s="2" t="s">
        <v>60</v>
      </c>
      <c r="D360" s="2" t="s">
        <v>38</v>
      </c>
      <c r="E360" s="2" t="s">
        <v>29</v>
      </c>
      <c r="F360" s="4">
        <v>69900000</v>
      </c>
    </row>
    <row r="361" spans="1:6" x14ac:dyDescent="0.25">
      <c r="A361" s="50" t="str">
        <f t="shared" si="5"/>
        <v>2022JulhoEuropa</v>
      </c>
      <c r="B361" s="2">
        <v>2022</v>
      </c>
      <c r="C361" s="2" t="s">
        <v>60</v>
      </c>
      <c r="D361" s="2" t="s">
        <v>38</v>
      </c>
      <c r="E361" s="2" t="s">
        <v>30</v>
      </c>
      <c r="F361" s="4">
        <v>55500000</v>
      </c>
    </row>
    <row r="362" spans="1:6" x14ac:dyDescent="0.25">
      <c r="A362" s="50" t="str">
        <f t="shared" si="5"/>
        <v>2022JulhoEuropa</v>
      </c>
      <c r="B362" s="2">
        <v>2022</v>
      </c>
      <c r="C362" s="2" t="s">
        <v>60</v>
      </c>
      <c r="D362" s="2" t="s">
        <v>38</v>
      </c>
      <c r="E362" s="2" t="s">
        <v>31</v>
      </c>
      <c r="F362" s="4">
        <v>49100000</v>
      </c>
    </row>
    <row r="363" spans="1:6" x14ac:dyDescent="0.25">
      <c r="A363" s="50" t="str">
        <f t="shared" si="5"/>
        <v>2022JulhoEuropa</v>
      </c>
      <c r="B363" s="2">
        <v>2022</v>
      </c>
      <c r="C363" s="2" t="s">
        <v>60</v>
      </c>
      <c r="D363" s="2" t="s">
        <v>38</v>
      </c>
      <c r="E363" s="2" t="s">
        <v>32</v>
      </c>
      <c r="F363" s="4">
        <v>41500000</v>
      </c>
    </row>
    <row r="364" spans="1:6" x14ac:dyDescent="0.25">
      <c r="A364" s="50" t="str">
        <f t="shared" si="5"/>
        <v>2022JulhoEuropa</v>
      </c>
      <c r="B364" s="2">
        <v>2022</v>
      </c>
      <c r="C364" s="2" t="s">
        <v>60</v>
      </c>
      <c r="D364" s="2" t="s">
        <v>38</v>
      </c>
      <c r="E364" s="2" t="s">
        <v>33</v>
      </c>
      <c r="F364" s="4">
        <v>29000000</v>
      </c>
    </row>
    <row r="365" spans="1:6" x14ac:dyDescent="0.25">
      <c r="A365" s="50" t="str">
        <f t="shared" si="5"/>
        <v>2022JulhoEuropa</v>
      </c>
      <c r="B365" s="2">
        <v>2022</v>
      </c>
      <c r="C365" s="2" t="s">
        <v>60</v>
      </c>
      <c r="D365" s="2" t="s">
        <v>38</v>
      </c>
      <c r="E365" s="2" t="s">
        <v>34</v>
      </c>
      <c r="F365" s="4">
        <v>35600000</v>
      </c>
    </row>
    <row r="366" spans="1:6" x14ac:dyDescent="0.25">
      <c r="A366" s="50" t="str">
        <f t="shared" si="5"/>
        <v>2022JulhoEuropa</v>
      </c>
      <c r="B366" s="2">
        <v>2022</v>
      </c>
      <c r="C366" s="2" t="s">
        <v>60</v>
      </c>
      <c r="D366" s="2" t="s">
        <v>38</v>
      </c>
      <c r="E366" s="2" t="s">
        <v>35</v>
      </c>
      <c r="F366" s="4">
        <v>17500000</v>
      </c>
    </row>
    <row r="367" spans="1:6" x14ac:dyDescent="0.25">
      <c r="A367" s="50" t="str">
        <f t="shared" si="5"/>
        <v>2022JulhoEuropa</v>
      </c>
      <c r="B367" s="2">
        <v>2022</v>
      </c>
      <c r="C367" s="2" t="s">
        <v>60</v>
      </c>
      <c r="D367" s="2" t="s">
        <v>38</v>
      </c>
      <c r="E367" s="2" t="s">
        <v>36</v>
      </c>
      <c r="F367" s="4">
        <v>2500000</v>
      </c>
    </row>
    <row r="368" spans="1:6" x14ac:dyDescent="0.25">
      <c r="A368" s="50" t="str">
        <f t="shared" si="5"/>
        <v>2022JulhoEuropa</v>
      </c>
      <c r="B368" s="2">
        <v>2022</v>
      </c>
      <c r="C368" s="2" t="s">
        <v>60</v>
      </c>
      <c r="D368" s="2" t="s">
        <v>38</v>
      </c>
      <c r="E368" s="2" t="s">
        <v>37</v>
      </c>
      <c r="F368" s="4">
        <v>15000000</v>
      </c>
    </row>
    <row r="369" spans="1:6" x14ac:dyDescent="0.25">
      <c r="A369" s="50" t="str">
        <f t="shared" si="5"/>
        <v>2022MaioÁfrica</v>
      </c>
      <c r="B369" s="2">
        <v>2022</v>
      </c>
      <c r="C369" s="2" t="s">
        <v>58</v>
      </c>
      <c r="D369" s="2" t="s">
        <v>42</v>
      </c>
      <c r="E369" s="2" t="s">
        <v>39</v>
      </c>
      <c r="F369" s="4">
        <v>22100000</v>
      </c>
    </row>
    <row r="370" spans="1:6" x14ac:dyDescent="0.25">
      <c r="A370" s="50" t="str">
        <f t="shared" si="5"/>
        <v>2022MaioÁfrica</v>
      </c>
      <c r="B370" s="2">
        <v>2022</v>
      </c>
      <c r="C370" s="2" t="s">
        <v>58</v>
      </c>
      <c r="D370" s="2" t="s">
        <v>42</v>
      </c>
      <c r="E370" s="2" t="s">
        <v>40</v>
      </c>
      <c r="F370" s="4">
        <v>12900000</v>
      </c>
    </row>
    <row r="371" spans="1:6" x14ac:dyDescent="0.25">
      <c r="A371" s="50" t="str">
        <f t="shared" si="5"/>
        <v>2022MaioÁfrica</v>
      </c>
      <c r="B371" s="2">
        <v>2022</v>
      </c>
      <c r="C371" s="2" t="s">
        <v>58</v>
      </c>
      <c r="D371" s="2" t="s">
        <v>42</v>
      </c>
      <c r="E371" s="2" t="s">
        <v>41</v>
      </c>
      <c r="F371" s="4">
        <v>10300000</v>
      </c>
    </row>
    <row r="372" spans="1:6" x14ac:dyDescent="0.25">
      <c r="A372" s="50" t="str">
        <f t="shared" si="5"/>
        <v>2022MaioÁfrica</v>
      </c>
      <c r="B372" s="2">
        <v>2022</v>
      </c>
      <c r="C372" s="2" t="s">
        <v>58</v>
      </c>
      <c r="D372" s="2" t="s">
        <v>42</v>
      </c>
      <c r="E372" s="2" t="s">
        <v>1194</v>
      </c>
      <c r="F372" s="4">
        <v>1100000</v>
      </c>
    </row>
    <row r="373" spans="1:6" x14ac:dyDescent="0.25">
      <c r="A373" s="50" t="str">
        <f t="shared" si="5"/>
        <v>2022MaioÁfrica</v>
      </c>
      <c r="B373" s="2">
        <v>2022</v>
      </c>
      <c r="C373" s="2" t="s">
        <v>58</v>
      </c>
      <c r="D373" s="2" t="s">
        <v>42</v>
      </c>
      <c r="E373" s="2" t="s">
        <v>1194</v>
      </c>
      <c r="F373" s="4">
        <v>700000</v>
      </c>
    </row>
    <row r="374" spans="1:6" x14ac:dyDescent="0.25">
      <c r="A374" s="50" t="str">
        <f t="shared" si="5"/>
        <v>2022MaioÁfrica</v>
      </c>
      <c r="B374" s="2">
        <v>2022</v>
      </c>
      <c r="C374" s="2" t="s">
        <v>58</v>
      </c>
      <c r="D374" s="2" t="s">
        <v>42</v>
      </c>
      <c r="E374" s="2" t="s">
        <v>1194</v>
      </c>
      <c r="F374" s="4">
        <v>3000000</v>
      </c>
    </row>
    <row r="375" spans="1:6" x14ac:dyDescent="0.25">
      <c r="A375" s="50" t="str">
        <f t="shared" si="5"/>
        <v>2022MaioÁfrica</v>
      </c>
      <c r="B375" s="2">
        <v>2022</v>
      </c>
      <c r="C375" s="2" t="s">
        <v>58</v>
      </c>
      <c r="D375" s="2" t="s">
        <v>42</v>
      </c>
      <c r="E375" s="2" t="s">
        <v>1194</v>
      </c>
      <c r="F375" s="4">
        <v>1600000</v>
      </c>
    </row>
    <row r="376" spans="1:6" x14ac:dyDescent="0.25">
      <c r="A376" s="50" t="str">
        <f t="shared" si="5"/>
        <v>2022MaioÁfrica</v>
      </c>
      <c r="B376" s="2">
        <v>2022</v>
      </c>
      <c r="C376" s="2" t="s">
        <v>58</v>
      </c>
      <c r="D376" s="2" t="s">
        <v>42</v>
      </c>
      <c r="E376" s="2" t="s">
        <v>1194</v>
      </c>
      <c r="F376" s="4">
        <v>5200000</v>
      </c>
    </row>
    <row r="377" spans="1:6" x14ac:dyDescent="0.25">
      <c r="A377" s="50" t="str">
        <f t="shared" si="5"/>
        <v>2022MaioÁfrica</v>
      </c>
      <c r="B377" s="2">
        <v>2022</v>
      </c>
      <c r="C377" s="2" t="s">
        <v>58</v>
      </c>
      <c r="D377" s="2" t="s">
        <v>42</v>
      </c>
      <c r="E377" s="2" t="s">
        <v>1194</v>
      </c>
      <c r="F377" s="4">
        <v>3300000</v>
      </c>
    </row>
    <row r="378" spans="1:6" x14ac:dyDescent="0.25">
      <c r="A378" s="50" t="str">
        <f t="shared" si="5"/>
        <v>2022MaioÁfrica</v>
      </c>
      <c r="B378" s="2">
        <v>2022</v>
      </c>
      <c r="C378" s="2" t="s">
        <v>58</v>
      </c>
      <c r="D378" s="2" t="s">
        <v>42</v>
      </c>
      <c r="E378" s="2" t="s">
        <v>1194</v>
      </c>
      <c r="F378" s="4">
        <v>1100000</v>
      </c>
    </row>
    <row r="379" spans="1:6" x14ac:dyDescent="0.25">
      <c r="A379" s="50" t="str">
        <f t="shared" si="5"/>
        <v>2022MaioÁfrica</v>
      </c>
      <c r="B379" s="2">
        <v>2022</v>
      </c>
      <c r="C379" s="2" t="s">
        <v>58</v>
      </c>
      <c r="D379" s="2" t="s">
        <v>42</v>
      </c>
      <c r="E379" s="2" t="s">
        <v>1194</v>
      </c>
      <c r="F379" s="4">
        <v>500000</v>
      </c>
    </row>
    <row r="380" spans="1:6" x14ac:dyDescent="0.25">
      <c r="A380" s="50" t="str">
        <f t="shared" si="5"/>
        <v>2022MaioÁfrica</v>
      </c>
      <c r="B380" s="2">
        <v>2022</v>
      </c>
      <c r="C380" s="2" t="s">
        <v>58</v>
      </c>
      <c r="D380" s="2" t="s">
        <v>42</v>
      </c>
      <c r="E380" s="2" t="s">
        <v>1194</v>
      </c>
      <c r="F380" s="4">
        <v>600000</v>
      </c>
    </row>
    <row r="381" spans="1:6" x14ac:dyDescent="0.25">
      <c r="A381" s="50" t="str">
        <f t="shared" si="5"/>
        <v>2022MaioÁfrica</v>
      </c>
      <c r="B381" s="2">
        <v>2022</v>
      </c>
      <c r="C381" s="2" t="s">
        <v>58</v>
      </c>
      <c r="D381" s="2" t="s">
        <v>42</v>
      </c>
      <c r="E381" s="2" t="s">
        <v>1194</v>
      </c>
      <c r="F381" s="4">
        <v>300000</v>
      </c>
    </row>
    <row r="382" spans="1:6" x14ac:dyDescent="0.25">
      <c r="A382" s="50" t="str">
        <f t="shared" si="5"/>
        <v>2022MaioÁfrica</v>
      </c>
      <c r="B382" s="2">
        <v>2022</v>
      </c>
      <c r="C382" s="2" t="s">
        <v>58</v>
      </c>
      <c r="D382" s="2" t="s">
        <v>42</v>
      </c>
      <c r="E382" s="2" t="s">
        <v>1194</v>
      </c>
      <c r="F382" s="4">
        <v>1200000</v>
      </c>
    </row>
    <row r="383" spans="1:6" x14ac:dyDescent="0.25">
      <c r="A383" s="50" t="str">
        <f t="shared" si="5"/>
        <v>2022MaioÁfrica</v>
      </c>
      <c r="B383" s="2">
        <v>2022</v>
      </c>
      <c r="C383" s="2" t="s">
        <v>58</v>
      </c>
      <c r="D383" s="2" t="s">
        <v>42</v>
      </c>
      <c r="E383" s="2" t="s">
        <v>1194</v>
      </c>
      <c r="F383" s="4">
        <v>1000000</v>
      </c>
    </row>
    <row r="384" spans="1:6" x14ac:dyDescent="0.25">
      <c r="A384" s="50" t="str">
        <f t="shared" si="5"/>
        <v>2022MaioÁfrica</v>
      </c>
      <c r="B384" s="2">
        <v>2022</v>
      </c>
      <c r="C384" s="2" t="s">
        <v>58</v>
      </c>
      <c r="D384" s="2" t="s">
        <v>42</v>
      </c>
      <c r="E384" s="2" t="s">
        <v>1194</v>
      </c>
      <c r="F384" s="4">
        <v>1600000</v>
      </c>
    </row>
    <row r="385" spans="1:6" x14ac:dyDescent="0.25">
      <c r="A385" s="50" t="str">
        <f t="shared" si="5"/>
        <v>2022MaioÁfrica</v>
      </c>
      <c r="B385" s="2">
        <v>2022</v>
      </c>
      <c r="C385" s="2" t="s">
        <v>58</v>
      </c>
      <c r="D385" s="2" t="s">
        <v>42</v>
      </c>
      <c r="E385" s="2" t="s">
        <v>1194</v>
      </c>
      <c r="F385" s="4">
        <v>400000</v>
      </c>
    </row>
    <row r="386" spans="1:6" x14ac:dyDescent="0.25">
      <c r="A386" s="50" t="str">
        <f t="shared" si="5"/>
        <v>2022MaioÁfrica</v>
      </c>
      <c r="B386" s="2">
        <v>2022</v>
      </c>
      <c r="C386" s="2" t="s">
        <v>58</v>
      </c>
      <c r="D386" s="2" t="s">
        <v>42</v>
      </c>
      <c r="E386" s="2" t="s">
        <v>1194</v>
      </c>
      <c r="F386" s="4">
        <v>200000</v>
      </c>
    </row>
    <row r="387" spans="1:6" x14ac:dyDescent="0.25">
      <c r="A387" s="50" t="str">
        <f t="shared" ref="A387:A450" si="6">B387&amp;C387&amp;D387</f>
        <v>2022MaioÁfrica</v>
      </c>
      <c r="B387" s="2">
        <v>2022</v>
      </c>
      <c r="C387" s="2" t="s">
        <v>58</v>
      </c>
      <c r="D387" s="2" t="s">
        <v>42</v>
      </c>
      <c r="E387" s="2" t="s">
        <v>1194</v>
      </c>
      <c r="F387" s="4">
        <v>300000</v>
      </c>
    </row>
    <row r="388" spans="1:6" x14ac:dyDescent="0.25">
      <c r="A388" s="50" t="str">
        <f t="shared" si="6"/>
        <v>2022MaioÁfrica</v>
      </c>
      <c r="B388" s="2">
        <v>2022</v>
      </c>
      <c r="C388" s="2" t="s">
        <v>58</v>
      </c>
      <c r="D388" s="2" t="s">
        <v>42</v>
      </c>
      <c r="E388" s="2" t="s">
        <v>1194</v>
      </c>
      <c r="F388" s="4">
        <v>200000</v>
      </c>
    </row>
    <row r="389" spans="1:6" x14ac:dyDescent="0.25">
      <c r="A389" s="50" t="str">
        <f t="shared" si="6"/>
        <v>2022MaioÁfrica</v>
      </c>
      <c r="B389" s="2">
        <v>2022</v>
      </c>
      <c r="C389" s="2" t="s">
        <v>58</v>
      </c>
      <c r="D389" s="2" t="s">
        <v>42</v>
      </c>
      <c r="E389" s="2" t="s">
        <v>1194</v>
      </c>
      <c r="F389" s="4">
        <v>200000</v>
      </c>
    </row>
    <row r="390" spans="1:6" x14ac:dyDescent="0.25">
      <c r="A390" s="50" t="str">
        <f t="shared" si="6"/>
        <v>2022MaioÁfrica</v>
      </c>
      <c r="B390" s="2">
        <v>2022</v>
      </c>
      <c r="C390" s="2" t="s">
        <v>58</v>
      </c>
      <c r="D390" s="2" t="s">
        <v>42</v>
      </c>
      <c r="E390" s="2" t="s">
        <v>1194</v>
      </c>
      <c r="F390" s="4">
        <v>400000</v>
      </c>
    </row>
    <row r="391" spans="1:6" x14ac:dyDescent="0.25">
      <c r="A391" s="50" t="str">
        <f t="shared" si="6"/>
        <v>2022JunhoÁfrica</v>
      </c>
      <c r="B391" s="2">
        <v>2022</v>
      </c>
      <c r="C391" s="2" t="s">
        <v>59</v>
      </c>
      <c r="D391" s="2" t="s">
        <v>42</v>
      </c>
      <c r="E391" s="2" t="s">
        <v>39</v>
      </c>
      <c r="F391" s="4">
        <v>22500000</v>
      </c>
    </row>
    <row r="392" spans="1:6" x14ac:dyDescent="0.25">
      <c r="A392" s="50" t="str">
        <f t="shared" si="6"/>
        <v>2022JunhoÁfrica</v>
      </c>
      <c r="B392" s="2">
        <v>2022</v>
      </c>
      <c r="C392" s="2" t="s">
        <v>59</v>
      </c>
      <c r="D392" s="2" t="s">
        <v>42</v>
      </c>
      <c r="E392" s="2" t="s">
        <v>40</v>
      </c>
      <c r="F392" s="4">
        <v>13200000</v>
      </c>
    </row>
    <row r="393" spans="1:6" x14ac:dyDescent="0.25">
      <c r="A393" s="50" t="str">
        <f t="shared" si="6"/>
        <v>2022JunhoÁfrica</v>
      </c>
      <c r="B393" s="2">
        <v>2022</v>
      </c>
      <c r="C393" s="2" t="s">
        <v>59</v>
      </c>
      <c r="D393" s="2" t="s">
        <v>42</v>
      </c>
      <c r="E393" s="2" t="s">
        <v>41</v>
      </c>
      <c r="F393" s="4">
        <v>10600000</v>
      </c>
    </row>
    <row r="394" spans="1:6" x14ac:dyDescent="0.25">
      <c r="A394" s="50" t="str">
        <f t="shared" si="6"/>
        <v>2022JunhoÁfrica</v>
      </c>
      <c r="B394" s="2">
        <v>2022</v>
      </c>
      <c r="C394" s="2" t="s">
        <v>59</v>
      </c>
      <c r="D394" s="2" t="s">
        <v>42</v>
      </c>
      <c r="E394" s="2" t="s">
        <v>1194</v>
      </c>
      <c r="F394" s="4">
        <v>1200000</v>
      </c>
    </row>
    <row r="395" spans="1:6" x14ac:dyDescent="0.25">
      <c r="A395" s="50" t="str">
        <f t="shared" si="6"/>
        <v>2022JunhoÁfrica</v>
      </c>
      <c r="B395" s="2">
        <v>2022</v>
      </c>
      <c r="C395" s="2" t="s">
        <v>59</v>
      </c>
      <c r="D395" s="2" t="s">
        <v>42</v>
      </c>
      <c r="E395" s="2" t="s">
        <v>1194</v>
      </c>
      <c r="F395" s="4">
        <v>800000</v>
      </c>
    </row>
    <row r="396" spans="1:6" x14ac:dyDescent="0.25">
      <c r="A396" s="50" t="str">
        <f t="shared" si="6"/>
        <v>2022JunhoÁfrica</v>
      </c>
      <c r="B396" s="2">
        <v>2022</v>
      </c>
      <c r="C396" s="2" t="s">
        <v>59</v>
      </c>
      <c r="D396" s="2" t="s">
        <v>42</v>
      </c>
      <c r="E396" s="2" t="s">
        <v>1194</v>
      </c>
      <c r="F396" s="4">
        <v>3100000</v>
      </c>
    </row>
    <row r="397" spans="1:6" x14ac:dyDescent="0.25">
      <c r="A397" s="50" t="str">
        <f t="shared" si="6"/>
        <v>2022JunhoÁfrica</v>
      </c>
      <c r="B397" s="2">
        <v>2022</v>
      </c>
      <c r="C397" s="2" t="s">
        <v>59</v>
      </c>
      <c r="D397" s="2" t="s">
        <v>42</v>
      </c>
      <c r="E397" s="2" t="s">
        <v>1194</v>
      </c>
      <c r="F397" s="4">
        <v>1700000</v>
      </c>
    </row>
    <row r="398" spans="1:6" x14ac:dyDescent="0.25">
      <c r="A398" s="50" t="str">
        <f t="shared" si="6"/>
        <v>2022JunhoÁfrica</v>
      </c>
      <c r="B398" s="2">
        <v>2022</v>
      </c>
      <c r="C398" s="2" t="s">
        <v>59</v>
      </c>
      <c r="D398" s="2" t="s">
        <v>42</v>
      </c>
      <c r="E398" s="2" t="s">
        <v>1194</v>
      </c>
      <c r="F398" s="4">
        <v>5400000</v>
      </c>
    </row>
    <row r="399" spans="1:6" x14ac:dyDescent="0.25">
      <c r="A399" s="50" t="str">
        <f t="shared" si="6"/>
        <v>2022JunhoÁfrica</v>
      </c>
      <c r="B399" s="2">
        <v>2022</v>
      </c>
      <c r="C399" s="2" t="s">
        <v>59</v>
      </c>
      <c r="D399" s="2" t="s">
        <v>42</v>
      </c>
      <c r="E399" s="2" t="s">
        <v>1194</v>
      </c>
      <c r="F399" s="4">
        <v>3400000</v>
      </c>
    </row>
    <row r="400" spans="1:6" x14ac:dyDescent="0.25">
      <c r="A400" s="50" t="str">
        <f t="shared" si="6"/>
        <v>2022JunhoÁfrica</v>
      </c>
      <c r="B400" s="2">
        <v>2022</v>
      </c>
      <c r="C400" s="2" t="s">
        <v>59</v>
      </c>
      <c r="D400" s="2" t="s">
        <v>42</v>
      </c>
      <c r="E400" s="2" t="s">
        <v>1194</v>
      </c>
      <c r="F400" s="4">
        <v>1200000</v>
      </c>
    </row>
    <row r="401" spans="1:6" x14ac:dyDescent="0.25">
      <c r="A401" s="50" t="str">
        <f t="shared" si="6"/>
        <v>2022JunhoÁfrica</v>
      </c>
      <c r="B401" s="2">
        <v>2022</v>
      </c>
      <c r="C401" s="2" t="s">
        <v>59</v>
      </c>
      <c r="D401" s="2" t="s">
        <v>42</v>
      </c>
      <c r="E401" s="2" t="s">
        <v>1194</v>
      </c>
      <c r="F401" s="4">
        <v>600000</v>
      </c>
    </row>
    <row r="402" spans="1:6" x14ac:dyDescent="0.25">
      <c r="A402" s="50" t="str">
        <f t="shared" si="6"/>
        <v>2022JunhoÁfrica</v>
      </c>
      <c r="B402" s="2">
        <v>2022</v>
      </c>
      <c r="C402" s="2" t="s">
        <v>59</v>
      </c>
      <c r="D402" s="2" t="s">
        <v>42</v>
      </c>
      <c r="E402" s="2" t="s">
        <v>1194</v>
      </c>
      <c r="F402" s="4">
        <v>700000</v>
      </c>
    </row>
    <row r="403" spans="1:6" x14ac:dyDescent="0.25">
      <c r="A403" s="50" t="str">
        <f t="shared" si="6"/>
        <v>2022JunhoÁfrica</v>
      </c>
      <c r="B403" s="2">
        <v>2022</v>
      </c>
      <c r="C403" s="2" t="s">
        <v>59</v>
      </c>
      <c r="D403" s="2" t="s">
        <v>42</v>
      </c>
      <c r="E403" s="2" t="s">
        <v>1194</v>
      </c>
      <c r="F403" s="4">
        <v>300000</v>
      </c>
    </row>
    <row r="404" spans="1:6" x14ac:dyDescent="0.25">
      <c r="A404" s="50" t="str">
        <f t="shared" si="6"/>
        <v>2022JunhoÁfrica</v>
      </c>
      <c r="B404" s="2">
        <v>2022</v>
      </c>
      <c r="C404" s="2" t="s">
        <v>59</v>
      </c>
      <c r="D404" s="2" t="s">
        <v>42</v>
      </c>
      <c r="E404" s="2" t="s">
        <v>1194</v>
      </c>
      <c r="F404" s="4">
        <v>1300000</v>
      </c>
    </row>
    <row r="405" spans="1:6" x14ac:dyDescent="0.25">
      <c r="A405" s="50" t="str">
        <f t="shared" si="6"/>
        <v>2022JunhoÁfrica</v>
      </c>
      <c r="B405" s="2">
        <v>2022</v>
      </c>
      <c r="C405" s="2" t="s">
        <v>59</v>
      </c>
      <c r="D405" s="2" t="s">
        <v>42</v>
      </c>
      <c r="E405" s="2" t="s">
        <v>1194</v>
      </c>
      <c r="F405" s="4">
        <v>1100000</v>
      </c>
    </row>
    <row r="406" spans="1:6" x14ac:dyDescent="0.25">
      <c r="A406" s="50" t="str">
        <f t="shared" si="6"/>
        <v>2022JunhoÁfrica</v>
      </c>
      <c r="B406" s="2">
        <v>2022</v>
      </c>
      <c r="C406" s="2" t="s">
        <v>59</v>
      </c>
      <c r="D406" s="2" t="s">
        <v>42</v>
      </c>
      <c r="E406" s="2" t="s">
        <v>1194</v>
      </c>
      <c r="F406" s="4">
        <v>1700000</v>
      </c>
    </row>
    <row r="407" spans="1:6" x14ac:dyDescent="0.25">
      <c r="A407" s="50" t="str">
        <f t="shared" si="6"/>
        <v>2022JunhoÁfrica</v>
      </c>
      <c r="B407" s="2">
        <v>2022</v>
      </c>
      <c r="C407" s="2" t="s">
        <v>59</v>
      </c>
      <c r="D407" s="2" t="s">
        <v>42</v>
      </c>
      <c r="E407" s="2" t="s">
        <v>1194</v>
      </c>
      <c r="F407" s="4">
        <v>400000</v>
      </c>
    </row>
    <row r="408" spans="1:6" x14ac:dyDescent="0.25">
      <c r="A408" s="50" t="str">
        <f t="shared" si="6"/>
        <v>2022JunhoÁfrica</v>
      </c>
      <c r="B408" s="2">
        <v>2022</v>
      </c>
      <c r="C408" s="2" t="s">
        <v>59</v>
      </c>
      <c r="D408" s="2" t="s">
        <v>42</v>
      </c>
      <c r="E408" s="2" t="s">
        <v>1194</v>
      </c>
      <c r="F408" s="4">
        <v>200000</v>
      </c>
    </row>
    <row r="409" spans="1:6" x14ac:dyDescent="0.25">
      <c r="A409" s="50" t="str">
        <f t="shared" si="6"/>
        <v>2022JunhoÁfrica</v>
      </c>
      <c r="B409" s="2">
        <v>2022</v>
      </c>
      <c r="C409" s="2" t="s">
        <v>59</v>
      </c>
      <c r="D409" s="2" t="s">
        <v>42</v>
      </c>
      <c r="E409" s="2" t="s">
        <v>1194</v>
      </c>
      <c r="F409" s="4">
        <v>300000</v>
      </c>
    </row>
    <row r="410" spans="1:6" x14ac:dyDescent="0.25">
      <c r="A410" s="50" t="str">
        <f t="shared" si="6"/>
        <v>2022JunhoÁfrica</v>
      </c>
      <c r="B410" s="2">
        <v>2022</v>
      </c>
      <c r="C410" s="2" t="s">
        <v>59</v>
      </c>
      <c r="D410" s="2" t="s">
        <v>42</v>
      </c>
      <c r="E410" s="2" t="s">
        <v>1194</v>
      </c>
      <c r="F410" s="4">
        <v>200000</v>
      </c>
    </row>
    <row r="411" spans="1:6" x14ac:dyDescent="0.25">
      <c r="A411" s="50" t="str">
        <f t="shared" si="6"/>
        <v>2022JunhoÁfrica</v>
      </c>
      <c r="B411" s="2">
        <v>2022</v>
      </c>
      <c r="C411" s="2" t="s">
        <v>59</v>
      </c>
      <c r="D411" s="2" t="s">
        <v>42</v>
      </c>
      <c r="E411" s="2" t="s">
        <v>1194</v>
      </c>
      <c r="F411" s="4">
        <v>200000</v>
      </c>
    </row>
    <row r="412" spans="1:6" x14ac:dyDescent="0.25">
      <c r="A412" s="50" t="str">
        <f t="shared" si="6"/>
        <v>2022JunhoÁfrica</v>
      </c>
      <c r="B412" s="2">
        <v>2022</v>
      </c>
      <c r="C412" s="2" t="s">
        <v>59</v>
      </c>
      <c r="D412" s="2" t="s">
        <v>42</v>
      </c>
      <c r="E412" s="2" t="s">
        <v>1194</v>
      </c>
      <c r="F412" s="4">
        <v>500000</v>
      </c>
    </row>
    <row r="413" spans="1:6" x14ac:dyDescent="0.25">
      <c r="A413" s="50" t="str">
        <f t="shared" si="6"/>
        <v>2022JulhoÁfrica</v>
      </c>
      <c r="B413" s="2">
        <v>2022</v>
      </c>
      <c r="C413" s="2" t="s">
        <v>60</v>
      </c>
      <c r="D413" s="2" t="s">
        <v>42</v>
      </c>
      <c r="E413" s="2" t="s">
        <v>39</v>
      </c>
      <c r="F413" s="4">
        <v>22800000</v>
      </c>
    </row>
    <row r="414" spans="1:6" x14ac:dyDescent="0.25">
      <c r="A414" s="50" t="str">
        <f t="shared" si="6"/>
        <v>2022JulhoÁfrica</v>
      </c>
      <c r="B414" s="2">
        <v>2022</v>
      </c>
      <c r="C414" s="2" t="s">
        <v>60</v>
      </c>
      <c r="D414" s="2" t="s">
        <v>42</v>
      </c>
      <c r="E414" s="2" t="s">
        <v>40</v>
      </c>
      <c r="F414" s="4">
        <v>13400000</v>
      </c>
    </row>
    <row r="415" spans="1:6" x14ac:dyDescent="0.25">
      <c r="A415" s="50" t="str">
        <f t="shared" si="6"/>
        <v>2022JulhoÁfrica</v>
      </c>
      <c r="B415" s="2">
        <v>2022</v>
      </c>
      <c r="C415" s="2" t="s">
        <v>60</v>
      </c>
      <c r="D415" s="2" t="s">
        <v>42</v>
      </c>
      <c r="E415" s="2" t="s">
        <v>41</v>
      </c>
      <c r="F415" s="4">
        <v>10900000</v>
      </c>
    </row>
    <row r="416" spans="1:6" x14ac:dyDescent="0.25">
      <c r="A416" s="50" t="str">
        <f t="shared" si="6"/>
        <v>2022JulhoÁfrica</v>
      </c>
      <c r="B416" s="2">
        <v>2022</v>
      </c>
      <c r="C416" s="2" t="s">
        <v>60</v>
      </c>
      <c r="D416" s="2" t="s">
        <v>42</v>
      </c>
      <c r="E416" s="2" t="s">
        <v>1194</v>
      </c>
      <c r="F416" s="4">
        <v>1300000</v>
      </c>
    </row>
    <row r="417" spans="1:6" x14ac:dyDescent="0.25">
      <c r="A417" s="50" t="str">
        <f t="shared" si="6"/>
        <v>2022JulhoÁfrica</v>
      </c>
      <c r="B417" s="2">
        <v>2022</v>
      </c>
      <c r="C417" s="2" t="s">
        <v>60</v>
      </c>
      <c r="D417" s="2" t="s">
        <v>42</v>
      </c>
      <c r="E417" s="2" t="s">
        <v>1194</v>
      </c>
      <c r="F417" s="4">
        <v>900000</v>
      </c>
    </row>
    <row r="418" spans="1:6" x14ac:dyDescent="0.25">
      <c r="A418" s="50" t="str">
        <f t="shared" si="6"/>
        <v>2022JulhoÁfrica</v>
      </c>
      <c r="B418" s="2">
        <v>2022</v>
      </c>
      <c r="C418" s="2" t="s">
        <v>60</v>
      </c>
      <c r="D418" s="2" t="s">
        <v>42</v>
      </c>
      <c r="E418" s="2" t="s">
        <v>1194</v>
      </c>
      <c r="F418" s="4">
        <v>3200000</v>
      </c>
    </row>
    <row r="419" spans="1:6" x14ac:dyDescent="0.25">
      <c r="A419" s="50" t="str">
        <f t="shared" si="6"/>
        <v>2022JulhoÁfrica</v>
      </c>
      <c r="B419" s="2">
        <v>2022</v>
      </c>
      <c r="C419" s="2" t="s">
        <v>60</v>
      </c>
      <c r="D419" s="2" t="s">
        <v>42</v>
      </c>
      <c r="E419" s="2" t="s">
        <v>1194</v>
      </c>
      <c r="F419" s="4">
        <v>1800000</v>
      </c>
    </row>
    <row r="420" spans="1:6" x14ac:dyDescent="0.25">
      <c r="A420" s="50" t="str">
        <f t="shared" si="6"/>
        <v>2022JulhoÁfrica</v>
      </c>
      <c r="B420" s="2">
        <v>2022</v>
      </c>
      <c r="C420" s="2" t="s">
        <v>60</v>
      </c>
      <c r="D420" s="2" t="s">
        <v>42</v>
      </c>
      <c r="E420" s="2" t="s">
        <v>1194</v>
      </c>
      <c r="F420" s="4">
        <v>5500000</v>
      </c>
    </row>
    <row r="421" spans="1:6" x14ac:dyDescent="0.25">
      <c r="A421" s="50" t="str">
        <f t="shared" si="6"/>
        <v>2022JulhoÁfrica</v>
      </c>
      <c r="B421" s="2">
        <v>2022</v>
      </c>
      <c r="C421" s="2" t="s">
        <v>60</v>
      </c>
      <c r="D421" s="2" t="s">
        <v>42</v>
      </c>
      <c r="E421" s="2" t="s">
        <v>1194</v>
      </c>
      <c r="F421" s="4">
        <v>3500000</v>
      </c>
    </row>
    <row r="422" spans="1:6" x14ac:dyDescent="0.25">
      <c r="A422" s="50" t="str">
        <f t="shared" si="6"/>
        <v>2022JulhoÁfrica</v>
      </c>
      <c r="B422" s="2">
        <v>2022</v>
      </c>
      <c r="C422" s="2" t="s">
        <v>60</v>
      </c>
      <c r="D422" s="2" t="s">
        <v>42</v>
      </c>
      <c r="E422" s="2" t="s">
        <v>1194</v>
      </c>
      <c r="F422" s="4">
        <v>1300000</v>
      </c>
    </row>
    <row r="423" spans="1:6" x14ac:dyDescent="0.25">
      <c r="A423" s="50" t="str">
        <f t="shared" si="6"/>
        <v>2022JulhoÁfrica</v>
      </c>
      <c r="B423" s="2">
        <v>2022</v>
      </c>
      <c r="C423" s="2" t="s">
        <v>60</v>
      </c>
      <c r="D423" s="2" t="s">
        <v>42</v>
      </c>
      <c r="E423" s="2" t="s">
        <v>1194</v>
      </c>
      <c r="F423" s="4">
        <v>700000</v>
      </c>
    </row>
    <row r="424" spans="1:6" x14ac:dyDescent="0.25">
      <c r="A424" s="50" t="str">
        <f t="shared" si="6"/>
        <v>2022JulhoÁfrica</v>
      </c>
      <c r="B424" s="2">
        <v>2022</v>
      </c>
      <c r="C424" s="2" t="s">
        <v>60</v>
      </c>
      <c r="D424" s="2" t="s">
        <v>42</v>
      </c>
      <c r="E424" s="2" t="s">
        <v>1194</v>
      </c>
      <c r="F424" s="4">
        <v>800000</v>
      </c>
    </row>
    <row r="425" spans="1:6" x14ac:dyDescent="0.25">
      <c r="A425" s="50" t="str">
        <f t="shared" si="6"/>
        <v>2022JulhoÁfrica</v>
      </c>
      <c r="B425" s="2">
        <v>2022</v>
      </c>
      <c r="C425" s="2" t="s">
        <v>60</v>
      </c>
      <c r="D425" s="2" t="s">
        <v>42</v>
      </c>
      <c r="E425" s="2" t="s">
        <v>1194</v>
      </c>
      <c r="F425" s="4">
        <v>400000</v>
      </c>
    </row>
    <row r="426" spans="1:6" x14ac:dyDescent="0.25">
      <c r="A426" s="50" t="str">
        <f t="shared" si="6"/>
        <v>2022JulhoÁfrica</v>
      </c>
      <c r="B426" s="2">
        <v>2022</v>
      </c>
      <c r="C426" s="2" t="s">
        <v>60</v>
      </c>
      <c r="D426" s="2" t="s">
        <v>42</v>
      </c>
      <c r="E426" s="2" t="s">
        <v>1194</v>
      </c>
      <c r="F426" s="4">
        <v>1400000</v>
      </c>
    </row>
    <row r="427" spans="1:6" x14ac:dyDescent="0.25">
      <c r="A427" s="50" t="str">
        <f t="shared" si="6"/>
        <v>2022JulhoÁfrica</v>
      </c>
      <c r="B427" s="2">
        <v>2022</v>
      </c>
      <c r="C427" s="2" t="s">
        <v>60</v>
      </c>
      <c r="D427" s="2" t="s">
        <v>42</v>
      </c>
      <c r="E427" s="2" t="s">
        <v>1194</v>
      </c>
      <c r="F427" s="4">
        <v>1200000</v>
      </c>
    </row>
    <row r="428" spans="1:6" x14ac:dyDescent="0.25">
      <c r="A428" s="50" t="str">
        <f t="shared" si="6"/>
        <v>2022JulhoÁfrica</v>
      </c>
      <c r="B428" s="2">
        <v>2022</v>
      </c>
      <c r="C428" s="2" t="s">
        <v>60</v>
      </c>
      <c r="D428" s="2" t="s">
        <v>42</v>
      </c>
      <c r="E428" s="2" t="s">
        <v>1194</v>
      </c>
      <c r="F428" s="4">
        <v>1800000</v>
      </c>
    </row>
    <row r="429" spans="1:6" x14ac:dyDescent="0.25">
      <c r="A429" s="50" t="str">
        <f t="shared" si="6"/>
        <v>2022JulhoÁfrica</v>
      </c>
      <c r="B429" s="2">
        <v>2022</v>
      </c>
      <c r="C429" s="2" t="s">
        <v>60</v>
      </c>
      <c r="D429" s="2" t="s">
        <v>42</v>
      </c>
      <c r="E429" s="2" t="s">
        <v>1194</v>
      </c>
      <c r="F429" s="4">
        <v>500000</v>
      </c>
    </row>
    <row r="430" spans="1:6" x14ac:dyDescent="0.25">
      <c r="A430" s="50" t="str">
        <f t="shared" si="6"/>
        <v>2022JulhoÁfrica</v>
      </c>
      <c r="B430" s="2">
        <v>2022</v>
      </c>
      <c r="C430" s="2" t="s">
        <v>60</v>
      </c>
      <c r="D430" s="2" t="s">
        <v>42</v>
      </c>
      <c r="E430" s="2" t="s">
        <v>1194</v>
      </c>
      <c r="F430" s="4">
        <v>300000</v>
      </c>
    </row>
    <row r="431" spans="1:6" x14ac:dyDescent="0.25">
      <c r="A431" s="50" t="str">
        <f t="shared" si="6"/>
        <v>2022JulhoÁfrica</v>
      </c>
      <c r="B431" s="2">
        <v>2022</v>
      </c>
      <c r="C431" s="2" t="s">
        <v>60</v>
      </c>
      <c r="D431" s="2" t="s">
        <v>42</v>
      </c>
      <c r="E431" s="2" t="s">
        <v>1194</v>
      </c>
      <c r="F431" s="4">
        <v>400000</v>
      </c>
    </row>
    <row r="432" spans="1:6" x14ac:dyDescent="0.25">
      <c r="A432" s="50" t="str">
        <f t="shared" si="6"/>
        <v>2022JulhoÁfrica</v>
      </c>
      <c r="B432" s="2">
        <v>2022</v>
      </c>
      <c r="C432" s="2" t="s">
        <v>60</v>
      </c>
      <c r="D432" s="2" t="s">
        <v>42</v>
      </c>
      <c r="E432" s="2" t="s">
        <v>1194</v>
      </c>
      <c r="F432" s="4">
        <v>300000</v>
      </c>
    </row>
    <row r="433" spans="1:6" x14ac:dyDescent="0.25">
      <c r="A433" s="50" t="str">
        <f t="shared" si="6"/>
        <v>2022JulhoÁfrica</v>
      </c>
      <c r="B433" s="2">
        <v>2022</v>
      </c>
      <c r="C433" s="2" t="s">
        <v>60</v>
      </c>
      <c r="D433" s="2" t="s">
        <v>42</v>
      </c>
      <c r="E433" s="2" t="s">
        <v>1194</v>
      </c>
      <c r="F433" s="4">
        <v>300000</v>
      </c>
    </row>
    <row r="434" spans="1:6" x14ac:dyDescent="0.25">
      <c r="A434" s="50" t="str">
        <f t="shared" si="6"/>
        <v>2022JulhoÁfrica</v>
      </c>
      <c r="B434" s="2">
        <v>2022</v>
      </c>
      <c r="C434" s="2" t="s">
        <v>60</v>
      </c>
      <c r="D434" s="2" t="s">
        <v>42</v>
      </c>
      <c r="E434" s="2" t="s">
        <v>1194</v>
      </c>
      <c r="F434" s="4">
        <v>600000</v>
      </c>
    </row>
    <row r="435" spans="1:6" x14ac:dyDescent="0.25">
      <c r="A435" s="50" t="str">
        <f t="shared" si="6"/>
        <v>2022MaioÁsia</v>
      </c>
      <c r="B435" s="2">
        <v>2022</v>
      </c>
      <c r="C435" s="2" t="s">
        <v>58</v>
      </c>
      <c r="D435" s="2" t="s">
        <v>51</v>
      </c>
      <c r="E435" s="2" t="s">
        <v>43</v>
      </c>
      <c r="F435" s="4">
        <v>1210000000</v>
      </c>
    </row>
    <row r="436" spans="1:6" x14ac:dyDescent="0.25">
      <c r="A436" s="50" t="str">
        <f t="shared" si="6"/>
        <v>2022MaioÁsia</v>
      </c>
      <c r="B436" s="2">
        <v>2022</v>
      </c>
      <c r="C436" s="2" t="s">
        <v>58</v>
      </c>
      <c r="D436" s="2" t="s">
        <v>51</v>
      </c>
      <c r="E436" s="2" t="s">
        <v>44</v>
      </c>
      <c r="F436" s="4">
        <v>108200000</v>
      </c>
    </row>
    <row r="437" spans="1:6" x14ac:dyDescent="0.25">
      <c r="A437" s="50" t="str">
        <f t="shared" si="6"/>
        <v>2022MaioÁsia</v>
      </c>
      <c r="B437" s="2">
        <v>2022</v>
      </c>
      <c r="C437" s="2" t="s">
        <v>58</v>
      </c>
      <c r="D437" s="2" t="s">
        <v>51</v>
      </c>
      <c r="E437" s="2" t="s">
        <v>45</v>
      </c>
      <c r="F437" s="4">
        <v>117000000</v>
      </c>
    </row>
    <row r="438" spans="1:6" x14ac:dyDescent="0.25">
      <c r="A438" s="50" t="str">
        <f t="shared" si="6"/>
        <v>2022MaioÁsia</v>
      </c>
      <c r="B438" s="2">
        <v>2022</v>
      </c>
      <c r="C438" s="2" t="s">
        <v>58</v>
      </c>
      <c r="D438" s="2" t="s">
        <v>51</v>
      </c>
      <c r="E438" s="2" t="s">
        <v>46</v>
      </c>
      <c r="F438" s="4">
        <v>43300000</v>
      </c>
    </row>
    <row r="439" spans="1:6" x14ac:dyDescent="0.25">
      <c r="A439" s="50" t="str">
        <f t="shared" si="6"/>
        <v>2022MaioÁsia</v>
      </c>
      <c r="B439" s="2">
        <v>2022</v>
      </c>
      <c r="C439" s="2" t="s">
        <v>58</v>
      </c>
      <c r="D439" s="2" t="s">
        <v>51</v>
      </c>
      <c r="E439" s="2" t="s">
        <v>47</v>
      </c>
      <c r="F439" s="4">
        <v>32000000</v>
      </c>
    </row>
    <row r="440" spans="1:6" x14ac:dyDescent="0.25">
      <c r="A440" s="50" t="str">
        <f t="shared" si="6"/>
        <v>2022MaioÁsia</v>
      </c>
      <c r="B440" s="2">
        <v>2022</v>
      </c>
      <c r="C440" s="2" t="s">
        <v>58</v>
      </c>
      <c r="D440" s="2" t="s">
        <v>51</v>
      </c>
      <c r="E440" s="2" t="s">
        <v>1195</v>
      </c>
      <c r="F440" s="4">
        <v>24000000</v>
      </c>
    </row>
    <row r="441" spans="1:6" x14ac:dyDescent="0.25">
      <c r="A441" s="50" t="str">
        <f t="shared" si="6"/>
        <v>2022MaioÁsia</v>
      </c>
      <c r="B441" s="2">
        <v>2022</v>
      </c>
      <c r="C441" s="2" t="s">
        <v>58</v>
      </c>
      <c r="D441" s="2" t="s">
        <v>51</v>
      </c>
      <c r="E441" s="2" t="s">
        <v>48</v>
      </c>
      <c r="F441" s="4">
        <v>26000000</v>
      </c>
    </row>
    <row r="442" spans="1:6" x14ac:dyDescent="0.25">
      <c r="A442" s="50" t="str">
        <f t="shared" si="6"/>
        <v>2022MaioÁsia</v>
      </c>
      <c r="B442" s="2">
        <v>2022</v>
      </c>
      <c r="C442" s="2" t="s">
        <v>58</v>
      </c>
      <c r="D442" s="2" t="s">
        <v>51</v>
      </c>
      <c r="E442" s="2" t="s">
        <v>49</v>
      </c>
      <c r="F442" s="4">
        <v>46400000</v>
      </c>
    </row>
    <row r="443" spans="1:6" x14ac:dyDescent="0.25">
      <c r="A443" s="50" t="str">
        <f t="shared" si="6"/>
        <v>2022MaioÁsia</v>
      </c>
      <c r="B443" s="2">
        <v>2022</v>
      </c>
      <c r="C443" s="2" t="s">
        <v>58</v>
      </c>
      <c r="D443" s="2" t="s">
        <v>51</v>
      </c>
      <c r="E443" s="2" t="s">
        <v>1195</v>
      </c>
      <c r="F443" s="4">
        <v>23000000</v>
      </c>
    </row>
    <row r="444" spans="1:6" x14ac:dyDescent="0.25">
      <c r="A444" s="50" t="str">
        <f t="shared" si="6"/>
        <v>2022MaioÁsia</v>
      </c>
      <c r="B444" s="2">
        <v>2022</v>
      </c>
      <c r="C444" s="2" t="s">
        <v>58</v>
      </c>
      <c r="D444" s="2" t="s">
        <v>51</v>
      </c>
      <c r="E444" s="2" t="s">
        <v>1195</v>
      </c>
      <c r="F444" s="4">
        <v>10000000</v>
      </c>
    </row>
    <row r="445" spans="1:6" x14ac:dyDescent="0.25">
      <c r="A445" s="50" t="str">
        <f t="shared" si="6"/>
        <v>2022MaioÁsia</v>
      </c>
      <c r="B445" s="2">
        <v>2022</v>
      </c>
      <c r="C445" s="2" t="s">
        <v>58</v>
      </c>
      <c r="D445" s="2" t="s">
        <v>51</v>
      </c>
      <c r="E445" s="2" t="s">
        <v>1195</v>
      </c>
      <c r="F445" s="4">
        <v>3000000</v>
      </c>
    </row>
    <row r="446" spans="1:6" x14ac:dyDescent="0.25">
      <c r="A446" s="50" t="str">
        <f t="shared" si="6"/>
        <v>2022MaioÁsia</v>
      </c>
      <c r="B446" s="2">
        <v>2022</v>
      </c>
      <c r="C446" s="2" t="s">
        <v>58</v>
      </c>
      <c r="D446" s="2" t="s">
        <v>51</v>
      </c>
      <c r="E446" s="2" t="s">
        <v>1195</v>
      </c>
      <c r="F446" s="4">
        <v>2000000</v>
      </c>
    </row>
    <row r="447" spans="1:6" x14ac:dyDescent="0.25">
      <c r="A447" s="50" t="str">
        <f t="shared" si="6"/>
        <v>2022MaioÁsia</v>
      </c>
      <c r="B447" s="2">
        <v>2022</v>
      </c>
      <c r="C447" s="2" t="s">
        <v>58</v>
      </c>
      <c r="D447" s="2" t="s">
        <v>51</v>
      </c>
      <c r="E447" s="2" t="s">
        <v>1195</v>
      </c>
      <c r="F447" s="4">
        <v>100000</v>
      </c>
    </row>
    <row r="448" spans="1:6" x14ac:dyDescent="0.25">
      <c r="A448" s="50" t="str">
        <f t="shared" si="6"/>
        <v>2022MaioÁsia</v>
      </c>
      <c r="B448" s="2">
        <v>2022</v>
      </c>
      <c r="C448" s="2" t="s">
        <v>58</v>
      </c>
      <c r="D448" s="2" t="s">
        <v>51</v>
      </c>
      <c r="E448" s="2" t="s">
        <v>1195</v>
      </c>
      <c r="F448" s="4">
        <v>50000</v>
      </c>
    </row>
    <row r="449" spans="1:6" x14ac:dyDescent="0.25">
      <c r="A449" s="50" t="str">
        <f t="shared" si="6"/>
        <v>2022MaioÁsia</v>
      </c>
      <c r="B449" s="2">
        <v>2022</v>
      </c>
      <c r="C449" s="2" t="s">
        <v>58</v>
      </c>
      <c r="D449" s="2" t="s">
        <v>51</v>
      </c>
      <c r="E449" s="2" t="s">
        <v>1195</v>
      </c>
      <c r="F449" s="4">
        <v>30000</v>
      </c>
    </row>
    <row r="450" spans="1:6" x14ac:dyDescent="0.25">
      <c r="A450" s="50" t="str">
        <f t="shared" si="6"/>
        <v>2022MaioÁsia</v>
      </c>
      <c r="B450" s="2">
        <v>2022</v>
      </c>
      <c r="C450" s="2" t="s">
        <v>58</v>
      </c>
      <c r="D450" s="2" t="s">
        <v>51</v>
      </c>
      <c r="E450" s="2" t="s">
        <v>1195</v>
      </c>
      <c r="F450" s="4">
        <v>40000</v>
      </c>
    </row>
    <row r="451" spans="1:6" x14ac:dyDescent="0.25">
      <c r="A451" s="50" t="str">
        <f t="shared" ref="A451:A514" si="7">B451&amp;C451&amp;D451</f>
        <v>2022MaioÁsia</v>
      </c>
      <c r="B451" s="2">
        <v>2022</v>
      </c>
      <c r="C451" s="2" t="s">
        <v>58</v>
      </c>
      <c r="D451" s="2" t="s">
        <v>51</v>
      </c>
      <c r="E451" s="2" t="s">
        <v>1195</v>
      </c>
      <c r="F451" s="4">
        <v>10000</v>
      </c>
    </row>
    <row r="452" spans="1:6" x14ac:dyDescent="0.25">
      <c r="A452" s="50" t="str">
        <f t="shared" si="7"/>
        <v>2022JunhoÁsia</v>
      </c>
      <c r="B452" s="2">
        <v>2022</v>
      </c>
      <c r="C452" s="2" t="s">
        <v>59</v>
      </c>
      <c r="D452" s="2" t="s">
        <v>51</v>
      </c>
      <c r="E452" s="2" t="s">
        <v>43</v>
      </c>
      <c r="F452" s="4">
        <v>1230000000</v>
      </c>
    </row>
    <row r="453" spans="1:6" x14ac:dyDescent="0.25">
      <c r="A453" s="50" t="str">
        <f t="shared" si="7"/>
        <v>2022JunhoÁsia</v>
      </c>
      <c r="B453" s="2">
        <v>2022</v>
      </c>
      <c r="C453" s="2" t="s">
        <v>59</v>
      </c>
      <c r="D453" s="2" t="s">
        <v>51</v>
      </c>
      <c r="E453" s="2" t="s">
        <v>44</v>
      </c>
      <c r="F453" s="4">
        <v>110200000</v>
      </c>
    </row>
    <row r="454" spans="1:6" x14ac:dyDescent="0.25">
      <c r="A454" s="50" t="str">
        <f t="shared" si="7"/>
        <v>2022JunhoÁsia</v>
      </c>
      <c r="B454" s="2">
        <v>2022</v>
      </c>
      <c r="C454" s="2" t="s">
        <v>59</v>
      </c>
      <c r="D454" s="2" t="s">
        <v>51</v>
      </c>
      <c r="E454" s="2" t="s">
        <v>45</v>
      </c>
      <c r="F454" s="4">
        <v>119000000</v>
      </c>
    </row>
    <row r="455" spans="1:6" x14ac:dyDescent="0.25">
      <c r="A455" s="50" t="str">
        <f t="shared" si="7"/>
        <v>2022JunhoÁsia</v>
      </c>
      <c r="B455" s="2">
        <v>2022</v>
      </c>
      <c r="C455" s="2" t="s">
        <v>59</v>
      </c>
      <c r="D455" s="2" t="s">
        <v>51</v>
      </c>
      <c r="E455" s="2" t="s">
        <v>46</v>
      </c>
      <c r="F455" s="4">
        <v>44300000</v>
      </c>
    </row>
    <row r="456" spans="1:6" x14ac:dyDescent="0.25">
      <c r="A456" s="50" t="str">
        <f t="shared" si="7"/>
        <v>2022JunhoÁsia</v>
      </c>
      <c r="B456" s="2">
        <v>2022</v>
      </c>
      <c r="C456" s="2" t="s">
        <v>59</v>
      </c>
      <c r="D456" s="2" t="s">
        <v>51</v>
      </c>
      <c r="E456" s="2" t="s">
        <v>47</v>
      </c>
      <c r="F456" s="4">
        <v>33000000</v>
      </c>
    </row>
    <row r="457" spans="1:6" x14ac:dyDescent="0.25">
      <c r="A457" s="50" t="str">
        <f t="shared" si="7"/>
        <v>2022JunhoÁsia</v>
      </c>
      <c r="B457" s="2">
        <v>2022</v>
      </c>
      <c r="C457" s="2" t="s">
        <v>59</v>
      </c>
      <c r="D457" s="2" t="s">
        <v>51</v>
      </c>
      <c r="E457" s="2" t="s">
        <v>1195</v>
      </c>
      <c r="F457" s="4">
        <v>25000000</v>
      </c>
    </row>
    <row r="458" spans="1:6" x14ac:dyDescent="0.25">
      <c r="A458" s="50" t="str">
        <f t="shared" si="7"/>
        <v>2022JunhoÁsia</v>
      </c>
      <c r="B458" s="2">
        <v>2022</v>
      </c>
      <c r="C458" s="2" t="s">
        <v>59</v>
      </c>
      <c r="D458" s="2" t="s">
        <v>51</v>
      </c>
      <c r="E458" s="2" t="s">
        <v>48</v>
      </c>
      <c r="F458" s="4">
        <v>27000000</v>
      </c>
    </row>
    <row r="459" spans="1:6" x14ac:dyDescent="0.25">
      <c r="A459" s="50" t="str">
        <f t="shared" si="7"/>
        <v>2022JunhoÁsia</v>
      </c>
      <c r="B459" s="2">
        <v>2022</v>
      </c>
      <c r="C459" s="2" t="s">
        <v>59</v>
      </c>
      <c r="D459" s="2" t="s">
        <v>51</v>
      </c>
      <c r="E459" s="2" t="s">
        <v>49</v>
      </c>
      <c r="F459" s="4">
        <v>47400000</v>
      </c>
    </row>
    <row r="460" spans="1:6" x14ac:dyDescent="0.25">
      <c r="A460" s="50" t="str">
        <f t="shared" si="7"/>
        <v>2022JunhoÁsia</v>
      </c>
      <c r="B460" s="2">
        <v>2022</v>
      </c>
      <c r="C460" s="2" t="s">
        <v>59</v>
      </c>
      <c r="D460" s="2" t="s">
        <v>51</v>
      </c>
      <c r="E460" s="2" t="s">
        <v>1195</v>
      </c>
      <c r="F460" s="4">
        <v>24000000</v>
      </c>
    </row>
    <row r="461" spans="1:6" x14ac:dyDescent="0.25">
      <c r="A461" s="50" t="str">
        <f t="shared" si="7"/>
        <v>2022JunhoÁsia</v>
      </c>
      <c r="B461" s="2">
        <v>2022</v>
      </c>
      <c r="C461" s="2" t="s">
        <v>59</v>
      </c>
      <c r="D461" s="2" t="s">
        <v>51</v>
      </c>
      <c r="E461" s="2" t="s">
        <v>1195</v>
      </c>
      <c r="F461" s="4">
        <v>11000000</v>
      </c>
    </row>
    <row r="462" spans="1:6" x14ac:dyDescent="0.25">
      <c r="A462" s="50" t="str">
        <f t="shared" si="7"/>
        <v>2022JunhoÁsia</v>
      </c>
      <c r="B462" s="2">
        <v>2022</v>
      </c>
      <c r="C462" s="2" t="s">
        <v>59</v>
      </c>
      <c r="D462" s="2" t="s">
        <v>51</v>
      </c>
      <c r="E462" s="2" t="s">
        <v>1195</v>
      </c>
      <c r="F462" s="4">
        <v>3100000</v>
      </c>
    </row>
    <row r="463" spans="1:6" x14ac:dyDescent="0.25">
      <c r="A463" s="50" t="str">
        <f t="shared" si="7"/>
        <v>2022JunhoÁsia</v>
      </c>
      <c r="B463" s="2">
        <v>2022</v>
      </c>
      <c r="C463" s="2" t="s">
        <v>59</v>
      </c>
      <c r="D463" s="2" t="s">
        <v>51</v>
      </c>
      <c r="E463" s="2" t="s">
        <v>1195</v>
      </c>
      <c r="F463" s="4">
        <v>2100000</v>
      </c>
    </row>
    <row r="464" spans="1:6" x14ac:dyDescent="0.25">
      <c r="A464" s="50" t="str">
        <f t="shared" si="7"/>
        <v>2022JunhoÁsia</v>
      </c>
      <c r="B464" s="2">
        <v>2022</v>
      </c>
      <c r="C464" s="2" t="s">
        <v>59</v>
      </c>
      <c r="D464" s="2" t="s">
        <v>51</v>
      </c>
      <c r="E464" s="2" t="s">
        <v>1195</v>
      </c>
      <c r="F464" s="4">
        <v>200000</v>
      </c>
    </row>
    <row r="465" spans="1:6" x14ac:dyDescent="0.25">
      <c r="A465" s="50" t="str">
        <f t="shared" si="7"/>
        <v>2022JunhoÁsia</v>
      </c>
      <c r="B465" s="2">
        <v>2022</v>
      </c>
      <c r="C465" s="2" t="s">
        <v>59</v>
      </c>
      <c r="D465" s="2" t="s">
        <v>51</v>
      </c>
      <c r="E465" s="2" t="s">
        <v>1195</v>
      </c>
      <c r="F465" s="4">
        <v>60000</v>
      </c>
    </row>
    <row r="466" spans="1:6" x14ac:dyDescent="0.25">
      <c r="A466" s="50" t="str">
        <f t="shared" si="7"/>
        <v>2022JunhoÁsia</v>
      </c>
      <c r="B466" s="2">
        <v>2022</v>
      </c>
      <c r="C466" s="2" t="s">
        <v>59</v>
      </c>
      <c r="D466" s="2" t="s">
        <v>51</v>
      </c>
      <c r="E466" s="2" t="s">
        <v>1195</v>
      </c>
      <c r="F466" s="4">
        <v>40000</v>
      </c>
    </row>
    <row r="467" spans="1:6" x14ac:dyDescent="0.25">
      <c r="A467" s="50" t="str">
        <f t="shared" si="7"/>
        <v>2022JunhoÁsia</v>
      </c>
      <c r="B467" s="2">
        <v>2022</v>
      </c>
      <c r="C467" s="2" t="s">
        <v>59</v>
      </c>
      <c r="D467" s="2" t="s">
        <v>51</v>
      </c>
      <c r="E467" s="2" t="s">
        <v>1195</v>
      </c>
      <c r="F467" s="4">
        <v>50000</v>
      </c>
    </row>
    <row r="468" spans="1:6" x14ac:dyDescent="0.25">
      <c r="A468" s="50" t="str">
        <f t="shared" si="7"/>
        <v>2022JunhoÁsia</v>
      </c>
      <c r="B468" s="2">
        <v>2022</v>
      </c>
      <c r="C468" s="2" t="s">
        <v>59</v>
      </c>
      <c r="D468" s="2" t="s">
        <v>51</v>
      </c>
      <c r="E468" s="2" t="s">
        <v>1195</v>
      </c>
      <c r="F468" s="4">
        <v>20000</v>
      </c>
    </row>
    <row r="469" spans="1:6" x14ac:dyDescent="0.25">
      <c r="A469" s="50" t="str">
        <f t="shared" si="7"/>
        <v>2022JulhoÁsia</v>
      </c>
      <c r="B469" s="2">
        <v>2022</v>
      </c>
      <c r="C469" s="2" t="s">
        <v>60</v>
      </c>
      <c r="D469" s="2" t="s">
        <v>51</v>
      </c>
      <c r="E469" s="2" t="s">
        <v>43</v>
      </c>
      <c r="F469" s="4">
        <v>1250000000</v>
      </c>
    </row>
    <row r="470" spans="1:6" x14ac:dyDescent="0.25">
      <c r="A470" s="50" t="str">
        <f t="shared" si="7"/>
        <v>2022JulhoÁsia</v>
      </c>
      <c r="B470" s="2">
        <v>2022</v>
      </c>
      <c r="C470" s="2" t="s">
        <v>60</v>
      </c>
      <c r="D470" s="2" t="s">
        <v>51</v>
      </c>
      <c r="E470" s="2" t="s">
        <v>44</v>
      </c>
      <c r="F470" s="4">
        <v>112200000</v>
      </c>
    </row>
    <row r="471" spans="1:6" x14ac:dyDescent="0.25">
      <c r="A471" s="50" t="str">
        <f t="shared" si="7"/>
        <v>2022JulhoÁsia</v>
      </c>
      <c r="B471" s="2">
        <v>2022</v>
      </c>
      <c r="C471" s="2" t="s">
        <v>60</v>
      </c>
      <c r="D471" s="2" t="s">
        <v>51</v>
      </c>
      <c r="E471" s="2" t="s">
        <v>45</v>
      </c>
      <c r="F471" s="4">
        <v>121000000</v>
      </c>
    </row>
    <row r="472" spans="1:6" x14ac:dyDescent="0.25">
      <c r="A472" s="50" t="str">
        <f t="shared" si="7"/>
        <v>2022JulhoÁsia</v>
      </c>
      <c r="B472" s="2">
        <v>2022</v>
      </c>
      <c r="C472" s="2" t="s">
        <v>60</v>
      </c>
      <c r="D472" s="2" t="s">
        <v>51</v>
      </c>
      <c r="E472" s="2" t="s">
        <v>46</v>
      </c>
      <c r="F472" s="4">
        <v>45300000</v>
      </c>
    </row>
    <row r="473" spans="1:6" x14ac:dyDescent="0.25">
      <c r="A473" s="50" t="str">
        <f t="shared" si="7"/>
        <v>2022JulhoÁsia</v>
      </c>
      <c r="B473" s="2">
        <v>2022</v>
      </c>
      <c r="C473" s="2" t="s">
        <v>60</v>
      </c>
      <c r="D473" s="2" t="s">
        <v>51</v>
      </c>
      <c r="E473" s="2" t="s">
        <v>47</v>
      </c>
      <c r="F473" s="4">
        <v>34000000</v>
      </c>
    </row>
    <row r="474" spans="1:6" x14ac:dyDescent="0.25">
      <c r="A474" s="50" t="str">
        <f t="shared" si="7"/>
        <v>2022JulhoÁsia</v>
      </c>
      <c r="B474" s="2">
        <v>2022</v>
      </c>
      <c r="C474" s="2" t="s">
        <v>60</v>
      </c>
      <c r="D474" s="2" t="s">
        <v>51</v>
      </c>
      <c r="E474" s="2" t="s">
        <v>1195</v>
      </c>
      <c r="F474" s="4">
        <v>26000000</v>
      </c>
    </row>
    <row r="475" spans="1:6" x14ac:dyDescent="0.25">
      <c r="A475" s="50" t="str">
        <f t="shared" si="7"/>
        <v>2022JulhoÁsia</v>
      </c>
      <c r="B475" s="2">
        <v>2022</v>
      </c>
      <c r="C475" s="2" t="s">
        <v>60</v>
      </c>
      <c r="D475" s="2" t="s">
        <v>51</v>
      </c>
      <c r="E475" s="2" t="s">
        <v>48</v>
      </c>
      <c r="F475" s="4">
        <v>28000000</v>
      </c>
    </row>
    <row r="476" spans="1:6" x14ac:dyDescent="0.25">
      <c r="A476" s="50" t="str">
        <f t="shared" si="7"/>
        <v>2022JulhoÁsia</v>
      </c>
      <c r="B476" s="2">
        <v>2022</v>
      </c>
      <c r="C476" s="2" t="s">
        <v>60</v>
      </c>
      <c r="D476" s="2" t="s">
        <v>51</v>
      </c>
      <c r="E476" s="2" t="s">
        <v>49</v>
      </c>
      <c r="F476" s="4">
        <v>48400000</v>
      </c>
    </row>
    <row r="477" spans="1:6" x14ac:dyDescent="0.25">
      <c r="A477" s="50" t="str">
        <f t="shared" si="7"/>
        <v>2022JulhoÁsia</v>
      </c>
      <c r="B477" s="2">
        <v>2022</v>
      </c>
      <c r="C477" s="2" t="s">
        <v>60</v>
      </c>
      <c r="D477" s="2" t="s">
        <v>51</v>
      </c>
      <c r="E477" s="2" t="s">
        <v>1195</v>
      </c>
      <c r="F477" s="4">
        <v>25000000</v>
      </c>
    </row>
    <row r="478" spans="1:6" x14ac:dyDescent="0.25">
      <c r="A478" s="50" t="str">
        <f t="shared" si="7"/>
        <v>2022JulhoÁsia</v>
      </c>
      <c r="B478" s="2">
        <v>2022</v>
      </c>
      <c r="C478" s="2" t="s">
        <v>60</v>
      </c>
      <c r="D478" s="2" t="s">
        <v>51</v>
      </c>
      <c r="E478" s="2" t="s">
        <v>1195</v>
      </c>
      <c r="F478" s="4">
        <v>12000000</v>
      </c>
    </row>
    <row r="479" spans="1:6" x14ac:dyDescent="0.25">
      <c r="A479" s="50" t="str">
        <f t="shared" si="7"/>
        <v>2022JulhoÁsia</v>
      </c>
      <c r="B479" s="2">
        <v>2022</v>
      </c>
      <c r="C479" s="2" t="s">
        <v>60</v>
      </c>
      <c r="D479" s="2" t="s">
        <v>51</v>
      </c>
      <c r="E479" s="2" t="s">
        <v>1195</v>
      </c>
      <c r="F479" s="4">
        <v>3200000</v>
      </c>
    </row>
    <row r="480" spans="1:6" x14ac:dyDescent="0.25">
      <c r="A480" s="50" t="str">
        <f t="shared" si="7"/>
        <v>2022JulhoÁsia</v>
      </c>
      <c r="B480" s="2">
        <v>2022</v>
      </c>
      <c r="C480" s="2" t="s">
        <v>60</v>
      </c>
      <c r="D480" s="2" t="s">
        <v>51</v>
      </c>
      <c r="E480" s="2" t="s">
        <v>1195</v>
      </c>
      <c r="F480" s="4">
        <v>2200000</v>
      </c>
    </row>
    <row r="481" spans="1:6" x14ac:dyDescent="0.25">
      <c r="A481" s="50" t="str">
        <f t="shared" si="7"/>
        <v>2022JulhoÁsia</v>
      </c>
      <c r="B481" s="2">
        <v>2022</v>
      </c>
      <c r="C481" s="2" t="s">
        <v>60</v>
      </c>
      <c r="D481" s="2" t="s">
        <v>51</v>
      </c>
      <c r="E481" s="2" t="s">
        <v>1195</v>
      </c>
      <c r="F481" s="4">
        <v>300000</v>
      </c>
    </row>
    <row r="482" spans="1:6" x14ac:dyDescent="0.25">
      <c r="A482" s="50" t="str">
        <f t="shared" si="7"/>
        <v>2022JulhoÁsia</v>
      </c>
      <c r="B482" s="2">
        <v>2022</v>
      </c>
      <c r="C482" s="2" t="s">
        <v>60</v>
      </c>
      <c r="D482" s="2" t="s">
        <v>51</v>
      </c>
      <c r="E482" s="2" t="s">
        <v>1195</v>
      </c>
      <c r="F482" s="4">
        <v>70000</v>
      </c>
    </row>
    <row r="483" spans="1:6" x14ac:dyDescent="0.25">
      <c r="A483" s="50" t="str">
        <f t="shared" si="7"/>
        <v>2022JulhoÁsia</v>
      </c>
      <c r="B483" s="2">
        <v>2022</v>
      </c>
      <c r="C483" s="2" t="s">
        <v>60</v>
      </c>
      <c r="D483" s="2" t="s">
        <v>51</v>
      </c>
      <c r="E483" s="2" t="s">
        <v>1195</v>
      </c>
      <c r="F483" s="4">
        <v>50000</v>
      </c>
    </row>
    <row r="484" spans="1:6" x14ac:dyDescent="0.25">
      <c r="A484" s="50" t="str">
        <f t="shared" si="7"/>
        <v>2022JulhoÁsia</v>
      </c>
      <c r="B484" s="2">
        <v>2022</v>
      </c>
      <c r="C484" s="2" t="s">
        <v>60</v>
      </c>
      <c r="D484" s="2" t="s">
        <v>51</v>
      </c>
      <c r="E484" s="2" t="s">
        <v>1195</v>
      </c>
      <c r="F484" s="4">
        <v>60000</v>
      </c>
    </row>
    <row r="485" spans="1:6" x14ac:dyDescent="0.25">
      <c r="A485" s="50" t="str">
        <f t="shared" si="7"/>
        <v>2022JulhoÁsia</v>
      </c>
      <c r="B485" s="2">
        <v>2022</v>
      </c>
      <c r="C485" s="2" t="s">
        <v>60</v>
      </c>
      <c r="D485" s="2" t="s">
        <v>51</v>
      </c>
      <c r="E485" s="2" t="s">
        <v>1195</v>
      </c>
      <c r="F485" s="4">
        <v>30000</v>
      </c>
    </row>
    <row r="486" spans="1:6" x14ac:dyDescent="0.25">
      <c r="A486" s="50" t="str">
        <f t="shared" si="7"/>
        <v>2022MaioOceania</v>
      </c>
      <c r="B486" s="2">
        <v>2022</v>
      </c>
      <c r="C486" s="2" t="s">
        <v>58</v>
      </c>
      <c r="D486" s="2" t="s">
        <v>52</v>
      </c>
      <c r="E486" s="2" t="s">
        <v>53</v>
      </c>
      <c r="F486" s="4">
        <v>26900000</v>
      </c>
    </row>
    <row r="487" spans="1:6" x14ac:dyDescent="0.25">
      <c r="A487" s="50" t="str">
        <f t="shared" si="7"/>
        <v>2022MaioOceania</v>
      </c>
      <c r="B487" s="2">
        <v>2022</v>
      </c>
      <c r="C487" s="2" t="s">
        <v>58</v>
      </c>
      <c r="D487" s="2" t="s">
        <v>52</v>
      </c>
      <c r="E487" s="2" t="s">
        <v>54</v>
      </c>
      <c r="F487" s="4">
        <v>4400000</v>
      </c>
    </row>
    <row r="488" spans="1:6" x14ac:dyDescent="0.25">
      <c r="A488" s="50" t="str">
        <f t="shared" si="7"/>
        <v>2022JunhoOceania</v>
      </c>
      <c r="B488" s="2">
        <v>2022</v>
      </c>
      <c r="C488" s="2" t="s">
        <v>59</v>
      </c>
      <c r="D488" s="2" t="s">
        <v>52</v>
      </c>
      <c r="E488" s="2" t="s">
        <v>53</v>
      </c>
      <c r="F488" s="4">
        <v>27800000</v>
      </c>
    </row>
    <row r="489" spans="1:6" x14ac:dyDescent="0.25">
      <c r="A489" s="50" t="str">
        <f t="shared" si="7"/>
        <v>2022JunhoOceania</v>
      </c>
      <c r="B489" s="2">
        <v>2022</v>
      </c>
      <c r="C489" s="2" t="s">
        <v>59</v>
      </c>
      <c r="D489" s="2" t="s">
        <v>52</v>
      </c>
      <c r="E489" s="2" t="s">
        <v>54</v>
      </c>
      <c r="F489" s="4">
        <v>4600000</v>
      </c>
    </row>
    <row r="490" spans="1:6" x14ac:dyDescent="0.25">
      <c r="A490" s="50" t="str">
        <f t="shared" si="7"/>
        <v>2022JulhoOceania</v>
      </c>
      <c r="B490" s="2">
        <v>2022</v>
      </c>
      <c r="C490" s="2" t="s">
        <v>60</v>
      </c>
      <c r="D490" s="2" t="s">
        <v>52</v>
      </c>
      <c r="E490" s="2" t="s">
        <v>53</v>
      </c>
      <c r="F490" s="4">
        <v>28700000</v>
      </c>
    </row>
    <row r="491" spans="1:6" x14ac:dyDescent="0.25">
      <c r="A491" s="50" t="str">
        <f t="shared" si="7"/>
        <v>2022JulhoOceania</v>
      </c>
      <c r="B491" s="2">
        <v>2022</v>
      </c>
      <c r="C491" s="2" t="s">
        <v>60</v>
      </c>
      <c r="D491" s="2" t="s">
        <v>52</v>
      </c>
      <c r="E491" s="2" t="s">
        <v>54</v>
      </c>
      <c r="F491" s="4">
        <v>4800000</v>
      </c>
    </row>
    <row r="492" spans="1:6" x14ac:dyDescent="0.25">
      <c r="A492" s="50" t="str">
        <f t="shared" si="7"/>
        <v>2022AgostoAmérica do Norte</v>
      </c>
      <c r="B492" s="2">
        <v>2022</v>
      </c>
      <c r="C492" s="2" t="s">
        <v>61</v>
      </c>
      <c r="D492" s="2" t="s">
        <v>26</v>
      </c>
      <c r="E492" s="2" t="s">
        <v>17</v>
      </c>
      <c r="F492" s="4">
        <v>254000000</v>
      </c>
    </row>
    <row r="493" spans="1:6" x14ac:dyDescent="0.25">
      <c r="A493" s="50" t="str">
        <f t="shared" si="7"/>
        <v>2022AgostoAmérica do Norte</v>
      </c>
      <c r="B493" s="2">
        <v>2022</v>
      </c>
      <c r="C493" s="2" t="s">
        <v>61</v>
      </c>
      <c r="D493" s="2" t="s">
        <v>26</v>
      </c>
      <c r="E493" s="2" t="s">
        <v>18</v>
      </c>
      <c r="F493" s="4">
        <v>32000000</v>
      </c>
    </row>
    <row r="494" spans="1:6" x14ac:dyDescent="0.25">
      <c r="A494" s="50" t="str">
        <f t="shared" si="7"/>
        <v>2022AgostoAmérica do Norte</v>
      </c>
      <c r="B494" s="2">
        <v>2022</v>
      </c>
      <c r="C494" s="2" t="s">
        <v>61</v>
      </c>
      <c r="D494" s="2" t="s">
        <v>26</v>
      </c>
      <c r="E494" s="2" t="s">
        <v>19</v>
      </c>
      <c r="F494" s="4">
        <v>12000000</v>
      </c>
    </row>
    <row r="495" spans="1:6" x14ac:dyDescent="0.25">
      <c r="A495" s="50" t="str">
        <f t="shared" si="7"/>
        <v>2022SetembroAmérica do Norte</v>
      </c>
      <c r="B495" s="2">
        <v>2022</v>
      </c>
      <c r="C495" s="2" t="s">
        <v>62</v>
      </c>
      <c r="D495" s="2" t="s">
        <v>26</v>
      </c>
      <c r="E495" s="2" t="s">
        <v>17</v>
      </c>
      <c r="F495" s="4">
        <v>257000000</v>
      </c>
    </row>
    <row r="496" spans="1:6" x14ac:dyDescent="0.25">
      <c r="A496" s="50" t="str">
        <f t="shared" si="7"/>
        <v>2022SetembroAmérica do Norte</v>
      </c>
      <c r="B496" s="2">
        <v>2022</v>
      </c>
      <c r="C496" s="2" t="s">
        <v>62</v>
      </c>
      <c r="D496" s="2" t="s">
        <v>26</v>
      </c>
      <c r="E496" s="2" t="s">
        <v>18</v>
      </c>
      <c r="F496" s="4">
        <v>33000000</v>
      </c>
    </row>
    <row r="497" spans="1:6" x14ac:dyDescent="0.25">
      <c r="A497" s="50" t="str">
        <f t="shared" si="7"/>
        <v>2022SetembroAmérica do Norte</v>
      </c>
      <c r="B497" s="2">
        <v>2022</v>
      </c>
      <c r="C497" s="2" t="s">
        <v>62</v>
      </c>
      <c r="D497" s="2" t="s">
        <v>26</v>
      </c>
      <c r="E497" s="2" t="s">
        <v>19</v>
      </c>
      <c r="F497" s="4">
        <v>12000000</v>
      </c>
    </row>
    <row r="498" spans="1:6" x14ac:dyDescent="0.25">
      <c r="A498" s="50" t="str">
        <f t="shared" si="7"/>
        <v>2022OutubroAmérica do Norte</v>
      </c>
      <c r="B498" s="2">
        <v>2022</v>
      </c>
      <c r="C498" s="2" t="s">
        <v>63</v>
      </c>
      <c r="D498" s="2" t="s">
        <v>26</v>
      </c>
      <c r="E498" s="2" t="s">
        <v>17</v>
      </c>
      <c r="F498" s="4">
        <v>260000000</v>
      </c>
    </row>
    <row r="499" spans="1:6" x14ac:dyDescent="0.25">
      <c r="A499" s="50" t="str">
        <f t="shared" si="7"/>
        <v>2022OutubroAmérica do Norte</v>
      </c>
      <c r="B499" s="2">
        <v>2022</v>
      </c>
      <c r="C499" s="2" t="s">
        <v>63</v>
      </c>
      <c r="D499" s="2" t="s">
        <v>26</v>
      </c>
      <c r="E499" s="2" t="s">
        <v>18</v>
      </c>
      <c r="F499" s="4">
        <v>34000000</v>
      </c>
    </row>
    <row r="500" spans="1:6" x14ac:dyDescent="0.25">
      <c r="A500" s="50" t="str">
        <f t="shared" si="7"/>
        <v>2022OutubroAmérica do Norte</v>
      </c>
      <c r="B500" s="2">
        <v>2022</v>
      </c>
      <c r="C500" s="2" t="s">
        <v>63</v>
      </c>
      <c r="D500" s="2" t="s">
        <v>26</v>
      </c>
      <c r="E500" s="2" t="s">
        <v>19</v>
      </c>
      <c r="F500" s="4">
        <v>12000000</v>
      </c>
    </row>
    <row r="501" spans="1:6" x14ac:dyDescent="0.25">
      <c r="A501" s="50" t="str">
        <f t="shared" si="7"/>
        <v>2022NovembroAmérica do Norte</v>
      </c>
      <c r="B501" s="2">
        <v>2022</v>
      </c>
      <c r="C501" s="2" t="s">
        <v>64</v>
      </c>
      <c r="D501" s="2" t="s">
        <v>26</v>
      </c>
      <c r="E501" s="2" t="s">
        <v>17</v>
      </c>
      <c r="F501" s="4">
        <v>263000000</v>
      </c>
    </row>
    <row r="502" spans="1:6" x14ac:dyDescent="0.25">
      <c r="A502" s="50" t="str">
        <f t="shared" si="7"/>
        <v>2022NovembroAmérica do Norte</v>
      </c>
      <c r="B502" s="2">
        <v>2022</v>
      </c>
      <c r="C502" s="2" t="s">
        <v>64</v>
      </c>
      <c r="D502" s="2" t="s">
        <v>26</v>
      </c>
      <c r="E502" s="2" t="s">
        <v>18</v>
      </c>
      <c r="F502" s="4">
        <v>35000000</v>
      </c>
    </row>
    <row r="503" spans="1:6" x14ac:dyDescent="0.25">
      <c r="A503" s="50" t="str">
        <f t="shared" si="7"/>
        <v>2022NovembroAmérica do Norte</v>
      </c>
      <c r="B503" s="2">
        <v>2022</v>
      </c>
      <c r="C503" s="2" t="s">
        <v>64</v>
      </c>
      <c r="D503" s="2" t="s">
        <v>26</v>
      </c>
      <c r="E503" s="2" t="s">
        <v>19</v>
      </c>
      <c r="F503" s="4">
        <v>12000000</v>
      </c>
    </row>
    <row r="504" spans="1:6" x14ac:dyDescent="0.25">
      <c r="A504" s="50" t="str">
        <f t="shared" si="7"/>
        <v>2022DezembroAmérica do Norte</v>
      </c>
      <c r="B504" s="2">
        <v>2022</v>
      </c>
      <c r="C504" s="2" t="s">
        <v>65</v>
      </c>
      <c r="D504" s="2" t="s">
        <v>26</v>
      </c>
      <c r="E504" s="2" t="s">
        <v>17</v>
      </c>
      <c r="F504" s="4">
        <v>266000000</v>
      </c>
    </row>
    <row r="505" spans="1:6" x14ac:dyDescent="0.25">
      <c r="A505" s="50" t="str">
        <f t="shared" si="7"/>
        <v>2022DezembroAmérica do Norte</v>
      </c>
      <c r="B505" s="2">
        <v>2022</v>
      </c>
      <c r="C505" s="2" t="s">
        <v>65</v>
      </c>
      <c r="D505" s="2" t="s">
        <v>26</v>
      </c>
      <c r="E505" s="2" t="s">
        <v>18</v>
      </c>
      <c r="F505" s="4">
        <v>36000000</v>
      </c>
    </row>
    <row r="506" spans="1:6" x14ac:dyDescent="0.25">
      <c r="A506" s="50" t="str">
        <f t="shared" si="7"/>
        <v>2022DezembroAmérica do Norte</v>
      </c>
      <c r="B506" s="2">
        <v>2022</v>
      </c>
      <c r="C506" s="2" t="s">
        <v>65</v>
      </c>
      <c r="D506" s="2" t="s">
        <v>26</v>
      </c>
      <c r="E506" s="2" t="s">
        <v>19</v>
      </c>
      <c r="F506" s="4">
        <v>12000000</v>
      </c>
    </row>
    <row r="507" spans="1:6" x14ac:dyDescent="0.25">
      <c r="A507" s="50" t="str">
        <f t="shared" si="7"/>
        <v>2022AgostoAmérica Central</v>
      </c>
      <c r="B507" s="2">
        <v>2022</v>
      </c>
      <c r="C507" s="2" t="s">
        <v>61</v>
      </c>
      <c r="D507" s="2" t="s">
        <v>27</v>
      </c>
      <c r="E507" s="2" t="s">
        <v>20</v>
      </c>
      <c r="F507" s="4">
        <v>400000</v>
      </c>
    </row>
    <row r="508" spans="1:6" x14ac:dyDescent="0.25">
      <c r="A508" s="50" t="str">
        <f t="shared" si="7"/>
        <v>2022AgostoAmérica Central</v>
      </c>
      <c r="B508" s="2">
        <v>2022</v>
      </c>
      <c r="C508" s="2" t="s">
        <v>61</v>
      </c>
      <c r="D508" s="2" t="s">
        <v>27</v>
      </c>
      <c r="E508" s="2" t="s">
        <v>21</v>
      </c>
      <c r="F508" s="4">
        <v>300000</v>
      </c>
    </row>
    <row r="509" spans="1:6" x14ac:dyDescent="0.25">
      <c r="A509" s="50" t="str">
        <f t="shared" si="7"/>
        <v>2022AgostoAmérica Central</v>
      </c>
      <c r="B509" s="2">
        <v>2022</v>
      </c>
      <c r="C509" s="2" t="s">
        <v>61</v>
      </c>
      <c r="D509" s="2" t="s">
        <v>27</v>
      </c>
      <c r="E509" s="2" t="s">
        <v>22</v>
      </c>
      <c r="F509" s="4">
        <v>600000</v>
      </c>
    </row>
    <row r="510" spans="1:6" x14ac:dyDescent="0.25">
      <c r="A510" s="50" t="str">
        <f t="shared" si="7"/>
        <v>2022AgostoAmérica Central</v>
      </c>
      <c r="B510" s="2">
        <v>2022</v>
      </c>
      <c r="C510" s="2" t="s">
        <v>61</v>
      </c>
      <c r="D510" s="2" t="s">
        <v>27</v>
      </c>
      <c r="E510" s="2" t="s">
        <v>23</v>
      </c>
      <c r="F510" s="4">
        <v>300000</v>
      </c>
    </row>
    <row r="511" spans="1:6" x14ac:dyDescent="0.25">
      <c r="A511" s="50" t="str">
        <f t="shared" si="7"/>
        <v>2022AgostoAmérica Central</v>
      </c>
      <c r="B511" s="2">
        <v>2022</v>
      </c>
      <c r="C511" s="2" t="s">
        <v>61</v>
      </c>
      <c r="D511" s="2" t="s">
        <v>27</v>
      </c>
      <c r="E511" s="2" t="s">
        <v>24</v>
      </c>
      <c r="F511" s="4">
        <v>200000</v>
      </c>
    </row>
    <row r="512" spans="1:6" x14ac:dyDescent="0.25">
      <c r="A512" s="50" t="str">
        <f t="shared" si="7"/>
        <v>2022AgostoAmérica Central</v>
      </c>
      <c r="B512" s="2">
        <v>2022</v>
      </c>
      <c r="C512" s="2" t="s">
        <v>61</v>
      </c>
      <c r="D512" s="2" t="s">
        <v>27</v>
      </c>
      <c r="E512" s="2" t="s">
        <v>25</v>
      </c>
      <c r="F512" s="4">
        <v>400000</v>
      </c>
    </row>
    <row r="513" spans="1:6" x14ac:dyDescent="0.25">
      <c r="A513" s="50" t="str">
        <f t="shared" si="7"/>
        <v>2022SetembroAmérica Central</v>
      </c>
      <c r="B513" s="2">
        <v>2022</v>
      </c>
      <c r="C513" s="2" t="s">
        <v>62</v>
      </c>
      <c r="D513" s="2" t="s">
        <v>27</v>
      </c>
      <c r="E513" s="2" t="s">
        <v>20</v>
      </c>
      <c r="F513" s="4">
        <v>400000</v>
      </c>
    </row>
    <row r="514" spans="1:6" x14ac:dyDescent="0.25">
      <c r="A514" s="50" t="str">
        <f t="shared" si="7"/>
        <v>2022SetembroAmérica Central</v>
      </c>
      <c r="B514" s="2">
        <v>2022</v>
      </c>
      <c r="C514" s="2" t="s">
        <v>62</v>
      </c>
      <c r="D514" s="2" t="s">
        <v>27</v>
      </c>
      <c r="E514" s="2" t="s">
        <v>21</v>
      </c>
      <c r="F514" s="4">
        <v>300000</v>
      </c>
    </row>
    <row r="515" spans="1:6" x14ac:dyDescent="0.25">
      <c r="A515" s="50" t="str">
        <f t="shared" ref="A515:A578" si="8">B515&amp;C515&amp;D515</f>
        <v>2022SetembroAmérica Central</v>
      </c>
      <c r="B515" s="2">
        <v>2022</v>
      </c>
      <c r="C515" s="2" t="s">
        <v>62</v>
      </c>
      <c r="D515" s="2" t="s">
        <v>27</v>
      </c>
      <c r="E515" s="2" t="s">
        <v>22</v>
      </c>
      <c r="F515" s="4">
        <v>600000</v>
      </c>
    </row>
    <row r="516" spans="1:6" x14ac:dyDescent="0.25">
      <c r="A516" s="50" t="str">
        <f t="shared" si="8"/>
        <v>2022SetembroAmérica Central</v>
      </c>
      <c r="B516" s="2">
        <v>2022</v>
      </c>
      <c r="C516" s="2" t="s">
        <v>62</v>
      </c>
      <c r="D516" s="2" t="s">
        <v>27</v>
      </c>
      <c r="E516" s="2" t="s">
        <v>23</v>
      </c>
      <c r="F516" s="4">
        <v>300000</v>
      </c>
    </row>
    <row r="517" spans="1:6" x14ac:dyDescent="0.25">
      <c r="A517" s="50" t="str">
        <f t="shared" si="8"/>
        <v>2022SetembroAmérica Central</v>
      </c>
      <c r="B517" s="2">
        <v>2022</v>
      </c>
      <c r="C517" s="2" t="s">
        <v>62</v>
      </c>
      <c r="D517" s="2" t="s">
        <v>27</v>
      </c>
      <c r="E517" s="2" t="s">
        <v>24</v>
      </c>
      <c r="F517" s="4">
        <v>200000</v>
      </c>
    </row>
    <row r="518" spans="1:6" x14ac:dyDescent="0.25">
      <c r="A518" s="50" t="str">
        <f t="shared" si="8"/>
        <v>2022SetembroAmérica Central</v>
      </c>
      <c r="B518" s="2">
        <v>2022</v>
      </c>
      <c r="C518" s="2" t="s">
        <v>62</v>
      </c>
      <c r="D518" s="2" t="s">
        <v>27</v>
      </c>
      <c r="E518" s="2" t="s">
        <v>25</v>
      </c>
      <c r="F518" s="4">
        <v>400000</v>
      </c>
    </row>
    <row r="519" spans="1:6" x14ac:dyDescent="0.25">
      <c r="A519" s="50" t="str">
        <f t="shared" si="8"/>
        <v>2022OutubroAmérica Central</v>
      </c>
      <c r="B519" s="2">
        <v>2022</v>
      </c>
      <c r="C519" s="2" t="s">
        <v>63</v>
      </c>
      <c r="D519" s="2" t="s">
        <v>27</v>
      </c>
      <c r="E519" s="2" t="s">
        <v>20</v>
      </c>
      <c r="F519" s="4">
        <v>400000</v>
      </c>
    </row>
    <row r="520" spans="1:6" x14ac:dyDescent="0.25">
      <c r="A520" s="50" t="str">
        <f t="shared" si="8"/>
        <v>2022OutubroAmérica Central</v>
      </c>
      <c r="B520" s="2">
        <v>2022</v>
      </c>
      <c r="C520" s="2" t="s">
        <v>63</v>
      </c>
      <c r="D520" s="2" t="s">
        <v>27</v>
      </c>
      <c r="E520" s="2" t="s">
        <v>21</v>
      </c>
      <c r="F520" s="4">
        <v>300000</v>
      </c>
    </row>
    <row r="521" spans="1:6" x14ac:dyDescent="0.25">
      <c r="A521" s="50" t="str">
        <f t="shared" si="8"/>
        <v>2022OutubroAmérica Central</v>
      </c>
      <c r="B521" s="2">
        <v>2022</v>
      </c>
      <c r="C521" s="2" t="s">
        <v>63</v>
      </c>
      <c r="D521" s="2" t="s">
        <v>27</v>
      </c>
      <c r="E521" s="2" t="s">
        <v>22</v>
      </c>
      <c r="F521" s="4">
        <v>600000</v>
      </c>
    </row>
    <row r="522" spans="1:6" x14ac:dyDescent="0.25">
      <c r="A522" s="50" t="str">
        <f t="shared" si="8"/>
        <v>2022OutubroAmérica Central</v>
      </c>
      <c r="B522" s="2">
        <v>2022</v>
      </c>
      <c r="C522" s="2" t="s">
        <v>63</v>
      </c>
      <c r="D522" s="2" t="s">
        <v>27</v>
      </c>
      <c r="E522" s="2" t="s">
        <v>23</v>
      </c>
      <c r="F522" s="4">
        <v>300000</v>
      </c>
    </row>
    <row r="523" spans="1:6" x14ac:dyDescent="0.25">
      <c r="A523" s="50" t="str">
        <f t="shared" si="8"/>
        <v>2022OutubroAmérica Central</v>
      </c>
      <c r="B523" s="2">
        <v>2022</v>
      </c>
      <c r="C523" s="2" t="s">
        <v>63</v>
      </c>
      <c r="D523" s="2" t="s">
        <v>27</v>
      </c>
      <c r="E523" s="2" t="s">
        <v>24</v>
      </c>
      <c r="F523" s="4">
        <v>200000</v>
      </c>
    </row>
    <row r="524" spans="1:6" x14ac:dyDescent="0.25">
      <c r="A524" s="50" t="str">
        <f t="shared" si="8"/>
        <v>2022OutubroAmérica Central</v>
      </c>
      <c r="B524" s="2">
        <v>2022</v>
      </c>
      <c r="C524" s="2" t="s">
        <v>63</v>
      </c>
      <c r="D524" s="2" t="s">
        <v>27</v>
      </c>
      <c r="E524" s="2" t="s">
        <v>25</v>
      </c>
      <c r="F524" s="4">
        <v>400000</v>
      </c>
    </row>
    <row r="525" spans="1:6" x14ac:dyDescent="0.25">
      <c r="A525" s="50" t="str">
        <f t="shared" si="8"/>
        <v>2022NovembroAmérica Central</v>
      </c>
      <c r="B525" s="2">
        <v>2022</v>
      </c>
      <c r="C525" s="2" t="s">
        <v>64</v>
      </c>
      <c r="D525" s="2" t="s">
        <v>27</v>
      </c>
      <c r="E525" s="2" t="s">
        <v>20</v>
      </c>
      <c r="F525" s="4">
        <v>400000</v>
      </c>
    </row>
    <row r="526" spans="1:6" x14ac:dyDescent="0.25">
      <c r="A526" s="50" t="str">
        <f t="shared" si="8"/>
        <v>2022NovembroAmérica Central</v>
      </c>
      <c r="B526" s="2">
        <v>2022</v>
      </c>
      <c r="C526" s="2" t="s">
        <v>64</v>
      </c>
      <c r="D526" s="2" t="s">
        <v>27</v>
      </c>
      <c r="E526" s="2" t="s">
        <v>21</v>
      </c>
      <c r="F526" s="4">
        <v>300000</v>
      </c>
    </row>
    <row r="527" spans="1:6" x14ac:dyDescent="0.25">
      <c r="A527" s="50" t="str">
        <f t="shared" si="8"/>
        <v>2022NovembroAmérica Central</v>
      </c>
      <c r="B527" s="2">
        <v>2022</v>
      </c>
      <c r="C527" s="2" t="s">
        <v>64</v>
      </c>
      <c r="D527" s="2" t="s">
        <v>27</v>
      </c>
      <c r="E527" s="2" t="s">
        <v>22</v>
      </c>
      <c r="F527" s="4">
        <v>600000</v>
      </c>
    </row>
    <row r="528" spans="1:6" x14ac:dyDescent="0.25">
      <c r="A528" s="50" t="str">
        <f t="shared" si="8"/>
        <v>2022NovembroAmérica Central</v>
      </c>
      <c r="B528" s="2">
        <v>2022</v>
      </c>
      <c r="C528" s="2" t="s">
        <v>64</v>
      </c>
      <c r="D528" s="2" t="s">
        <v>27</v>
      </c>
      <c r="E528" s="2" t="s">
        <v>23</v>
      </c>
      <c r="F528" s="4">
        <v>300000</v>
      </c>
    </row>
    <row r="529" spans="1:6" x14ac:dyDescent="0.25">
      <c r="A529" s="50" t="str">
        <f t="shared" si="8"/>
        <v>2022NovembroAmérica Central</v>
      </c>
      <c r="B529" s="2">
        <v>2022</v>
      </c>
      <c r="C529" s="2" t="s">
        <v>64</v>
      </c>
      <c r="D529" s="2" t="s">
        <v>27</v>
      </c>
      <c r="E529" s="2" t="s">
        <v>24</v>
      </c>
      <c r="F529" s="4">
        <v>200000</v>
      </c>
    </row>
    <row r="530" spans="1:6" x14ac:dyDescent="0.25">
      <c r="A530" s="50" t="str">
        <f t="shared" si="8"/>
        <v>2022NovembroAmérica Central</v>
      </c>
      <c r="B530" s="2">
        <v>2022</v>
      </c>
      <c r="C530" s="2" t="s">
        <v>64</v>
      </c>
      <c r="D530" s="2" t="s">
        <v>27</v>
      </c>
      <c r="E530" s="2" t="s">
        <v>25</v>
      </c>
      <c r="F530" s="4">
        <v>400000</v>
      </c>
    </row>
    <row r="531" spans="1:6" x14ac:dyDescent="0.25">
      <c r="A531" s="50" t="str">
        <f t="shared" si="8"/>
        <v>2022DezembroAmérica Central</v>
      </c>
      <c r="B531" s="2">
        <v>2022</v>
      </c>
      <c r="C531" s="2" t="s">
        <v>65</v>
      </c>
      <c r="D531" s="2" t="s">
        <v>27</v>
      </c>
      <c r="E531" s="2" t="s">
        <v>20</v>
      </c>
      <c r="F531" s="4">
        <v>400000</v>
      </c>
    </row>
    <row r="532" spans="1:6" x14ac:dyDescent="0.25">
      <c r="A532" s="50" t="str">
        <f t="shared" si="8"/>
        <v>2022DezembroAmérica Central</v>
      </c>
      <c r="B532" s="2">
        <v>2022</v>
      </c>
      <c r="C532" s="2" t="s">
        <v>65</v>
      </c>
      <c r="D532" s="2" t="s">
        <v>27</v>
      </c>
      <c r="E532" s="2" t="s">
        <v>21</v>
      </c>
      <c r="F532" s="4">
        <v>300000</v>
      </c>
    </row>
    <row r="533" spans="1:6" x14ac:dyDescent="0.25">
      <c r="A533" s="50" t="str">
        <f t="shared" si="8"/>
        <v>2022DezembroAmérica Central</v>
      </c>
      <c r="B533" s="2">
        <v>2022</v>
      </c>
      <c r="C533" s="2" t="s">
        <v>65</v>
      </c>
      <c r="D533" s="2" t="s">
        <v>27</v>
      </c>
      <c r="E533" s="2" t="s">
        <v>22</v>
      </c>
      <c r="F533" s="4">
        <v>600000</v>
      </c>
    </row>
    <row r="534" spans="1:6" x14ac:dyDescent="0.25">
      <c r="A534" s="50" t="str">
        <f t="shared" si="8"/>
        <v>2022DezembroAmérica Central</v>
      </c>
      <c r="B534" s="2">
        <v>2022</v>
      </c>
      <c r="C534" s="2" t="s">
        <v>65</v>
      </c>
      <c r="D534" s="2" t="s">
        <v>27</v>
      </c>
      <c r="E534" s="2" t="s">
        <v>23</v>
      </c>
      <c r="F534" s="4">
        <v>300000</v>
      </c>
    </row>
    <row r="535" spans="1:6" x14ac:dyDescent="0.25">
      <c r="A535" s="50" t="str">
        <f t="shared" si="8"/>
        <v>2022DezembroAmérica Central</v>
      </c>
      <c r="B535" s="2">
        <v>2022</v>
      </c>
      <c r="C535" s="2" t="s">
        <v>65</v>
      </c>
      <c r="D535" s="2" t="s">
        <v>27</v>
      </c>
      <c r="E535" s="2" t="s">
        <v>24</v>
      </c>
      <c r="F535" s="4">
        <v>200000</v>
      </c>
    </row>
    <row r="536" spans="1:6" x14ac:dyDescent="0.25">
      <c r="A536" s="50" t="str">
        <f t="shared" si="8"/>
        <v>2022DezembroAmérica Central</v>
      </c>
      <c r="B536" s="2">
        <v>2022</v>
      </c>
      <c r="C536" s="2" t="s">
        <v>65</v>
      </c>
      <c r="D536" s="2" t="s">
        <v>27</v>
      </c>
      <c r="E536" s="2" t="s">
        <v>25</v>
      </c>
      <c r="F536" s="4">
        <v>400000</v>
      </c>
    </row>
    <row r="537" spans="1:6" x14ac:dyDescent="0.25">
      <c r="A537" s="50" t="str">
        <f t="shared" si="8"/>
        <v>2022AgostoAmérica do Sul</v>
      </c>
      <c r="B537" s="2">
        <v>2022</v>
      </c>
      <c r="C537" s="2" t="s">
        <v>61</v>
      </c>
      <c r="D537" s="2" t="s">
        <v>5</v>
      </c>
      <c r="E537" s="2" t="s">
        <v>6</v>
      </c>
      <c r="F537" s="4">
        <v>102200000</v>
      </c>
    </row>
    <row r="538" spans="1:6" x14ac:dyDescent="0.25">
      <c r="A538" s="50" t="str">
        <f t="shared" si="8"/>
        <v>2022AgostoAmérica do Sul</v>
      </c>
      <c r="B538" s="2">
        <v>2022</v>
      </c>
      <c r="C538" s="2" t="s">
        <v>61</v>
      </c>
      <c r="D538" s="2" t="s">
        <v>5</v>
      </c>
      <c r="E538" s="2" t="s">
        <v>7</v>
      </c>
      <c r="F538" s="4">
        <v>20800000</v>
      </c>
    </row>
    <row r="539" spans="1:6" x14ac:dyDescent="0.25">
      <c r="A539" s="50" t="str">
        <f t="shared" si="8"/>
        <v>2022AgostoAmérica do Sul</v>
      </c>
      <c r="B539" s="2">
        <v>2022</v>
      </c>
      <c r="C539" s="2" t="s">
        <v>61</v>
      </c>
      <c r="D539" s="2" t="s">
        <v>5</v>
      </c>
      <c r="E539" s="2" t="s">
        <v>8</v>
      </c>
      <c r="F539" s="4">
        <v>17100000</v>
      </c>
    </row>
    <row r="540" spans="1:6" x14ac:dyDescent="0.25">
      <c r="A540" s="50" t="str">
        <f t="shared" si="8"/>
        <v>2022AgostoAmérica do Sul</v>
      </c>
      <c r="B540" s="2">
        <v>2022</v>
      </c>
      <c r="C540" s="2" t="s">
        <v>61</v>
      </c>
      <c r="D540" s="2" t="s">
        <v>5</v>
      </c>
      <c r="E540" s="2" t="s">
        <v>9</v>
      </c>
      <c r="F540" s="4">
        <v>6900000</v>
      </c>
    </row>
    <row r="541" spans="1:6" x14ac:dyDescent="0.25">
      <c r="A541" s="50" t="str">
        <f t="shared" si="8"/>
        <v>2022AgostoAmérica do Sul</v>
      </c>
      <c r="B541" s="2">
        <v>2022</v>
      </c>
      <c r="C541" s="2" t="s">
        <v>61</v>
      </c>
      <c r="D541" s="2" t="s">
        <v>5</v>
      </c>
      <c r="E541" s="2" t="s">
        <v>10</v>
      </c>
      <c r="F541" s="4">
        <v>12200000</v>
      </c>
    </row>
    <row r="542" spans="1:6" x14ac:dyDescent="0.25">
      <c r="A542" s="50" t="str">
        <f t="shared" si="8"/>
        <v>2022AgostoAmérica do Sul</v>
      </c>
      <c r="B542" s="2">
        <v>2022</v>
      </c>
      <c r="C542" s="2" t="s">
        <v>61</v>
      </c>
      <c r="D542" s="2" t="s">
        <v>5</v>
      </c>
      <c r="E542" s="2" t="s">
        <v>11</v>
      </c>
      <c r="F542" s="4">
        <v>2400000</v>
      </c>
    </row>
    <row r="543" spans="1:6" x14ac:dyDescent="0.25">
      <c r="A543" s="50" t="str">
        <f t="shared" si="8"/>
        <v>2022AgostoAmérica do Sul</v>
      </c>
      <c r="B543" s="2">
        <v>2022</v>
      </c>
      <c r="C543" s="2" t="s">
        <v>61</v>
      </c>
      <c r="D543" s="2" t="s">
        <v>5</v>
      </c>
      <c r="E543" s="2" t="s">
        <v>12</v>
      </c>
      <c r="F543" s="4">
        <v>10600000</v>
      </c>
    </row>
    <row r="544" spans="1:6" x14ac:dyDescent="0.25">
      <c r="A544" s="50" t="str">
        <f t="shared" si="8"/>
        <v>2022AgostoAmérica do Sul</v>
      </c>
      <c r="B544" s="2">
        <v>2022</v>
      </c>
      <c r="C544" s="2" t="s">
        <v>61</v>
      </c>
      <c r="D544" s="2" t="s">
        <v>5</v>
      </c>
      <c r="E544" s="2" t="s">
        <v>13</v>
      </c>
      <c r="F544" s="4">
        <v>1300000</v>
      </c>
    </row>
    <row r="545" spans="1:6" x14ac:dyDescent="0.25">
      <c r="A545" s="50" t="str">
        <f t="shared" si="8"/>
        <v>2022AgostoAmérica do Sul</v>
      </c>
      <c r="B545" s="2">
        <v>2022</v>
      </c>
      <c r="C545" s="2" t="s">
        <v>61</v>
      </c>
      <c r="D545" s="2" t="s">
        <v>5</v>
      </c>
      <c r="E545" s="2" t="s">
        <v>14</v>
      </c>
      <c r="F545" s="4">
        <v>4200000</v>
      </c>
    </row>
    <row r="546" spans="1:6" x14ac:dyDescent="0.25">
      <c r="A546" s="50" t="str">
        <f t="shared" si="8"/>
        <v>2022AgostoAmérica do Sul</v>
      </c>
      <c r="B546" s="2">
        <v>2022</v>
      </c>
      <c r="C546" s="2" t="s">
        <v>61</v>
      </c>
      <c r="D546" s="2" t="s">
        <v>5</v>
      </c>
      <c r="E546" s="2" t="s">
        <v>15</v>
      </c>
      <c r="F546" s="4">
        <v>1800000</v>
      </c>
    </row>
    <row r="547" spans="1:6" x14ac:dyDescent="0.25">
      <c r="A547" s="50" t="str">
        <f t="shared" si="8"/>
        <v>2022SetembroAmérica do Sul</v>
      </c>
      <c r="B547" s="2">
        <v>2022</v>
      </c>
      <c r="C547" s="2" t="s">
        <v>62</v>
      </c>
      <c r="D547" s="2" t="s">
        <v>5</v>
      </c>
      <c r="E547" s="2" t="s">
        <v>6</v>
      </c>
      <c r="F547" s="4">
        <v>103600000</v>
      </c>
    </row>
    <row r="548" spans="1:6" x14ac:dyDescent="0.25">
      <c r="A548" s="50" t="str">
        <f t="shared" si="8"/>
        <v>2022SetembroAmérica do Sul</v>
      </c>
      <c r="B548" s="2">
        <v>2022</v>
      </c>
      <c r="C548" s="2" t="s">
        <v>62</v>
      </c>
      <c r="D548" s="2" t="s">
        <v>5</v>
      </c>
      <c r="E548" s="2" t="s">
        <v>7</v>
      </c>
      <c r="F548" s="4">
        <v>21200000</v>
      </c>
    </row>
    <row r="549" spans="1:6" x14ac:dyDescent="0.25">
      <c r="A549" s="50" t="str">
        <f t="shared" si="8"/>
        <v>2022SetembroAmérica do Sul</v>
      </c>
      <c r="B549" s="2">
        <v>2022</v>
      </c>
      <c r="C549" s="2" t="s">
        <v>62</v>
      </c>
      <c r="D549" s="2" t="s">
        <v>5</v>
      </c>
      <c r="E549" s="2" t="s">
        <v>8</v>
      </c>
      <c r="F549" s="4">
        <v>17500000</v>
      </c>
    </row>
    <row r="550" spans="1:6" x14ac:dyDescent="0.25">
      <c r="A550" s="50" t="str">
        <f t="shared" si="8"/>
        <v>2022SetembroAmérica do Sul</v>
      </c>
      <c r="B550" s="2">
        <v>2022</v>
      </c>
      <c r="C550" s="2" t="s">
        <v>62</v>
      </c>
      <c r="D550" s="2" t="s">
        <v>5</v>
      </c>
      <c r="E550" s="2" t="s">
        <v>9</v>
      </c>
      <c r="F550" s="4">
        <v>7100000</v>
      </c>
    </row>
    <row r="551" spans="1:6" x14ac:dyDescent="0.25">
      <c r="A551" s="50" t="str">
        <f t="shared" si="8"/>
        <v>2022SetembroAmérica do Sul</v>
      </c>
      <c r="B551" s="2">
        <v>2022</v>
      </c>
      <c r="C551" s="2" t="s">
        <v>62</v>
      </c>
      <c r="D551" s="2" t="s">
        <v>5</v>
      </c>
      <c r="E551" s="2" t="s">
        <v>10</v>
      </c>
      <c r="F551" s="4">
        <v>12500000</v>
      </c>
    </row>
    <row r="552" spans="1:6" x14ac:dyDescent="0.25">
      <c r="A552" s="50" t="str">
        <f t="shared" si="8"/>
        <v>2022SetembroAmérica do Sul</v>
      </c>
      <c r="B552" s="2">
        <v>2022</v>
      </c>
      <c r="C552" s="2" t="s">
        <v>62</v>
      </c>
      <c r="D552" s="2" t="s">
        <v>5</v>
      </c>
      <c r="E552" s="2" t="s">
        <v>11</v>
      </c>
      <c r="F552" s="4">
        <v>2500000</v>
      </c>
    </row>
    <row r="553" spans="1:6" x14ac:dyDescent="0.25">
      <c r="A553" s="50" t="str">
        <f t="shared" si="8"/>
        <v>2022SetembroAmérica do Sul</v>
      </c>
      <c r="B553" s="2">
        <v>2022</v>
      </c>
      <c r="C553" s="2" t="s">
        <v>62</v>
      </c>
      <c r="D553" s="2" t="s">
        <v>5</v>
      </c>
      <c r="E553" s="2" t="s">
        <v>12</v>
      </c>
      <c r="F553" s="4">
        <v>10900000</v>
      </c>
    </row>
    <row r="554" spans="1:6" x14ac:dyDescent="0.25">
      <c r="A554" s="50" t="str">
        <f t="shared" si="8"/>
        <v>2022SetembroAmérica do Sul</v>
      </c>
      <c r="B554" s="2">
        <v>2022</v>
      </c>
      <c r="C554" s="2" t="s">
        <v>62</v>
      </c>
      <c r="D554" s="2" t="s">
        <v>5</v>
      </c>
      <c r="E554" s="2" t="s">
        <v>13</v>
      </c>
      <c r="F554" s="4">
        <v>1400000</v>
      </c>
    </row>
    <row r="555" spans="1:6" x14ac:dyDescent="0.25">
      <c r="A555" s="50" t="str">
        <f t="shared" si="8"/>
        <v>2022SetembroAmérica do Sul</v>
      </c>
      <c r="B555" s="2">
        <v>2022</v>
      </c>
      <c r="C555" s="2" t="s">
        <v>62</v>
      </c>
      <c r="D555" s="2" t="s">
        <v>5</v>
      </c>
      <c r="E555" s="2" t="s">
        <v>14</v>
      </c>
      <c r="F555" s="4">
        <v>4300000</v>
      </c>
    </row>
    <row r="556" spans="1:6" x14ac:dyDescent="0.25">
      <c r="A556" s="50" t="str">
        <f t="shared" si="8"/>
        <v>2022SetembroAmérica do Sul</v>
      </c>
      <c r="B556" s="2">
        <v>2022</v>
      </c>
      <c r="C556" s="2" t="s">
        <v>62</v>
      </c>
      <c r="D556" s="2" t="s">
        <v>5</v>
      </c>
      <c r="E556" s="2" t="s">
        <v>15</v>
      </c>
      <c r="F556" s="4">
        <v>1900000</v>
      </c>
    </row>
    <row r="557" spans="1:6" x14ac:dyDescent="0.25">
      <c r="A557" s="50" t="str">
        <f t="shared" si="8"/>
        <v>2022OutubroAmérica do Sul</v>
      </c>
      <c r="B557" s="2">
        <v>2022</v>
      </c>
      <c r="C557" s="2" t="s">
        <v>63</v>
      </c>
      <c r="D557" s="2" t="s">
        <v>5</v>
      </c>
      <c r="E557" s="2" t="s">
        <v>6</v>
      </c>
      <c r="F557" s="4">
        <v>105000000</v>
      </c>
    </row>
    <row r="558" spans="1:6" x14ac:dyDescent="0.25">
      <c r="A558" s="50" t="str">
        <f t="shared" si="8"/>
        <v>2022OutubroAmérica do Sul</v>
      </c>
      <c r="B558" s="2">
        <v>2022</v>
      </c>
      <c r="C558" s="2" t="s">
        <v>63</v>
      </c>
      <c r="D558" s="2" t="s">
        <v>5</v>
      </c>
      <c r="E558" s="2" t="s">
        <v>7</v>
      </c>
      <c r="F558" s="4">
        <v>21600000</v>
      </c>
    </row>
    <row r="559" spans="1:6" x14ac:dyDescent="0.25">
      <c r="A559" s="50" t="str">
        <f t="shared" si="8"/>
        <v>2022OutubroAmérica do Sul</v>
      </c>
      <c r="B559" s="2">
        <v>2022</v>
      </c>
      <c r="C559" s="2" t="s">
        <v>63</v>
      </c>
      <c r="D559" s="2" t="s">
        <v>5</v>
      </c>
      <c r="E559" s="2" t="s">
        <v>8</v>
      </c>
      <c r="F559" s="4">
        <v>17900000</v>
      </c>
    </row>
    <row r="560" spans="1:6" x14ac:dyDescent="0.25">
      <c r="A560" s="50" t="str">
        <f t="shared" si="8"/>
        <v>2022OutubroAmérica do Sul</v>
      </c>
      <c r="B560" s="2">
        <v>2022</v>
      </c>
      <c r="C560" s="2" t="s">
        <v>63</v>
      </c>
      <c r="D560" s="2" t="s">
        <v>5</v>
      </c>
      <c r="E560" s="2" t="s">
        <v>9</v>
      </c>
      <c r="F560" s="4">
        <v>7300000</v>
      </c>
    </row>
    <row r="561" spans="1:6" x14ac:dyDescent="0.25">
      <c r="A561" s="50" t="str">
        <f t="shared" si="8"/>
        <v>2022OutubroAmérica do Sul</v>
      </c>
      <c r="B561" s="2">
        <v>2022</v>
      </c>
      <c r="C561" s="2" t="s">
        <v>63</v>
      </c>
      <c r="D561" s="2" t="s">
        <v>5</v>
      </c>
      <c r="E561" s="2" t="s">
        <v>10</v>
      </c>
      <c r="F561" s="4">
        <v>12800000</v>
      </c>
    </row>
    <row r="562" spans="1:6" x14ac:dyDescent="0.25">
      <c r="A562" s="50" t="str">
        <f t="shared" si="8"/>
        <v>2022OutubroAmérica do Sul</v>
      </c>
      <c r="B562" s="2">
        <v>2022</v>
      </c>
      <c r="C562" s="2" t="s">
        <v>63</v>
      </c>
      <c r="D562" s="2" t="s">
        <v>5</v>
      </c>
      <c r="E562" s="2" t="s">
        <v>11</v>
      </c>
      <c r="F562" s="4">
        <v>2600000</v>
      </c>
    </row>
    <row r="563" spans="1:6" x14ac:dyDescent="0.25">
      <c r="A563" s="50" t="str">
        <f t="shared" si="8"/>
        <v>2022OutubroAmérica do Sul</v>
      </c>
      <c r="B563" s="2">
        <v>2022</v>
      </c>
      <c r="C563" s="2" t="s">
        <v>63</v>
      </c>
      <c r="D563" s="2" t="s">
        <v>5</v>
      </c>
      <c r="E563" s="2" t="s">
        <v>12</v>
      </c>
      <c r="F563" s="4">
        <v>11200000</v>
      </c>
    </row>
    <row r="564" spans="1:6" x14ac:dyDescent="0.25">
      <c r="A564" s="50" t="str">
        <f t="shared" si="8"/>
        <v>2022OutubroAmérica do Sul</v>
      </c>
      <c r="B564" s="2">
        <v>2022</v>
      </c>
      <c r="C564" s="2" t="s">
        <v>63</v>
      </c>
      <c r="D564" s="2" t="s">
        <v>5</v>
      </c>
      <c r="E564" s="2" t="s">
        <v>13</v>
      </c>
      <c r="F564" s="4">
        <v>1500000</v>
      </c>
    </row>
    <row r="565" spans="1:6" x14ac:dyDescent="0.25">
      <c r="A565" s="50" t="str">
        <f t="shared" si="8"/>
        <v>2022OutubroAmérica do Sul</v>
      </c>
      <c r="B565" s="2">
        <v>2022</v>
      </c>
      <c r="C565" s="2" t="s">
        <v>63</v>
      </c>
      <c r="D565" s="2" t="s">
        <v>5</v>
      </c>
      <c r="E565" s="2" t="s">
        <v>14</v>
      </c>
      <c r="F565" s="4">
        <v>4400000</v>
      </c>
    </row>
    <row r="566" spans="1:6" x14ac:dyDescent="0.25">
      <c r="A566" s="50" t="str">
        <f t="shared" si="8"/>
        <v>2022OutubroAmérica do Sul</v>
      </c>
      <c r="B566" s="2">
        <v>2022</v>
      </c>
      <c r="C566" s="2" t="s">
        <v>63</v>
      </c>
      <c r="D566" s="2" t="s">
        <v>5</v>
      </c>
      <c r="E566" s="2" t="s">
        <v>15</v>
      </c>
      <c r="F566" s="4">
        <v>2000000</v>
      </c>
    </row>
    <row r="567" spans="1:6" x14ac:dyDescent="0.25">
      <c r="A567" s="50" t="str">
        <f t="shared" si="8"/>
        <v>2022NovembroAmérica do Sul</v>
      </c>
      <c r="B567" s="2">
        <v>2022</v>
      </c>
      <c r="C567" s="2" t="s">
        <v>64</v>
      </c>
      <c r="D567" s="2" t="s">
        <v>5</v>
      </c>
      <c r="E567" s="2" t="s">
        <v>6</v>
      </c>
      <c r="F567" s="4">
        <v>106400000</v>
      </c>
    </row>
    <row r="568" spans="1:6" x14ac:dyDescent="0.25">
      <c r="A568" s="50" t="str">
        <f t="shared" si="8"/>
        <v>2022NovembroAmérica do Sul</v>
      </c>
      <c r="B568" s="2">
        <v>2022</v>
      </c>
      <c r="C568" s="2" t="s">
        <v>64</v>
      </c>
      <c r="D568" s="2" t="s">
        <v>5</v>
      </c>
      <c r="E568" s="2" t="s">
        <v>7</v>
      </c>
      <c r="F568" s="4">
        <v>22000000</v>
      </c>
    </row>
    <row r="569" spans="1:6" x14ac:dyDescent="0.25">
      <c r="A569" s="50" t="str">
        <f t="shared" si="8"/>
        <v>2022NovembroAmérica do Sul</v>
      </c>
      <c r="B569" s="2">
        <v>2022</v>
      </c>
      <c r="C569" s="2" t="s">
        <v>64</v>
      </c>
      <c r="D569" s="2" t="s">
        <v>5</v>
      </c>
      <c r="E569" s="2" t="s">
        <v>8</v>
      </c>
      <c r="F569" s="4">
        <v>18300000</v>
      </c>
    </row>
    <row r="570" spans="1:6" x14ac:dyDescent="0.25">
      <c r="A570" s="50" t="str">
        <f t="shared" si="8"/>
        <v>2022NovembroAmérica do Sul</v>
      </c>
      <c r="B570" s="2">
        <v>2022</v>
      </c>
      <c r="C570" s="2" t="s">
        <v>64</v>
      </c>
      <c r="D570" s="2" t="s">
        <v>5</v>
      </c>
      <c r="E570" s="2" t="s">
        <v>9</v>
      </c>
      <c r="F570" s="4">
        <v>7500000</v>
      </c>
    </row>
    <row r="571" spans="1:6" x14ac:dyDescent="0.25">
      <c r="A571" s="50" t="str">
        <f t="shared" si="8"/>
        <v>2022NovembroAmérica do Sul</v>
      </c>
      <c r="B571" s="2">
        <v>2022</v>
      </c>
      <c r="C571" s="2" t="s">
        <v>64</v>
      </c>
      <c r="D571" s="2" t="s">
        <v>5</v>
      </c>
      <c r="E571" s="2" t="s">
        <v>10</v>
      </c>
      <c r="F571" s="4">
        <v>13100000</v>
      </c>
    </row>
    <row r="572" spans="1:6" x14ac:dyDescent="0.25">
      <c r="A572" s="50" t="str">
        <f t="shared" si="8"/>
        <v>2022NovembroAmérica do Sul</v>
      </c>
      <c r="B572" s="2">
        <v>2022</v>
      </c>
      <c r="C572" s="2" t="s">
        <v>64</v>
      </c>
      <c r="D572" s="2" t="s">
        <v>5</v>
      </c>
      <c r="E572" s="2" t="s">
        <v>11</v>
      </c>
      <c r="F572" s="4">
        <v>2700000</v>
      </c>
    </row>
    <row r="573" spans="1:6" x14ac:dyDescent="0.25">
      <c r="A573" s="50" t="str">
        <f t="shared" si="8"/>
        <v>2022NovembroAmérica do Sul</v>
      </c>
      <c r="B573" s="2">
        <v>2022</v>
      </c>
      <c r="C573" s="2" t="s">
        <v>64</v>
      </c>
      <c r="D573" s="2" t="s">
        <v>5</v>
      </c>
      <c r="E573" s="2" t="s">
        <v>12</v>
      </c>
      <c r="F573" s="4">
        <v>11500000</v>
      </c>
    </row>
    <row r="574" spans="1:6" x14ac:dyDescent="0.25">
      <c r="A574" s="50" t="str">
        <f t="shared" si="8"/>
        <v>2022NovembroAmérica do Sul</v>
      </c>
      <c r="B574" s="2">
        <v>2022</v>
      </c>
      <c r="C574" s="2" t="s">
        <v>64</v>
      </c>
      <c r="D574" s="2" t="s">
        <v>5</v>
      </c>
      <c r="E574" s="2" t="s">
        <v>13</v>
      </c>
      <c r="F574" s="4">
        <v>1600000</v>
      </c>
    </row>
    <row r="575" spans="1:6" x14ac:dyDescent="0.25">
      <c r="A575" s="50" t="str">
        <f t="shared" si="8"/>
        <v>2022NovembroAmérica do Sul</v>
      </c>
      <c r="B575" s="2">
        <v>2022</v>
      </c>
      <c r="C575" s="2" t="s">
        <v>64</v>
      </c>
      <c r="D575" s="2" t="s">
        <v>5</v>
      </c>
      <c r="E575" s="2" t="s">
        <v>14</v>
      </c>
      <c r="F575" s="4">
        <v>4500000</v>
      </c>
    </row>
    <row r="576" spans="1:6" x14ac:dyDescent="0.25">
      <c r="A576" s="50" t="str">
        <f t="shared" si="8"/>
        <v>2022NovembroAmérica do Sul</v>
      </c>
      <c r="B576" s="2">
        <v>2022</v>
      </c>
      <c r="C576" s="2" t="s">
        <v>64</v>
      </c>
      <c r="D576" s="2" t="s">
        <v>5</v>
      </c>
      <c r="E576" s="2" t="s">
        <v>15</v>
      </c>
      <c r="F576" s="4">
        <v>2100000</v>
      </c>
    </row>
    <row r="577" spans="1:6" x14ac:dyDescent="0.25">
      <c r="A577" s="50" t="str">
        <f t="shared" si="8"/>
        <v>2022DezembroAmérica do Sul</v>
      </c>
      <c r="B577" s="2">
        <v>2022</v>
      </c>
      <c r="C577" s="2" t="s">
        <v>65</v>
      </c>
      <c r="D577" s="2" t="s">
        <v>5</v>
      </c>
      <c r="E577" s="2" t="s">
        <v>6</v>
      </c>
      <c r="F577" s="4">
        <v>107800000</v>
      </c>
    </row>
    <row r="578" spans="1:6" x14ac:dyDescent="0.25">
      <c r="A578" s="50" t="str">
        <f t="shared" si="8"/>
        <v>2022DezembroAmérica do Sul</v>
      </c>
      <c r="B578" s="2">
        <v>2022</v>
      </c>
      <c r="C578" s="2" t="s">
        <v>65</v>
      </c>
      <c r="D578" s="2" t="s">
        <v>5</v>
      </c>
      <c r="E578" s="2" t="s">
        <v>7</v>
      </c>
      <c r="F578" s="4">
        <v>22400000</v>
      </c>
    </row>
    <row r="579" spans="1:6" x14ac:dyDescent="0.25">
      <c r="A579" s="50" t="str">
        <f t="shared" ref="A579:A642" si="9">B579&amp;C579&amp;D579</f>
        <v>2022DezembroAmérica do Sul</v>
      </c>
      <c r="B579" s="2">
        <v>2022</v>
      </c>
      <c r="C579" s="2" t="s">
        <v>65</v>
      </c>
      <c r="D579" s="2" t="s">
        <v>5</v>
      </c>
      <c r="E579" s="2" t="s">
        <v>8</v>
      </c>
      <c r="F579" s="4">
        <v>18700000</v>
      </c>
    </row>
    <row r="580" spans="1:6" x14ac:dyDescent="0.25">
      <c r="A580" s="50" t="str">
        <f t="shared" si="9"/>
        <v>2022DezembroAmérica do Sul</v>
      </c>
      <c r="B580" s="2">
        <v>2022</v>
      </c>
      <c r="C580" s="2" t="s">
        <v>65</v>
      </c>
      <c r="D580" s="2" t="s">
        <v>5</v>
      </c>
      <c r="E580" s="2" t="s">
        <v>9</v>
      </c>
      <c r="F580" s="4">
        <v>7700000</v>
      </c>
    </row>
    <row r="581" spans="1:6" x14ac:dyDescent="0.25">
      <c r="A581" s="50" t="str">
        <f t="shared" si="9"/>
        <v>2022DezembroAmérica do Sul</v>
      </c>
      <c r="B581" s="2">
        <v>2022</v>
      </c>
      <c r="C581" s="2" t="s">
        <v>65</v>
      </c>
      <c r="D581" s="2" t="s">
        <v>5</v>
      </c>
      <c r="E581" s="2" t="s">
        <v>10</v>
      </c>
      <c r="F581" s="4">
        <v>13400000</v>
      </c>
    </row>
    <row r="582" spans="1:6" x14ac:dyDescent="0.25">
      <c r="A582" s="50" t="str">
        <f t="shared" si="9"/>
        <v>2022DezembroAmérica do Sul</v>
      </c>
      <c r="B582" s="2">
        <v>2022</v>
      </c>
      <c r="C582" s="2" t="s">
        <v>65</v>
      </c>
      <c r="D582" s="2" t="s">
        <v>5</v>
      </c>
      <c r="E582" s="2" t="s">
        <v>11</v>
      </c>
      <c r="F582" s="4">
        <v>2800000</v>
      </c>
    </row>
    <row r="583" spans="1:6" x14ac:dyDescent="0.25">
      <c r="A583" s="50" t="str">
        <f t="shared" si="9"/>
        <v>2022DezembroAmérica do Sul</v>
      </c>
      <c r="B583" s="2">
        <v>2022</v>
      </c>
      <c r="C583" s="2" t="s">
        <v>65</v>
      </c>
      <c r="D583" s="2" t="s">
        <v>5</v>
      </c>
      <c r="E583" s="2" t="s">
        <v>12</v>
      </c>
      <c r="F583" s="4">
        <v>11800000</v>
      </c>
    </row>
    <row r="584" spans="1:6" x14ac:dyDescent="0.25">
      <c r="A584" s="50" t="str">
        <f t="shared" si="9"/>
        <v>2022DezembroAmérica do Sul</v>
      </c>
      <c r="B584" s="2">
        <v>2022</v>
      </c>
      <c r="C584" s="2" t="s">
        <v>65</v>
      </c>
      <c r="D584" s="2" t="s">
        <v>5</v>
      </c>
      <c r="E584" s="2" t="s">
        <v>13</v>
      </c>
      <c r="F584" s="4">
        <v>1700000</v>
      </c>
    </row>
    <row r="585" spans="1:6" x14ac:dyDescent="0.25">
      <c r="A585" s="50" t="str">
        <f t="shared" si="9"/>
        <v>2022DezembroAmérica do Sul</v>
      </c>
      <c r="B585" s="2">
        <v>2022</v>
      </c>
      <c r="C585" s="2" t="s">
        <v>65</v>
      </c>
      <c r="D585" s="2" t="s">
        <v>5</v>
      </c>
      <c r="E585" s="2" t="s">
        <v>14</v>
      </c>
      <c r="F585" s="4">
        <v>4600000</v>
      </c>
    </row>
    <row r="586" spans="1:6" x14ac:dyDescent="0.25">
      <c r="A586" s="50" t="str">
        <f t="shared" si="9"/>
        <v>2022DezembroAmérica do Sul</v>
      </c>
      <c r="B586" s="2">
        <v>2022</v>
      </c>
      <c r="C586" s="2" t="s">
        <v>65</v>
      </c>
      <c r="D586" s="2" t="s">
        <v>5</v>
      </c>
      <c r="E586" s="2" t="s">
        <v>15</v>
      </c>
      <c r="F586" s="4">
        <v>2200000</v>
      </c>
    </row>
    <row r="587" spans="1:6" x14ac:dyDescent="0.25">
      <c r="A587" s="50" t="str">
        <f t="shared" si="9"/>
        <v>2022AgostoEuropa</v>
      </c>
      <c r="B587" s="2">
        <v>2022</v>
      </c>
      <c r="C587" s="2" t="s">
        <v>61</v>
      </c>
      <c r="D587" s="2" t="s">
        <v>38</v>
      </c>
      <c r="E587" s="2" t="s">
        <v>28</v>
      </c>
      <c r="F587" s="4">
        <v>73000000</v>
      </c>
    </row>
    <row r="588" spans="1:6" x14ac:dyDescent="0.25">
      <c r="A588" s="50" t="str">
        <f t="shared" si="9"/>
        <v>2022AgostoEuropa</v>
      </c>
      <c r="B588" s="2">
        <v>2022</v>
      </c>
      <c r="C588" s="2" t="s">
        <v>61</v>
      </c>
      <c r="D588" s="2" t="s">
        <v>38</v>
      </c>
      <c r="E588" s="2" t="s">
        <v>29</v>
      </c>
      <c r="F588" s="4">
        <v>55000000</v>
      </c>
    </row>
    <row r="589" spans="1:6" x14ac:dyDescent="0.25">
      <c r="A589" s="50" t="str">
        <f t="shared" si="9"/>
        <v>2022AgostoEuropa</v>
      </c>
      <c r="B589" s="2">
        <v>2022</v>
      </c>
      <c r="C589" s="2" t="s">
        <v>61</v>
      </c>
      <c r="D589" s="2" t="s">
        <v>38</v>
      </c>
      <c r="E589" s="2" t="s">
        <v>30</v>
      </c>
      <c r="F589" s="4">
        <v>52000000</v>
      </c>
    </row>
    <row r="590" spans="1:6" x14ac:dyDescent="0.25">
      <c r="A590" s="50" t="str">
        <f t="shared" si="9"/>
        <v>2022AgostoEuropa</v>
      </c>
      <c r="B590" s="2">
        <v>2022</v>
      </c>
      <c r="C590" s="2" t="s">
        <v>61</v>
      </c>
      <c r="D590" s="2" t="s">
        <v>38</v>
      </c>
      <c r="E590" s="2" t="s">
        <v>31</v>
      </c>
      <c r="F590" s="4">
        <v>43000000</v>
      </c>
    </row>
    <row r="591" spans="1:6" x14ac:dyDescent="0.25">
      <c r="A591" s="50" t="str">
        <f t="shared" si="9"/>
        <v>2022AgostoEuropa</v>
      </c>
      <c r="B591" s="2">
        <v>2022</v>
      </c>
      <c r="C591" s="2" t="s">
        <v>61</v>
      </c>
      <c r="D591" s="2" t="s">
        <v>38</v>
      </c>
      <c r="E591" s="2" t="s">
        <v>32</v>
      </c>
      <c r="F591" s="4">
        <v>42000000</v>
      </c>
    </row>
    <row r="592" spans="1:6" x14ac:dyDescent="0.25">
      <c r="A592" s="50" t="str">
        <f t="shared" si="9"/>
        <v>2022AgostoEuropa</v>
      </c>
      <c r="B592" s="2">
        <v>2022</v>
      </c>
      <c r="C592" s="2" t="s">
        <v>61</v>
      </c>
      <c r="D592" s="2" t="s">
        <v>38</v>
      </c>
      <c r="E592" s="2" t="s">
        <v>33</v>
      </c>
      <c r="F592" s="4">
        <v>31000000</v>
      </c>
    </row>
    <row r="593" spans="1:6" x14ac:dyDescent="0.25">
      <c r="A593" s="50" t="str">
        <f t="shared" si="9"/>
        <v>2022AgostoEuropa</v>
      </c>
      <c r="B593" s="2">
        <v>2022</v>
      </c>
      <c r="C593" s="2" t="s">
        <v>61</v>
      </c>
      <c r="D593" s="2" t="s">
        <v>38</v>
      </c>
      <c r="E593" s="2" t="s">
        <v>34</v>
      </c>
      <c r="F593" s="4">
        <v>30000000</v>
      </c>
    </row>
    <row r="594" spans="1:6" x14ac:dyDescent="0.25">
      <c r="A594" s="50" t="str">
        <f t="shared" si="9"/>
        <v>2022AgostoEuropa</v>
      </c>
      <c r="B594" s="2">
        <v>2022</v>
      </c>
      <c r="C594" s="2" t="s">
        <v>61</v>
      </c>
      <c r="D594" s="2" t="s">
        <v>38</v>
      </c>
      <c r="E594" s="2" t="s">
        <v>35</v>
      </c>
      <c r="F594" s="4">
        <v>25000000</v>
      </c>
    </row>
    <row r="595" spans="1:6" x14ac:dyDescent="0.25">
      <c r="A595" s="50" t="str">
        <f t="shared" si="9"/>
        <v>2022AgostoEuropa</v>
      </c>
      <c r="B595" s="2">
        <v>2022</v>
      </c>
      <c r="C595" s="2" t="s">
        <v>61</v>
      </c>
      <c r="D595" s="2" t="s">
        <v>38</v>
      </c>
      <c r="E595" s="2" t="s">
        <v>36</v>
      </c>
      <c r="F595" s="4">
        <v>14000000</v>
      </c>
    </row>
    <row r="596" spans="1:6" x14ac:dyDescent="0.25">
      <c r="A596" s="50" t="str">
        <f t="shared" si="9"/>
        <v>2022AgostoEuropa</v>
      </c>
      <c r="B596" s="2">
        <v>2022</v>
      </c>
      <c r="C596" s="2" t="s">
        <v>61</v>
      </c>
      <c r="D596" s="2" t="s">
        <v>38</v>
      </c>
      <c r="E596" s="2" t="s">
        <v>37</v>
      </c>
      <c r="F596" s="4">
        <v>23000000</v>
      </c>
    </row>
    <row r="597" spans="1:6" x14ac:dyDescent="0.25">
      <c r="A597" s="50" t="str">
        <f t="shared" si="9"/>
        <v>2022SetembroEuropa</v>
      </c>
      <c r="B597" s="2">
        <v>2022</v>
      </c>
      <c r="C597" s="2" t="s">
        <v>62</v>
      </c>
      <c r="D597" s="2" t="s">
        <v>38</v>
      </c>
      <c r="E597" s="2" t="s">
        <v>28</v>
      </c>
      <c r="F597" s="4">
        <v>74000000</v>
      </c>
    </row>
    <row r="598" spans="1:6" x14ac:dyDescent="0.25">
      <c r="A598" s="50" t="str">
        <f t="shared" si="9"/>
        <v>2022SetembroEuropa</v>
      </c>
      <c r="B598" s="2">
        <v>2022</v>
      </c>
      <c r="C598" s="2" t="s">
        <v>62</v>
      </c>
      <c r="D598" s="2" t="s">
        <v>38</v>
      </c>
      <c r="E598" s="2" t="s">
        <v>29</v>
      </c>
      <c r="F598" s="4">
        <v>56000000</v>
      </c>
    </row>
    <row r="599" spans="1:6" x14ac:dyDescent="0.25">
      <c r="A599" s="50" t="str">
        <f t="shared" si="9"/>
        <v>2022SetembroEuropa</v>
      </c>
      <c r="B599" s="2">
        <v>2022</v>
      </c>
      <c r="C599" s="2" t="s">
        <v>62</v>
      </c>
      <c r="D599" s="2" t="s">
        <v>38</v>
      </c>
      <c r="E599" s="2" t="s">
        <v>30</v>
      </c>
      <c r="F599" s="4">
        <v>53000000</v>
      </c>
    </row>
    <row r="600" spans="1:6" x14ac:dyDescent="0.25">
      <c r="A600" s="50" t="str">
        <f t="shared" si="9"/>
        <v>2022SetembroEuropa</v>
      </c>
      <c r="B600" s="2">
        <v>2022</v>
      </c>
      <c r="C600" s="2" t="s">
        <v>62</v>
      </c>
      <c r="D600" s="2" t="s">
        <v>38</v>
      </c>
      <c r="E600" s="2" t="s">
        <v>31</v>
      </c>
      <c r="F600" s="4">
        <v>44000000</v>
      </c>
    </row>
    <row r="601" spans="1:6" x14ac:dyDescent="0.25">
      <c r="A601" s="50" t="str">
        <f t="shared" si="9"/>
        <v>2022SetembroEuropa</v>
      </c>
      <c r="B601" s="2">
        <v>2022</v>
      </c>
      <c r="C601" s="2" t="s">
        <v>62</v>
      </c>
      <c r="D601" s="2" t="s">
        <v>38</v>
      </c>
      <c r="E601" s="2" t="s">
        <v>32</v>
      </c>
      <c r="F601" s="4">
        <v>43000000</v>
      </c>
    </row>
    <row r="602" spans="1:6" x14ac:dyDescent="0.25">
      <c r="A602" s="50" t="str">
        <f t="shared" si="9"/>
        <v>2022SetembroEuropa</v>
      </c>
      <c r="B602" s="2">
        <v>2022</v>
      </c>
      <c r="C602" s="2" t="s">
        <v>62</v>
      </c>
      <c r="D602" s="2" t="s">
        <v>38</v>
      </c>
      <c r="E602" s="2" t="s">
        <v>33</v>
      </c>
      <c r="F602" s="4">
        <v>32000000</v>
      </c>
    </row>
    <row r="603" spans="1:6" x14ac:dyDescent="0.25">
      <c r="A603" s="50" t="str">
        <f t="shared" si="9"/>
        <v>2022SetembroEuropa</v>
      </c>
      <c r="B603" s="2">
        <v>2022</v>
      </c>
      <c r="C603" s="2" t="s">
        <v>62</v>
      </c>
      <c r="D603" s="2" t="s">
        <v>38</v>
      </c>
      <c r="E603" s="2" t="s">
        <v>34</v>
      </c>
      <c r="F603" s="4">
        <v>31000000</v>
      </c>
    </row>
    <row r="604" spans="1:6" x14ac:dyDescent="0.25">
      <c r="A604" s="50" t="str">
        <f t="shared" si="9"/>
        <v>2022SetembroEuropa</v>
      </c>
      <c r="B604" s="2">
        <v>2022</v>
      </c>
      <c r="C604" s="2" t="s">
        <v>62</v>
      </c>
      <c r="D604" s="2" t="s">
        <v>38</v>
      </c>
      <c r="E604" s="2" t="s">
        <v>35</v>
      </c>
      <c r="F604" s="4">
        <v>26000000</v>
      </c>
    </row>
    <row r="605" spans="1:6" x14ac:dyDescent="0.25">
      <c r="A605" s="50" t="str">
        <f t="shared" si="9"/>
        <v>2022SetembroEuropa</v>
      </c>
      <c r="B605" s="2">
        <v>2022</v>
      </c>
      <c r="C605" s="2" t="s">
        <v>62</v>
      </c>
      <c r="D605" s="2" t="s">
        <v>38</v>
      </c>
      <c r="E605" s="2" t="s">
        <v>36</v>
      </c>
      <c r="F605" s="4">
        <v>14000000</v>
      </c>
    </row>
    <row r="606" spans="1:6" x14ac:dyDescent="0.25">
      <c r="A606" s="50" t="str">
        <f t="shared" si="9"/>
        <v>2022SetembroEuropa</v>
      </c>
      <c r="B606" s="2">
        <v>2022</v>
      </c>
      <c r="C606" s="2" t="s">
        <v>62</v>
      </c>
      <c r="D606" s="2" t="s">
        <v>38</v>
      </c>
      <c r="E606" s="2" t="s">
        <v>37</v>
      </c>
      <c r="F606" s="4">
        <v>24000000</v>
      </c>
    </row>
    <row r="607" spans="1:6" x14ac:dyDescent="0.25">
      <c r="A607" s="50" t="str">
        <f t="shared" si="9"/>
        <v>2022OutubroEuropa</v>
      </c>
      <c r="B607" s="2">
        <v>2022</v>
      </c>
      <c r="C607" s="2" t="s">
        <v>63</v>
      </c>
      <c r="D607" s="2" t="s">
        <v>38</v>
      </c>
      <c r="E607" s="2" t="s">
        <v>28</v>
      </c>
      <c r="F607" s="4">
        <v>75000000</v>
      </c>
    </row>
    <row r="608" spans="1:6" x14ac:dyDescent="0.25">
      <c r="A608" s="50" t="str">
        <f t="shared" si="9"/>
        <v>2022OutubroEuropa</v>
      </c>
      <c r="B608" s="2">
        <v>2022</v>
      </c>
      <c r="C608" s="2" t="s">
        <v>63</v>
      </c>
      <c r="D608" s="2" t="s">
        <v>38</v>
      </c>
      <c r="E608" s="2" t="s">
        <v>29</v>
      </c>
      <c r="F608" s="4">
        <v>57000000</v>
      </c>
    </row>
    <row r="609" spans="1:6" x14ac:dyDescent="0.25">
      <c r="A609" s="50" t="str">
        <f t="shared" si="9"/>
        <v>2022OutubroEuropa</v>
      </c>
      <c r="B609" s="2">
        <v>2022</v>
      </c>
      <c r="C609" s="2" t="s">
        <v>63</v>
      </c>
      <c r="D609" s="2" t="s">
        <v>38</v>
      </c>
      <c r="E609" s="2" t="s">
        <v>30</v>
      </c>
      <c r="F609" s="4">
        <v>54000000</v>
      </c>
    </row>
    <row r="610" spans="1:6" x14ac:dyDescent="0.25">
      <c r="A610" s="50" t="str">
        <f t="shared" si="9"/>
        <v>2022OutubroEuropa</v>
      </c>
      <c r="B610" s="2">
        <v>2022</v>
      </c>
      <c r="C610" s="2" t="s">
        <v>63</v>
      </c>
      <c r="D610" s="2" t="s">
        <v>38</v>
      </c>
      <c r="E610" s="2" t="s">
        <v>31</v>
      </c>
      <c r="F610" s="4">
        <v>45000000</v>
      </c>
    </row>
    <row r="611" spans="1:6" x14ac:dyDescent="0.25">
      <c r="A611" s="50" t="str">
        <f t="shared" si="9"/>
        <v>2022OutubroEuropa</v>
      </c>
      <c r="B611" s="2">
        <v>2022</v>
      </c>
      <c r="C611" s="2" t="s">
        <v>63</v>
      </c>
      <c r="D611" s="2" t="s">
        <v>38</v>
      </c>
      <c r="E611" s="2" t="s">
        <v>32</v>
      </c>
      <c r="F611" s="4">
        <v>44000000</v>
      </c>
    </row>
    <row r="612" spans="1:6" x14ac:dyDescent="0.25">
      <c r="A612" s="50" t="str">
        <f t="shared" si="9"/>
        <v>2022OutubroEuropa</v>
      </c>
      <c r="B612" s="2">
        <v>2022</v>
      </c>
      <c r="C612" s="2" t="s">
        <v>63</v>
      </c>
      <c r="D612" s="2" t="s">
        <v>38</v>
      </c>
      <c r="E612" s="2" t="s">
        <v>33</v>
      </c>
      <c r="F612" s="4">
        <v>33000000</v>
      </c>
    </row>
    <row r="613" spans="1:6" x14ac:dyDescent="0.25">
      <c r="A613" s="50" t="str">
        <f t="shared" si="9"/>
        <v>2022OutubroEuropa</v>
      </c>
      <c r="B613" s="2">
        <v>2022</v>
      </c>
      <c r="C613" s="2" t="s">
        <v>63</v>
      </c>
      <c r="D613" s="2" t="s">
        <v>38</v>
      </c>
      <c r="E613" s="2" t="s">
        <v>34</v>
      </c>
      <c r="F613" s="4">
        <v>32000000</v>
      </c>
    </row>
    <row r="614" spans="1:6" x14ac:dyDescent="0.25">
      <c r="A614" s="50" t="str">
        <f t="shared" si="9"/>
        <v>2022OutubroEuropa</v>
      </c>
      <c r="B614" s="2">
        <v>2022</v>
      </c>
      <c r="C614" s="2" t="s">
        <v>63</v>
      </c>
      <c r="D614" s="2" t="s">
        <v>38</v>
      </c>
      <c r="E614" s="2" t="s">
        <v>35</v>
      </c>
      <c r="F614" s="4">
        <v>27000000</v>
      </c>
    </row>
    <row r="615" spans="1:6" x14ac:dyDescent="0.25">
      <c r="A615" s="50" t="str">
        <f t="shared" si="9"/>
        <v>2022OutubroEuropa</v>
      </c>
      <c r="B615" s="2">
        <v>2022</v>
      </c>
      <c r="C615" s="2" t="s">
        <v>63</v>
      </c>
      <c r="D615" s="2" t="s">
        <v>38</v>
      </c>
      <c r="E615" s="2" t="s">
        <v>36</v>
      </c>
      <c r="F615" s="4">
        <v>15000000</v>
      </c>
    </row>
    <row r="616" spans="1:6" x14ac:dyDescent="0.25">
      <c r="A616" s="50" t="str">
        <f t="shared" si="9"/>
        <v>2022OutubroEuropa</v>
      </c>
      <c r="B616" s="2">
        <v>2022</v>
      </c>
      <c r="C616" s="2" t="s">
        <v>63</v>
      </c>
      <c r="D616" s="2" t="s">
        <v>38</v>
      </c>
      <c r="E616" s="2" t="s">
        <v>37</v>
      </c>
      <c r="F616" s="4">
        <v>25000000</v>
      </c>
    </row>
    <row r="617" spans="1:6" x14ac:dyDescent="0.25">
      <c r="A617" s="50" t="str">
        <f t="shared" si="9"/>
        <v>2022NovembroEuropa</v>
      </c>
      <c r="B617" s="2">
        <v>2022</v>
      </c>
      <c r="C617" s="2" t="s">
        <v>64</v>
      </c>
      <c r="D617" s="2" t="s">
        <v>38</v>
      </c>
      <c r="E617" s="2" t="s">
        <v>28</v>
      </c>
      <c r="F617" s="4">
        <v>76000000</v>
      </c>
    </row>
    <row r="618" spans="1:6" x14ac:dyDescent="0.25">
      <c r="A618" s="50" t="str">
        <f t="shared" si="9"/>
        <v>2022NovembroEuropa</v>
      </c>
      <c r="B618" s="2">
        <v>2022</v>
      </c>
      <c r="C618" s="2" t="s">
        <v>64</v>
      </c>
      <c r="D618" s="2" t="s">
        <v>38</v>
      </c>
      <c r="E618" s="2" t="s">
        <v>29</v>
      </c>
      <c r="F618" s="4">
        <v>58000000</v>
      </c>
    </row>
    <row r="619" spans="1:6" x14ac:dyDescent="0.25">
      <c r="A619" s="50" t="str">
        <f t="shared" si="9"/>
        <v>2022NovembroEuropa</v>
      </c>
      <c r="B619" s="2">
        <v>2022</v>
      </c>
      <c r="C619" s="2" t="s">
        <v>64</v>
      </c>
      <c r="D619" s="2" t="s">
        <v>38</v>
      </c>
      <c r="E619" s="2" t="s">
        <v>30</v>
      </c>
      <c r="F619" s="4">
        <v>55000000</v>
      </c>
    </row>
    <row r="620" spans="1:6" x14ac:dyDescent="0.25">
      <c r="A620" s="50" t="str">
        <f t="shared" si="9"/>
        <v>2022NovembroEuropa</v>
      </c>
      <c r="B620" s="2">
        <v>2022</v>
      </c>
      <c r="C620" s="2" t="s">
        <v>64</v>
      </c>
      <c r="D620" s="2" t="s">
        <v>38</v>
      </c>
      <c r="E620" s="2" t="s">
        <v>31</v>
      </c>
      <c r="F620" s="4">
        <v>46000000</v>
      </c>
    </row>
    <row r="621" spans="1:6" x14ac:dyDescent="0.25">
      <c r="A621" s="50" t="str">
        <f t="shared" si="9"/>
        <v>2022NovembroEuropa</v>
      </c>
      <c r="B621" s="2">
        <v>2022</v>
      </c>
      <c r="C621" s="2" t="s">
        <v>64</v>
      </c>
      <c r="D621" s="2" t="s">
        <v>38</v>
      </c>
      <c r="E621" s="2" t="s">
        <v>32</v>
      </c>
      <c r="F621" s="4">
        <v>45000000</v>
      </c>
    </row>
    <row r="622" spans="1:6" x14ac:dyDescent="0.25">
      <c r="A622" s="50" t="str">
        <f t="shared" si="9"/>
        <v>2022NovembroEuropa</v>
      </c>
      <c r="B622" s="2">
        <v>2022</v>
      </c>
      <c r="C622" s="2" t="s">
        <v>64</v>
      </c>
      <c r="D622" s="2" t="s">
        <v>38</v>
      </c>
      <c r="E622" s="2" t="s">
        <v>33</v>
      </c>
      <c r="F622" s="4">
        <v>34000000</v>
      </c>
    </row>
    <row r="623" spans="1:6" x14ac:dyDescent="0.25">
      <c r="A623" s="50" t="str">
        <f t="shared" si="9"/>
        <v>2022NovembroEuropa</v>
      </c>
      <c r="B623" s="2">
        <v>2022</v>
      </c>
      <c r="C623" s="2" t="s">
        <v>64</v>
      </c>
      <c r="D623" s="2" t="s">
        <v>38</v>
      </c>
      <c r="E623" s="2" t="s">
        <v>34</v>
      </c>
      <c r="F623" s="4">
        <v>33000000</v>
      </c>
    </row>
    <row r="624" spans="1:6" x14ac:dyDescent="0.25">
      <c r="A624" s="50" t="str">
        <f t="shared" si="9"/>
        <v>2022NovembroEuropa</v>
      </c>
      <c r="B624" s="2">
        <v>2022</v>
      </c>
      <c r="C624" s="2" t="s">
        <v>64</v>
      </c>
      <c r="D624" s="2" t="s">
        <v>38</v>
      </c>
      <c r="E624" s="2" t="s">
        <v>35</v>
      </c>
      <c r="F624" s="4">
        <v>28000000</v>
      </c>
    </row>
    <row r="625" spans="1:6" x14ac:dyDescent="0.25">
      <c r="A625" s="50" t="str">
        <f t="shared" si="9"/>
        <v>2022NovembroEuropa</v>
      </c>
      <c r="B625" s="2">
        <v>2022</v>
      </c>
      <c r="C625" s="2" t="s">
        <v>64</v>
      </c>
      <c r="D625" s="2" t="s">
        <v>38</v>
      </c>
      <c r="E625" s="2" t="s">
        <v>36</v>
      </c>
      <c r="F625" s="4">
        <v>15000000</v>
      </c>
    </row>
    <row r="626" spans="1:6" x14ac:dyDescent="0.25">
      <c r="A626" s="50" t="str">
        <f t="shared" si="9"/>
        <v>2022NovembroEuropa</v>
      </c>
      <c r="B626" s="2">
        <v>2022</v>
      </c>
      <c r="C626" s="2" t="s">
        <v>64</v>
      </c>
      <c r="D626" s="2" t="s">
        <v>38</v>
      </c>
      <c r="E626" s="2" t="s">
        <v>37</v>
      </c>
      <c r="F626" s="4">
        <v>26000000</v>
      </c>
    </row>
    <row r="627" spans="1:6" x14ac:dyDescent="0.25">
      <c r="A627" s="50" t="str">
        <f t="shared" si="9"/>
        <v>2022DezembroEuropa</v>
      </c>
      <c r="B627" s="2">
        <v>2022</v>
      </c>
      <c r="C627" s="2" t="s">
        <v>65</v>
      </c>
      <c r="D627" s="2" t="s">
        <v>38</v>
      </c>
      <c r="E627" s="2" t="s">
        <v>28</v>
      </c>
      <c r="F627" s="4">
        <v>77000000</v>
      </c>
    </row>
    <row r="628" spans="1:6" x14ac:dyDescent="0.25">
      <c r="A628" s="50" t="str">
        <f t="shared" si="9"/>
        <v>2022DezembroEuropa</v>
      </c>
      <c r="B628" s="2">
        <v>2022</v>
      </c>
      <c r="C628" s="2" t="s">
        <v>65</v>
      </c>
      <c r="D628" s="2" t="s">
        <v>38</v>
      </c>
      <c r="E628" s="2" t="s">
        <v>29</v>
      </c>
      <c r="F628" s="4">
        <v>58000000</v>
      </c>
    </row>
    <row r="629" spans="1:6" x14ac:dyDescent="0.25">
      <c r="A629" s="50" t="str">
        <f t="shared" si="9"/>
        <v>2022DezembroEuropa</v>
      </c>
      <c r="B629" s="2">
        <v>2022</v>
      </c>
      <c r="C629" s="2" t="s">
        <v>65</v>
      </c>
      <c r="D629" s="2" t="s">
        <v>38</v>
      </c>
      <c r="E629" s="2" t="s">
        <v>30</v>
      </c>
      <c r="F629" s="4">
        <v>56000000</v>
      </c>
    </row>
    <row r="630" spans="1:6" x14ac:dyDescent="0.25">
      <c r="A630" s="50" t="str">
        <f t="shared" si="9"/>
        <v>2022DezembroEuropa</v>
      </c>
      <c r="B630" s="2">
        <v>2022</v>
      </c>
      <c r="C630" s="2" t="s">
        <v>65</v>
      </c>
      <c r="D630" s="2" t="s">
        <v>38</v>
      </c>
      <c r="E630" s="2" t="s">
        <v>31</v>
      </c>
      <c r="F630" s="4">
        <v>47000000</v>
      </c>
    </row>
    <row r="631" spans="1:6" x14ac:dyDescent="0.25">
      <c r="A631" s="50" t="str">
        <f t="shared" si="9"/>
        <v>2022DezembroEuropa</v>
      </c>
      <c r="B631" s="2">
        <v>2022</v>
      </c>
      <c r="C631" s="2" t="s">
        <v>65</v>
      </c>
      <c r="D631" s="2" t="s">
        <v>38</v>
      </c>
      <c r="E631" s="2" t="s">
        <v>32</v>
      </c>
      <c r="F631" s="4">
        <v>46000000</v>
      </c>
    </row>
    <row r="632" spans="1:6" x14ac:dyDescent="0.25">
      <c r="A632" s="50" t="str">
        <f t="shared" si="9"/>
        <v>2022DezembroEuropa</v>
      </c>
      <c r="B632" s="2">
        <v>2022</v>
      </c>
      <c r="C632" s="2" t="s">
        <v>65</v>
      </c>
      <c r="D632" s="2" t="s">
        <v>38</v>
      </c>
      <c r="E632" s="2" t="s">
        <v>33</v>
      </c>
      <c r="F632" s="4">
        <v>35000000</v>
      </c>
    </row>
    <row r="633" spans="1:6" x14ac:dyDescent="0.25">
      <c r="A633" s="50" t="str">
        <f t="shared" si="9"/>
        <v>2022DezembroEuropa</v>
      </c>
      <c r="B633" s="2">
        <v>2022</v>
      </c>
      <c r="C633" s="2" t="s">
        <v>65</v>
      </c>
      <c r="D633" s="2" t="s">
        <v>38</v>
      </c>
      <c r="E633" s="2" t="s">
        <v>34</v>
      </c>
      <c r="F633" s="4">
        <v>34000000</v>
      </c>
    </row>
    <row r="634" spans="1:6" x14ac:dyDescent="0.25">
      <c r="A634" s="50" t="str">
        <f t="shared" si="9"/>
        <v>2022DezembroEuropa</v>
      </c>
      <c r="B634" s="2">
        <v>2022</v>
      </c>
      <c r="C634" s="2" t="s">
        <v>65</v>
      </c>
      <c r="D634" s="2" t="s">
        <v>38</v>
      </c>
      <c r="E634" s="2" t="s">
        <v>35</v>
      </c>
      <c r="F634" s="4">
        <v>29000000</v>
      </c>
    </row>
    <row r="635" spans="1:6" x14ac:dyDescent="0.25">
      <c r="A635" s="50" t="str">
        <f t="shared" si="9"/>
        <v>2022DezembroEuropa</v>
      </c>
      <c r="B635" s="2">
        <v>2022</v>
      </c>
      <c r="C635" s="2" t="s">
        <v>65</v>
      </c>
      <c r="D635" s="2" t="s">
        <v>38</v>
      </c>
      <c r="E635" s="2" t="s">
        <v>36</v>
      </c>
      <c r="F635" s="4">
        <v>16000000</v>
      </c>
    </row>
    <row r="636" spans="1:6" x14ac:dyDescent="0.25">
      <c r="A636" s="50" t="str">
        <f t="shared" si="9"/>
        <v>2022DezembroEuropa</v>
      </c>
      <c r="B636" s="2">
        <v>2022</v>
      </c>
      <c r="C636" s="2" t="s">
        <v>65</v>
      </c>
      <c r="D636" s="2" t="s">
        <v>38</v>
      </c>
      <c r="E636" s="2" t="s">
        <v>37</v>
      </c>
      <c r="F636" s="4">
        <v>27000000</v>
      </c>
    </row>
    <row r="637" spans="1:6" x14ac:dyDescent="0.25">
      <c r="A637" s="50" t="str">
        <f t="shared" si="9"/>
        <v>2022AgostoÁfrica</v>
      </c>
      <c r="B637" s="2">
        <v>2022</v>
      </c>
      <c r="C637" s="2" t="s">
        <v>61</v>
      </c>
      <c r="D637" s="2" t="s">
        <v>42</v>
      </c>
      <c r="E637" s="2" t="s">
        <v>39</v>
      </c>
      <c r="F637" s="4">
        <v>30000000</v>
      </c>
    </row>
    <row r="638" spans="1:6" x14ac:dyDescent="0.25">
      <c r="A638" s="50" t="str">
        <f t="shared" si="9"/>
        <v>2022AgostoÁfrica</v>
      </c>
      <c r="B638" s="2">
        <v>2022</v>
      </c>
      <c r="C638" s="2" t="s">
        <v>61</v>
      </c>
      <c r="D638" s="2" t="s">
        <v>42</v>
      </c>
      <c r="E638" s="2" t="s">
        <v>40</v>
      </c>
      <c r="F638" s="4">
        <v>10000000</v>
      </c>
    </row>
    <row r="639" spans="1:6" x14ac:dyDescent="0.25">
      <c r="A639" s="50" t="str">
        <f t="shared" si="9"/>
        <v>2022AgostoÁfrica</v>
      </c>
      <c r="B639" s="2">
        <v>2022</v>
      </c>
      <c r="C639" s="2" t="s">
        <v>61</v>
      </c>
      <c r="D639" s="2" t="s">
        <v>42</v>
      </c>
      <c r="E639" s="2" t="s">
        <v>41</v>
      </c>
      <c r="F639" s="4">
        <v>12000000</v>
      </c>
    </row>
    <row r="640" spans="1:6" x14ac:dyDescent="0.25">
      <c r="A640" s="50" t="str">
        <f t="shared" si="9"/>
        <v>2022AgostoÁfrica</v>
      </c>
      <c r="B640" s="2">
        <v>2022</v>
      </c>
      <c r="C640" s="2" t="s">
        <v>61</v>
      </c>
      <c r="D640" s="2" t="s">
        <v>42</v>
      </c>
      <c r="E640" s="2" t="s">
        <v>1194</v>
      </c>
      <c r="F640" s="4">
        <v>1000000</v>
      </c>
    </row>
    <row r="641" spans="1:6" x14ac:dyDescent="0.25">
      <c r="A641" s="50" t="str">
        <f t="shared" si="9"/>
        <v>2022AgostoÁfrica</v>
      </c>
      <c r="B641" s="2">
        <v>2022</v>
      </c>
      <c r="C641" s="2" t="s">
        <v>61</v>
      </c>
      <c r="D641" s="2" t="s">
        <v>42</v>
      </c>
      <c r="E641" s="2" t="s">
        <v>1194</v>
      </c>
      <c r="F641" s="4">
        <v>1000000</v>
      </c>
    </row>
    <row r="642" spans="1:6" x14ac:dyDescent="0.25">
      <c r="A642" s="50" t="str">
        <f t="shared" si="9"/>
        <v>2022AgostoÁfrica</v>
      </c>
      <c r="B642" s="2">
        <v>2022</v>
      </c>
      <c r="C642" s="2" t="s">
        <v>61</v>
      </c>
      <c r="D642" s="2" t="s">
        <v>42</v>
      </c>
      <c r="E642" s="2" t="s">
        <v>1194</v>
      </c>
      <c r="F642" s="4">
        <v>2000000</v>
      </c>
    </row>
    <row r="643" spans="1:6" x14ac:dyDescent="0.25">
      <c r="A643" s="50" t="str">
        <f t="shared" ref="A643:A706" si="10">B643&amp;C643&amp;D643</f>
        <v>2022AgostoÁfrica</v>
      </c>
      <c r="B643" s="2">
        <v>2022</v>
      </c>
      <c r="C643" s="2" t="s">
        <v>61</v>
      </c>
      <c r="D643" s="2" t="s">
        <v>42</v>
      </c>
      <c r="E643" s="2" t="s">
        <v>1194</v>
      </c>
      <c r="F643" s="4">
        <v>1000000</v>
      </c>
    </row>
    <row r="644" spans="1:6" x14ac:dyDescent="0.25">
      <c r="A644" s="50" t="str">
        <f t="shared" si="10"/>
        <v>2022AgostoÁfrica</v>
      </c>
      <c r="B644" s="2">
        <v>2022</v>
      </c>
      <c r="C644" s="2" t="s">
        <v>61</v>
      </c>
      <c r="D644" s="2" t="s">
        <v>42</v>
      </c>
      <c r="E644" s="2" t="s">
        <v>1194</v>
      </c>
      <c r="F644" s="4">
        <v>3000000</v>
      </c>
    </row>
    <row r="645" spans="1:6" x14ac:dyDescent="0.25">
      <c r="A645" s="50" t="str">
        <f t="shared" si="10"/>
        <v>2022AgostoÁfrica</v>
      </c>
      <c r="B645" s="2">
        <v>2022</v>
      </c>
      <c r="C645" s="2" t="s">
        <v>61</v>
      </c>
      <c r="D645" s="2" t="s">
        <v>42</v>
      </c>
      <c r="E645" s="2" t="s">
        <v>1194</v>
      </c>
      <c r="F645" s="4">
        <v>2000000</v>
      </c>
    </row>
    <row r="646" spans="1:6" x14ac:dyDescent="0.25">
      <c r="A646" s="50" t="str">
        <f t="shared" si="10"/>
        <v>2022AgostoÁfrica</v>
      </c>
      <c r="B646" s="2">
        <v>2022</v>
      </c>
      <c r="C646" s="2" t="s">
        <v>61</v>
      </c>
      <c r="D646" s="2" t="s">
        <v>42</v>
      </c>
      <c r="E646" s="2" t="s">
        <v>1194</v>
      </c>
      <c r="F646" s="4">
        <v>3000000</v>
      </c>
    </row>
    <row r="647" spans="1:6" x14ac:dyDescent="0.25">
      <c r="A647" s="50" t="str">
        <f t="shared" si="10"/>
        <v>2022AgostoÁfrica</v>
      </c>
      <c r="B647" s="2">
        <v>2022</v>
      </c>
      <c r="C647" s="2" t="s">
        <v>61</v>
      </c>
      <c r="D647" s="2" t="s">
        <v>42</v>
      </c>
      <c r="E647" s="2" t="s">
        <v>1194</v>
      </c>
      <c r="F647" s="4">
        <v>1000000</v>
      </c>
    </row>
    <row r="648" spans="1:6" x14ac:dyDescent="0.25">
      <c r="A648" s="50" t="str">
        <f t="shared" si="10"/>
        <v>2022AgostoÁfrica</v>
      </c>
      <c r="B648" s="2">
        <v>2022</v>
      </c>
      <c r="C648" s="2" t="s">
        <v>61</v>
      </c>
      <c r="D648" s="2" t="s">
        <v>42</v>
      </c>
      <c r="E648" s="2" t="s">
        <v>1194</v>
      </c>
      <c r="F648" s="4">
        <v>1000000</v>
      </c>
    </row>
    <row r="649" spans="1:6" x14ac:dyDescent="0.25">
      <c r="A649" s="50" t="str">
        <f t="shared" si="10"/>
        <v>2022AgostoÁfrica</v>
      </c>
      <c r="B649" s="2">
        <v>2022</v>
      </c>
      <c r="C649" s="2" t="s">
        <v>61</v>
      </c>
      <c r="D649" s="2" t="s">
        <v>42</v>
      </c>
      <c r="E649" s="2" t="s">
        <v>1194</v>
      </c>
      <c r="F649" s="4">
        <v>100000</v>
      </c>
    </row>
    <row r="650" spans="1:6" x14ac:dyDescent="0.25">
      <c r="A650" s="50" t="str">
        <f t="shared" si="10"/>
        <v>2022AgostoÁfrica</v>
      </c>
      <c r="B650" s="2">
        <v>2022</v>
      </c>
      <c r="C650" s="2" t="s">
        <v>61</v>
      </c>
      <c r="D650" s="2" t="s">
        <v>42</v>
      </c>
      <c r="E650" s="2" t="s">
        <v>1194</v>
      </c>
      <c r="F650" s="4">
        <v>1000000</v>
      </c>
    </row>
    <row r="651" spans="1:6" x14ac:dyDescent="0.25">
      <c r="A651" s="50" t="str">
        <f t="shared" si="10"/>
        <v>2022AgostoÁfrica</v>
      </c>
      <c r="B651" s="2">
        <v>2022</v>
      </c>
      <c r="C651" s="2" t="s">
        <v>61</v>
      </c>
      <c r="D651" s="2" t="s">
        <v>42</v>
      </c>
      <c r="E651" s="2" t="s">
        <v>1194</v>
      </c>
      <c r="F651" s="4">
        <v>1000000</v>
      </c>
    </row>
    <row r="652" spans="1:6" x14ac:dyDescent="0.25">
      <c r="A652" s="50" t="str">
        <f t="shared" si="10"/>
        <v>2022AgostoÁfrica</v>
      </c>
      <c r="B652" s="2">
        <v>2022</v>
      </c>
      <c r="C652" s="2" t="s">
        <v>61</v>
      </c>
      <c r="D652" s="2" t="s">
        <v>42</v>
      </c>
      <c r="E652" s="2" t="s">
        <v>1194</v>
      </c>
      <c r="F652" s="4">
        <v>2000000</v>
      </c>
    </row>
    <row r="653" spans="1:6" x14ac:dyDescent="0.25">
      <c r="A653" s="50" t="str">
        <f t="shared" si="10"/>
        <v>2022AgostoÁfrica</v>
      </c>
      <c r="B653" s="2">
        <v>2022</v>
      </c>
      <c r="C653" s="2" t="s">
        <v>61</v>
      </c>
      <c r="D653" s="2" t="s">
        <v>42</v>
      </c>
      <c r="E653" s="2" t="s">
        <v>1194</v>
      </c>
      <c r="F653" s="4">
        <v>500000</v>
      </c>
    </row>
    <row r="654" spans="1:6" x14ac:dyDescent="0.25">
      <c r="A654" s="50" t="str">
        <f t="shared" si="10"/>
        <v>2022AgostoÁfrica</v>
      </c>
      <c r="B654" s="2">
        <v>2022</v>
      </c>
      <c r="C654" s="2" t="s">
        <v>61</v>
      </c>
      <c r="D654" s="2" t="s">
        <v>42</v>
      </c>
      <c r="E654" s="2" t="s">
        <v>1194</v>
      </c>
      <c r="F654" s="4">
        <v>300000</v>
      </c>
    </row>
    <row r="655" spans="1:6" x14ac:dyDescent="0.25">
      <c r="A655" s="50" t="str">
        <f t="shared" si="10"/>
        <v>2022AgostoÁfrica</v>
      </c>
      <c r="B655" s="2">
        <v>2022</v>
      </c>
      <c r="C655" s="2" t="s">
        <v>61</v>
      </c>
      <c r="D655" s="2" t="s">
        <v>42</v>
      </c>
      <c r="E655" s="2" t="s">
        <v>1194</v>
      </c>
      <c r="F655" s="4">
        <v>500000</v>
      </c>
    </row>
    <row r="656" spans="1:6" x14ac:dyDescent="0.25">
      <c r="A656" s="50" t="str">
        <f t="shared" si="10"/>
        <v>2022AgostoÁfrica</v>
      </c>
      <c r="B656" s="2">
        <v>2022</v>
      </c>
      <c r="C656" s="2" t="s">
        <v>61</v>
      </c>
      <c r="D656" s="2" t="s">
        <v>42</v>
      </c>
      <c r="E656" s="2" t="s">
        <v>1194</v>
      </c>
      <c r="F656" s="4">
        <v>500000</v>
      </c>
    </row>
    <row r="657" spans="1:6" x14ac:dyDescent="0.25">
      <c r="A657" s="50" t="str">
        <f t="shared" si="10"/>
        <v>2022AgostoÁfrica</v>
      </c>
      <c r="B657" s="2">
        <v>2022</v>
      </c>
      <c r="C657" s="2" t="s">
        <v>61</v>
      </c>
      <c r="D657" s="2" t="s">
        <v>42</v>
      </c>
      <c r="E657" s="2" t="s">
        <v>1194</v>
      </c>
      <c r="F657" s="4">
        <v>400000</v>
      </c>
    </row>
    <row r="658" spans="1:6" x14ac:dyDescent="0.25">
      <c r="A658" s="50" t="str">
        <f t="shared" si="10"/>
        <v>2022AgostoÁfrica</v>
      </c>
      <c r="B658" s="2">
        <v>2022</v>
      </c>
      <c r="C658" s="2" t="s">
        <v>61</v>
      </c>
      <c r="D658" s="2" t="s">
        <v>42</v>
      </c>
      <c r="E658" s="2" t="s">
        <v>1194</v>
      </c>
      <c r="F658" s="4">
        <v>1000000</v>
      </c>
    </row>
    <row r="659" spans="1:6" x14ac:dyDescent="0.25">
      <c r="A659" s="50" t="str">
        <f t="shared" si="10"/>
        <v>2022SetembroÁfrica</v>
      </c>
      <c r="B659" s="2">
        <v>2022</v>
      </c>
      <c r="C659" s="2" t="s">
        <v>62</v>
      </c>
      <c r="D659" s="2" t="s">
        <v>42</v>
      </c>
      <c r="E659" s="2" t="s">
        <v>39</v>
      </c>
      <c r="F659" s="4">
        <v>31000000</v>
      </c>
    </row>
    <row r="660" spans="1:6" x14ac:dyDescent="0.25">
      <c r="A660" s="50" t="str">
        <f t="shared" si="10"/>
        <v>2022SetembroÁfrica</v>
      </c>
      <c r="B660" s="2">
        <v>2022</v>
      </c>
      <c r="C660" s="2" t="s">
        <v>62</v>
      </c>
      <c r="D660" s="2" t="s">
        <v>42</v>
      </c>
      <c r="E660" s="2" t="s">
        <v>40</v>
      </c>
      <c r="F660" s="4">
        <v>10000000</v>
      </c>
    </row>
    <row r="661" spans="1:6" x14ac:dyDescent="0.25">
      <c r="A661" s="50" t="str">
        <f t="shared" si="10"/>
        <v>2022SetembroÁfrica</v>
      </c>
      <c r="B661" s="2">
        <v>2022</v>
      </c>
      <c r="C661" s="2" t="s">
        <v>62</v>
      </c>
      <c r="D661" s="2" t="s">
        <v>42</v>
      </c>
      <c r="E661" s="2" t="s">
        <v>41</v>
      </c>
      <c r="F661" s="4">
        <v>12000000</v>
      </c>
    </row>
    <row r="662" spans="1:6" x14ac:dyDescent="0.25">
      <c r="A662" s="50" t="str">
        <f t="shared" si="10"/>
        <v>2022SetembroÁfrica</v>
      </c>
      <c r="B662" s="2">
        <v>2022</v>
      </c>
      <c r="C662" s="2" t="s">
        <v>62</v>
      </c>
      <c r="D662" s="2" t="s">
        <v>42</v>
      </c>
      <c r="E662" s="2" t="s">
        <v>1194</v>
      </c>
      <c r="F662" s="4">
        <v>1000000</v>
      </c>
    </row>
    <row r="663" spans="1:6" x14ac:dyDescent="0.25">
      <c r="A663" s="50" t="str">
        <f t="shared" si="10"/>
        <v>2022SetembroÁfrica</v>
      </c>
      <c r="B663" s="2">
        <v>2022</v>
      </c>
      <c r="C663" s="2" t="s">
        <v>62</v>
      </c>
      <c r="D663" s="2" t="s">
        <v>42</v>
      </c>
      <c r="E663" s="2" t="s">
        <v>1194</v>
      </c>
      <c r="F663" s="4">
        <v>1000000</v>
      </c>
    </row>
    <row r="664" spans="1:6" x14ac:dyDescent="0.25">
      <c r="A664" s="50" t="str">
        <f t="shared" si="10"/>
        <v>2022SetembroÁfrica</v>
      </c>
      <c r="B664" s="2">
        <v>2022</v>
      </c>
      <c r="C664" s="2" t="s">
        <v>62</v>
      </c>
      <c r="D664" s="2" t="s">
        <v>42</v>
      </c>
      <c r="E664" s="2" t="s">
        <v>1194</v>
      </c>
      <c r="F664" s="4">
        <v>2000000</v>
      </c>
    </row>
    <row r="665" spans="1:6" x14ac:dyDescent="0.25">
      <c r="A665" s="50" t="str">
        <f t="shared" si="10"/>
        <v>2022SetembroÁfrica</v>
      </c>
      <c r="B665" s="2">
        <v>2022</v>
      </c>
      <c r="C665" s="2" t="s">
        <v>62</v>
      </c>
      <c r="D665" s="2" t="s">
        <v>42</v>
      </c>
      <c r="E665" s="2" t="s">
        <v>1194</v>
      </c>
      <c r="F665" s="4">
        <v>1000000</v>
      </c>
    </row>
    <row r="666" spans="1:6" x14ac:dyDescent="0.25">
      <c r="A666" s="50" t="str">
        <f t="shared" si="10"/>
        <v>2022SetembroÁfrica</v>
      </c>
      <c r="B666" s="2">
        <v>2022</v>
      </c>
      <c r="C666" s="2" t="s">
        <v>62</v>
      </c>
      <c r="D666" s="2" t="s">
        <v>42</v>
      </c>
      <c r="E666" s="2" t="s">
        <v>1194</v>
      </c>
      <c r="F666" s="4">
        <v>3000000</v>
      </c>
    </row>
    <row r="667" spans="1:6" x14ac:dyDescent="0.25">
      <c r="A667" s="50" t="str">
        <f t="shared" si="10"/>
        <v>2022SetembroÁfrica</v>
      </c>
      <c r="B667" s="2">
        <v>2022</v>
      </c>
      <c r="C667" s="2" t="s">
        <v>62</v>
      </c>
      <c r="D667" s="2" t="s">
        <v>42</v>
      </c>
      <c r="E667" s="2" t="s">
        <v>1194</v>
      </c>
      <c r="F667" s="4">
        <v>2000000</v>
      </c>
    </row>
    <row r="668" spans="1:6" x14ac:dyDescent="0.25">
      <c r="A668" s="50" t="str">
        <f t="shared" si="10"/>
        <v>2022SetembroÁfrica</v>
      </c>
      <c r="B668" s="2">
        <v>2022</v>
      </c>
      <c r="C668" s="2" t="s">
        <v>62</v>
      </c>
      <c r="D668" s="2" t="s">
        <v>42</v>
      </c>
      <c r="E668" s="2" t="s">
        <v>1194</v>
      </c>
      <c r="F668" s="4">
        <v>3000000</v>
      </c>
    </row>
    <row r="669" spans="1:6" x14ac:dyDescent="0.25">
      <c r="A669" s="50" t="str">
        <f t="shared" si="10"/>
        <v>2022SetembroÁfrica</v>
      </c>
      <c r="B669" s="2">
        <v>2022</v>
      </c>
      <c r="C669" s="2" t="s">
        <v>62</v>
      </c>
      <c r="D669" s="2" t="s">
        <v>42</v>
      </c>
      <c r="E669" s="2" t="s">
        <v>1194</v>
      </c>
      <c r="F669" s="4">
        <v>1000000</v>
      </c>
    </row>
    <row r="670" spans="1:6" x14ac:dyDescent="0.25">
      <c r="A670" s="50" t="str">
        <f t="shared" si="10"/>
        <v>2022SetembroÁfrica</v>
      </c>
      <c r="B670" s="2">
        <v>2022</v>
      </c>
      <c r="C670" s="2" t="s">
        <v>62</v>
      </c>
      <c r="D670" s="2" t="s">
        <v>42</v>
      </c>
      <c r="E670" s="2" t="s">
        <v>1194</v>
      </c>
      <c r="F670" s="4">
        <v>1000000</v>
      </c>
    </row>
    <row r="671" spans="1:6" x14ac:dyDescent="0.25">
      <c r="A671" s="50" t="str">
        <f t="shared" si="10"/>
        <v>2022SetembroÁfrica</v>
      </c>
      <c r="B671" s="2">
        <v>2022</v>
      </c>
      <c r="C671" s="2" t="s">
        <v>62</v>
      </c>
      <c r="D671" s="2" t="s">
        <v>42</v>
      </c>
      <c r="E671" s="2" t="s">
        <v>1194</v>
      </c>
      <c r="F671" s="4">
        <v>100000</v>
      </c>
    </row>
    <row r="672" spans="1:6" x14ac:dyDescent="0.25">
      <c r="A672" s="50" t="str">
        <f t="shared" si="10"/>
        <v>2022SetembroÁfrica</v>
      </c>
      <c r="B672" s="2">
        <v>2022</v>
      </c>
      <c r="C672" s="2" t="s">
        <v>62</v>
      </c>
      <c r="D672" s="2" t="s">
        <v>42</v>
      </c>
      <c r="E672" s="2" t="s">
        <v>1194</v>
      </c>
      <c r="F672" s="4">
        <v>1000000</v>
      </c>
    </row>
    <row r="673" spans="1:6" x14ac:dyDescent="0.25">
      <c r="A673" s="50" t="str">
        <f t="shared" si="10"/>
        <v>2022SetembroÁfrica</v>
      </c>
      <c r="B673" s="2">
        <v>2022</v>
      </c>
      <c r="C673" s="2" t="s">
        <v>62</v>
      </c>
      <c r="D673" s="2" t="s">
        <v>42</v>
      </c>
      <c r="E673" s="2" t="s">
        <v>1194</v>
      </c>
      <c r="F673" s="4">
        <v>1000000</v>
      </c>
    </row>
    <row r="674" spans="1:6" x14ac:dyDescent="0.25">
      <c r="A674" s="50" t="str">
        <f t="shared" si="10"/>
        <v>2022SetembroÁfrica</v>
      </c>
      <c r="B674" s="2">
        <v>2022</v>
      </c>
      <c r="C674" s="2" t="s">
        <v>62</v>
      </c>
      <c r="D674" s="2" t="s">
        <v>42</v>
      </c>
      <c r="E674" s="2" t="s">
        <v>1194</v>
      </c>
      <c r="F674" s="4">
        <v>2000000</v>
      </c>
    </row>
    <row r="675" spans="1:6" x14ac:dyDescent="0.25">
      <c r="A675" s="50" t="str">
        <f t="shared" si="10"/>
        <v>2022SetembroÁfrica</v>
      </c>
      <c r="B675" s="2">
        <v>2022</v>
      </c>
      <c r="C675" s="2" t="s">
        <v>62</v>
      </c>
      <c r="D675" s="2" t="s">
        <v>42</v>
      </c>
      <c r="E675" s="2" t="s">
        <v>1194</v>
      </c>
      <c r="F675" s="4">
        <v>500000</v>
      </c>
    </row>
    <row r="676" spans="1:6" x14ac:dyDescent="0.25">
      <c r="A676" s="50" t="str">
        <f t="shared" si="10"/>
        <v>2022SetembroÁfrica</v>
      </c>
      <c r="B676" s="2">
        <v>2022</v>
      </c>
      <c r="C676" s="2" t="s">
        <v>62</v>
      </c>
      <c r="D676" s="2" t="s">
        <v>42</v>
      </c>
      <c r="E676" s="2" t="s">
        <v>1194</v>
      </c>
      <c r="F676" s="4">
        <v>300000</v>
      </c>
    </row>
    <row r="677" spans="1:6" x14ac:dyDescent="0.25">
      <c r="A677" s="50" t="str">
        <f t="shared" si="10"/>
        <v>2022SetembroÁfrica</v>
      </c>
      <c r="B677" s="2">
        <v>2022</v>
      </c>
      <c r="C677" s="2" t="s">
        <v>62</v>
      </c>
      <c r="D677" s="2" t="s">
        <v>42</v>
      </c>
      <c r="E677" s="2" t="s">
        <v>1194</v>
      </c>
      <c r="F677" s="4">
        <v>500000</v>
      </c>
    </row>
    <row r="678" spans="1:6" x14ac:dyDescent="0.25">
      <c r="A678" s="50" t="str">
        <f t="shared" si="10"/>
        <v>2022SetembroÁfrica</v>
      </c>
      <c r="B678" s="2">
        <v>2022</v>
      </c>
      <c r="C678" s="2" t="s">
        <v>62</v>
      </c>
      <c r="D678" s="2" t="s">
        <v>42</v>
      </c>
      <c r="E678" s="2" t="s">
        <v>1194</v>
      </c>
      <c r="F678" s="4">
        <v>500000</v>
      </c>
    </row>
    <row r="679" spans="1:6" x14ac:dyDescent="0.25">
      <c r="A679" s="50" t="str">
        <f t="shared" si="10"/>
        <v>2022SetembroÁfrica</v>
      </c>
      <c r="B679" s="2">
        <v>2022</v>
      </c>
      <c r="C679" s="2" t="s">
        <v>62</v>
      </c>
      <c r="D679" s="2" t="s">
        <v>42</v>
      </c>
      <c r="E679" s="2" t="s">
        <v>1194</v>
      </c>
      <c r="F679" s="4">
        <v>400000</v>
      </c>
    </row>
    <row r="680" spans="1:6" x14ac:dyDescent="0.25">
      <c r="A680" s="50" t="str">
        <f t="shared" si="10"/>
        <v>2022SetembroÁfrica</v>
      </c>
      <c r="B680" s="2">
        <v>2022</v>
      </c>
      <c r="C680" s="2" t="s">
        <v>62</v>
      </c>
      <c r="D680" s="2" t="s">
        <v>42</v>
      </c>
      <c r="E680" s="2" t="s">
        <v>1194</v>
      </c>
      <c r="F680" s="4">
        <v>1000000</v>
      </c>
    </row>
    <row r="681" spans="1:6" x14ac:dyDescent="0.25">
      <c r="A681" s="50" t="str">
        <f t="shared" si="10"/>
        <v>2022OutubroÁfrica</v>
      </c>
      <c r="B681" s="2">
        <v>2022</v>
      </c>
      <c r="C681" s="2" t="s">
        <v>63</v>
      </c>
      <c r="D681" s="2" t="s">
        <v>42</v>
      </c>
      <c r="E681" s="2" t="s">
        <v>39</v>
      </c>
      <c r="F681" s="4">
        <v>32000000</v>
      </c>
    </row>
    <row r="682" spans="1:6" x14ac:dyDescent="0.25">
      <c r="A682" s="50" t="str">
        <f t="shared" si="10"/>
        <v>2022OutubroÁfrica</v>
      </c>
      <c r="B682" s="2">
        <v>2022</v>
      </c>
      <c r="C682" s="2" t="s">
        <v>63</v>
      </c>
      <c r="D682" s="2" t="s">
        <v>42</v>
      </c>
      <c r="E682" s="2" t="s">
        <v>40</v>
      </c>
      <c r="F682" s="4">
        <v>11000000</v>
      </c>
    </row>
    <row r="683" spans="1:6" x14ac:dyDescent="0.25">
      <c r="A683" s="50" t="str">
        <f t="shared" si="10"/>
        <v>2022OutubroÁfrica</v>
      </c>
      <c r="B683" s="2">
        <v>2022</v>
      </c>
      <c r="C683" s="2" t="s">
        <v>63</v>
      </c>
      <c r="D683" s="2" t="s">
        <v>42</v>
      </c>
      <c r="E683" s="2" t="s">
        <v>41</v>
      </c>
      <c r="F683" s="4">
        <v>12000000</v>
      </c>
    </row>
    <row r="684" spans="1:6" x14ac:dyDescent="0.25">
      <c r="A684" s="50" t="str">
        <f t="shared" si="10"/>
        <v>2022OutubroÁfrica</v>
      </c>
      <c r="B684" s="2">
        <v>2022</v>
      </c>
      <c r="C684" s="2" t="s">
        <v>63</v>
      </c>
      <c r="D684" s="2" t="s">
        <v>42</v>
      </c>
      <c r="E684" s="2" t="s">
        <v>1194</v>
      </c>
      <c r="F684" s="4">
        <v>1000000</v>
      </c>
    </row>
    <row r="685" spans="1:6" x14ac:dyDescent="0.25">
      <c r="A685" s="50" t="str">
        <f t="shared" si="10"/>
        <v>2022OutubroÁfrica</v>
      </c>
      <c r="B685" s="2">
        <v>2022</v>
      </c>
      <c r="C685" s="2" t="s">
        <v>63</v>
      </c>
      <c r="D685" s="2" t="s">
        <v>42</v>
      </c>
      <c r="E685" s="2" t="s">
        <v>1194</v>
      </c>
      <c r="F685" s="4">
        <v>1000000</v>
      </c>
    </row>
    <row r="686" spans="1:6" x14ac:dyDescent="0.25">
      <c r="A686" s="50" t="str">
        <f t="shared" si="10"/>
        <v>2022OutubroÁfrica</v>
      </c>
      <c r="B686" s="2">
        <v>2022</v>
      </c>
      <c r="C686" s="2" t="s">
        <v>63</v>
      </c>
      <c r="D686" s="2" t="s">
        <v>42</v>
      </c>
      <c r="E686" s="2" t="s">
        <v>1194</v>
      </c>
      <c r="F686" s="4">
        <v>2000000</v>
      </c>
    </row>
    <row r="687" spans="1:6" x14ac:dyDescent="0.25">
      <c r="A687" s="50" t="str">
        <f t="shared" si="10"/>
        <v>2022OutubroÁfrica</v>
      </c>
      <c r="B687" s="2">
        <v>2022</v>
      </c>
      <c r="C687" s="2" t="s">
        <v>63</v>
      </c>
      <c r="D687" s="2" t="s">
        <v>42</v>
      </c>
      <c r="E687" s="2" t="s">
        <v>1194</v>
      </c>
      <c r="F687" s="4">
        <v>1000000</v>
      </c>
    </row>
    <row r="688" spans="1:6" x14ac:dyDescent="0.25">
      <c r="A688" s="50" t="str">
        <f t="shared" si="10"/>
        <v>2022OutubroÁfrica</v>
      </c>
      <c r="B688" s="2">
        <v>2022</v>
      </c>
      <c r="C688" s="2" t="s">
        <v>63</v>
      </c>
      <c r="D688" s="2" t="s">
        <v>42</v>
      </c>
      <c r="E688" s="2" t="s">
        <v>1194</v>
      </c>
      <c r="F688" s="4">
        <v>3000000</v>
      </c>
    </row>
    <row r="689" spans="1:6" x14ac:dyDescent="0.25">
      <c r="A689" s="50" t="str">
        <f t="shared" si="10"/>
        <v>2022OutubroÁfrica</v>
      </c>
      <c r="B689" s="2">
        <v>2022</v>
      </c>
      <c r="C689" s="2" t="s">
        <v>63</v>
      </c>
      <c r="D689" s="2" t="s">
        <v>42</v>
      </c>
      <c r="E689" s="2" t="s">
        <v>1194</v>
      </c>
      <c r="F689" s="4">
        <v>2000000</v>
      </c>
    </row>
    <row r="690" spans="1:6" x14ac:dyDescent="0.25">
      <c r="A690" s="50" t="str">
        <f t="shared" si="10"/>
        <v>2022OutubroÁfrica</v>
      </c>
      <c r="B690" s="2">
        <v>2022</v>
      </c>
      <c r="C690" s="2" t="s">
        <v>63</v>
      </c>
      <c r="D690" s="2" t="s">
        <v>42</v>
      </c>
      <c r="E690" s="2" t="s">
        <v>1194</v>
      </c>
      <c r="F690" s="4">
        <v>3000000</v>
      </c>
    </row>
    <row r="691" spans="1:6" x14ac:dyDescent="0.25">
      <c r="A691" s="50" t="str">
        <f t="shared" si="10"/>
        <v>2022OutubroÁfrica</v>
      </c>
      <c r="B691" s="2">
        <v>2022</v>
      </c>
      <c r="C691" s="2" t="s">
        <v>63</v>
      </c>
      <c r="D691" s="2" t="s">
        <v>42</v>
      </c>
      <c r="E691" s="2" t="s">
        <v>1194</v>
      </c>
      <c r="F691" s="4">
        <v>1000000</v>
      </c>
    </row>
    <row r="692" spans="1:6" x14ac:dyDescent="0.25">
      <c r="A692" s="50" t="str">
        <f t="shared" si="10"/>
        <v>2022OutubroÁfrica</v>
      </c>
      <c r="B692" s="2">
        <v>2022</v>
      </c>
      <c r="C692" s="2" t="s">
        <v>63</v>
      </c>
      <c r="D692" s="2" t="s">
        <v>42</v>
      </c>
      <c r="E692" s="2" t="s">
        <v>1194</v>
      </c>
      <c r="F692" s="4">
        <v>1000000</v>
      </c>
    </row>
    <row r="693" spans="1:6" x14ac:dyDescent="0.25">
      <c r="A693" s="50" t="str">
        <f t="shared" si="10"/>
        <v>2022OutubroÁfrica</v>
      </c>
      <c r="B693" s="2">
        <v>2022</v>
      </c>
      <c r="C693" s="2" t="s">
        <v>63</v>
      </c>
      <c r="D693" s="2" t="s">
        <v>42</v>
      </c>
      <c r="E693" s="2" t="s">
        <v>1194</v>
      </c>
      <c r="F693" s="4">
        <v>100000</v>
      </c>
    </row>
    <row r="694" spans="1:6" x14ac:dyDescent="0.25">
      <c r="A694" s="50" t="str">
        <f t="shared" si="10"/>
        <v>2022OutubroÁfrica</v>
      </c>
      <c r="B694" s="2">
        <v>2022</v>
      </c>
      <c r="C694" s="2" t="s">
        <v>63</v>
      </c>
      <c r="D694" s="2" t="s">
        <v>42</v>
      </c>
      <c r="E694" s="2" t="s">
        <v>1194</v>
      </c>
      <c r="F694" s="4">
        <v>1000000</v>
      </c>
    </row>
    <row r="695" spans="1:6" x14ac:dyDescent="0.25">
      <c r="A695" s="50" t="str">
        <f t="shared" si="10"/>
        <v>2022OutubroÁfrica</v>
      </c>
      <c r="B695" s="2">
        <v>2022</v>
      </c>
      <c r="C695" s="2" t="s">
        <v>63</v>
      </c>
      <c r="D695" s="2" t="s">
        <v>42</v>
      </c>
      <c r="E695" s="2" t="s">
        <v>1194</v>
      </c>
      <c r="F695" s="4">
        <v>1000000</v>
      </c>
    </row>
    <row r="696" spans="1:6" x14ac:dyDescent="0.25">
      <c r="A696" s="50" t="str">
        <f t="shared" si="10"/>
        <v>2022OutubroÁfrica</v>
      </c>
      <c r="B696" s="2">
        <v>2022</v>
      </c>
      <c r="C696" s="2" t="s">
        <v>63</v>
      </c>
      <c r="D696" s="2" t="s">
        <v>42</v>
      </c>
      <c r="E696" s="2" t="s">
        <v>1194</v>
      </c>
      <c r="F696" s="4">
        <v>2000000</v>
      </c>
    </row>
    <row r="697" spans="1:6" x14ac:dyDescent="0.25">
      <c r="A697" s="50" t="str">
        <f t="shared" si="10"/>
        <v>2022OutubroÁfrica</v>
      </c>
      <c r="B697" s="2">
        <v>2022</v>
      </c>
      <c r="C697" s="2" t="s">
        <v>63</v>
      </c>
      <c r="D697" s="2" t="s">
        <v>42</v>
      </c>
      <c r="E697" s="2" t="s">
        <v>1194</v>
      </c>
      <c r="F697" s="4">
        <v>500000</v>
      </c>
    </row>
    <row r="698" spans="1:6" x14ac:dyDescent="0.25">
      <c r="A698" s="50" t="str">
        <f t="shared" si="10"/>
        <v>2022OutubroÁfrica</v>
      </c>
      <c r="B698" s="2">
        <v>2022</v>
      </c>
      <c r="C698" s="2" t="s">
        <v>63</v>
      </c>
      <c r="D698" s="2" t="s">
        <v>42</v>
      </c>
      <c r="E698" s="2" t="s">
        <v>1194</v>
      </c>
      <c r="F698" s="4">
        <v>300000</v>
      </c>
    </row>
    <row r="699" spans="1:6" x14ac:dyDescent="0.25">
      <c r="A699" s="50" t="str">
        <f t="shared" si="10"/>
        <v>2022OutubroÁfrica</v>
      </c>
      <c r="B699" s="2">
        <v>2022</v>
      </c>
      <c r="C699" s="2" t="s">
        <v>63</v>
      </c>
      <c r="D699" s="2" t="s">
        <v>42</v>
      </c>
      <c r="E699" s="2" t="s">
        <v>1194</v>
      </c>
      <c r="F699" s="4">
        <v>500000</v>
      </c>
    </row>
    <row r="700" spans="1:6" x14ac:dyDescent="0.25">
      <c r="A700" s="50" t="str">
        <f t="shared" si="10"/>
        <v>2022OutubroÁfrica</v>
      </c>
      <c r="B700" s="2">
        <v>2022</v>
      </c>
      <c r="C700" s="2" t="s">
        <v>63</v>
      </c>
      <c r="D700" s="2" t="s">
        <v>42</v>
      </c>
      <c r="E700" s="2" t="s">
        <v>1194</v>
      </c>
      <c r="F700" s="4">
        <v>500000</v>
      </c>
    </row>
    <row r="701" spans="1:6" x14ac:dyDescent="0.25">
      <c r="A701" s="50" t="str">
        <f t="shared" si="10"/>
        <v>2022OutubroÁfrica</v>
      </c>
      <c r="B701" s="2">
        <v>2022</v>
      </c>
      <c r="C701" s="2" t="s">
        <v>63</v>
      </c>
      <c r="D701" s="2" t="s">
        <v>42</v>
      </c>
      <c r="E701" s="2" t="s">
        <v>1194</v>
      </c>
      <c r="F701" s="4">
        <v>400000</v>
      </c>
    </row>
    <row r="702" spans="1:6" x14ac:dyDescent="0.25">
      <c r="A702" s="50" t="str">
        <f t="shared" si="10"/>
        <v>2022OutubroÁfrica</v>
      </c>
      <c r="B702" s="2">
        <v>2022</v>
      </c>
      <c r="C702" s="2" t="s">
        <v>63</v>
      </c>
      <c r="D702" s="2" t="s">
        <v>42</v>
      </c>
      <c r="E702" s="2" t="s">
        <v>1194</v>
      </c>
      <c r="F702" s="4">
        <v>1000000</v>
      </c>
    </row>
    <row r="703" spans="1:6" x14ac:dyDescent="0.25">
      <c r="A703" s="50" t="str">
        <f t="shared" si="10"/>
        <v>2022NovembroÁfrica</v>
      </c>
      <c r="B703" s="2">
        <v>2022</v>
      </c>
      <c r="C703" s="2" t="s">
        <v>64</v>
      </c>
      <c r="D703" s="2" t="s">
        <v>42</v>
      </c>
      <c r="E703" s="2" t="s">
        <v>39</v>
      </c>
      <c r="F703" s="4">
        <v>33000000</v>
      </c>
    </row>
    <row r="704" spans="1:6" x14ac:dyDescent="0.25">
      <c r="A704" s="50" t="str">
        <f t="shared" si="10"/>
        <v>2022NovembroÁfrica</v>
      </c>
      <c r="B704" s="2">
        <v>2022</v>
      </c>
      <c r="C704" s="2" t="s">
        <v>64</v>
      </c>
      <c r="D704" s="2" t="s">
        <v>42</v>
      </c>
      <c r="E704" s="2" t="s">
        <v>40</v>
      </c>
      <c r="F704" s="4">
        <v>11000000</v>
      </c>
    </row>
    <row r="705" spans="1:6" x14ac:dyDescent="0.25">
      <c r="A705" s="50" t="str">
        <f t="shared" si="10"/>
        <v>2022NovembroÁfrica</v>
      </c>
      <c r="B705" s="2">
        <v>2022</v>
      </c>
      <c r="C705" s="2" t="s">
        <v>64</v>
      </c>
      <c r="D705" s="2" t="s">
        <v>42</v>
      </c>
      <c r="E705" s="2" t="s">
        <v>41</v>
      </c>
      <c r="F705" s="4">
        <v>12000000</v>
      </c>
    </row>
    <row r="706" spans="1:6" x14ac:dyDescent="0.25">
      <c r="A706" s="50" t="str">
        <f t="shared" si="10"/>
        <v>2022NovembroÁfrica</v>
      </c>
      <c r="B706" s="2">
        <v>2022</v>
      </c>
      <c r="C706" s="2" t="s">
        <v>64</v>
      </c>
      <c r="D706" s="2" t="s">
        <v>42</v>
      </c>
      <c r="E706" s="2" t="s">
        <v>1194</v>
      </c>
      <c r="F706" s="4">
        <v>1000000</v>
      </c>
    </row>
    <row r="707" spans="1:6" x14ac:dyDescent="0.25">
      <c r="A707" s="50" t="str">
        <f t="shared" ref="A707:A770" si="11">B707&amp;C707&amp;D707</f>
        <v>2022NovembroÁfrica</v>
      </c>
      <c r="B707" s="2">
        <v>2022</v>
      </c>
      <c r="C707" s="2" t="s">
        <v>64</v>
      </c>
      <c r="D707" s="2" t="s">
        <v>42</v>
      </c>
      <c r="E707" s="2" t="s">
        <v>1194</v>
      </c>
      <c r="F707" s="4">
        <v>1000000</v>
      </c>
    </row>
    <row r="708" spans="1:6" x14ac:dyDescent="0.25">
      <c r="A708" s="50" t="str">
        <f t="shared" si="11"/>
        <v>2022NovembroÁfrica</v>
      </c>
      <c r="B708" s="2">
        <v>2022</v>
      </c>
      <c r="C708" s="2" t="s">
        <v>64</v>
      </c>
      <c r="D708" s="2" t="s">
        <v>42</v>
      </c>
      <c r="E708" s="2" t="s">
        <v>1194</v>
      </c>
      <c r="F708" s="4">
        <v>2000000</v>
      </c>
    </row>
    <row r="709" spans="1:6" x14ac:dyDescent="0.25">
      <c r="A709" s="50" t="str">
        <f t="shared" si="11"/>
        <v>2022NovembroÁfrica</v>
      </c>
      <c r="B709" s="2">
        <v>2022</v>
      </c>
      <c r="C709" s="2" t="s">
        <v>64</v>
      </c>
      <c r="D709" s="2" t="s">
        <v>42</v>
      </c>
      <c r="E709" s="2" t="s">
        <v>1194</v>
      </c>
      <c r="F709" s="4">
        <v>1000000</v>
      </c>
    </row>
    <row r="710" spans="1:6" x14ac:dyDescent="0.25">
      <c r="A710" s="50" t="str">
        <f t="shared" si="11"/>
        <v>2022NovembroÁfrica</v>
      </c>
      <c r="B710" s="2">
        <v>2022</v>
      </c>
      <c r="C710" s="2" t="s">
        <v>64</v>
      </c>
      <c r="D710" s="2" t="s">
        <v>42</v>
      </c>
      <c r="E710" s="2" t="s">
        <v>1194</v>
      </c>
      <c r="F710" s="4">
        <v>3000000</v>
      </c>
    </row>
    <row r="711" spans="1:6" x14ac:dyDescent="0.25">
      <c r="A711" s="50" t="str">
        <f t="shared" si="11"/>
        <v>2022NovembroÁfrica</v>
      </c>
      <c r="B711" s="2">
        <v>2022</v>
      </c>
      <c r="C711" s="2" t="s">
        <v>64</v>
      </c>
      <c r="D711" s="2" t="s">
        <v>42</v>
      </c>
      <c r="E711" s="2" t="s">
        <v>1194</v>
      </c>
      <c r="F711" s="4">
        <v>2000000</v>
      </c>
    </row>
    <row r="712" spans="1:6" x14ac:dyDescent="0.25">
      <c r="A712" s="50" t="str">
        <f t="shared" si="11"/>
        <v>2022NovembroÁfrica</v>
      </c>
      <c r="B712" s="2">
        <v>2022</v>
      </c>
      <c r="C712" s="2" t="s">
        <v>64</v>
      </c>
      <c r="D712" s="2" t="s">
        <v>42</v>
      </c>
      <c r="E712" s="2" t="s">
        <v>1194</v>
      </c>
      <c r="F712" s="4">
        <v>3000000</v>
      </c>
    </row>
    <row r="713" spans="1:6" x14ac:dyDescent="0.25">
      <c r="A713" s="50" t="str">
        <f t="shared" si="11"/>
        <v>2022NovembroÁfrica</v>
      </c>
      <c r="B713" s="2">
        <v>2022</v>
      </c>
      <c r="C713" s="2" t="s">
        <v>64</v>
      </c>
      <c r="D713" s="2" t="s">
        <v>42</v>
      </c>
      <c r="E713" s="2" t="s">
        <v>1194</v>
      </c>
      <c r="F713" s="4">
        <v>1000000</v>
      </c>
    </row>
    <row r="714" spans="1:6" x14ac:dyDescent="0.25">
      <c r="A714" s="50" t="str">
        <f t="shared" si="11"/>
        <v>2022NovembroÁfrica</v>
      </c>
      <c r="B714" s="2">
        <v>2022</v>
      </c>
      <c r="C714" s="2" t="s">
        <v>64</v>
      </c>
      <c r="D714" s="2" t="s">
        <v>42</v>
      </c>
      <c r="E714" s="2" t="s">
        <v>1194</v>
      </c>
      <c r="F714" s="4">
        <v>1000000</v>
      </c>
    </row>
    <row r="715" spans="1:6" x14ac:dyDescent="0.25">
      <c r="A715" s="50" t="str">
        <f t="shared" si="11"/>
        <v>2022NovembroÁfrica</v>
      </c>
      <c r="B715" s="2">
        <v>2022</v>
      </c>
      <c r="C715" s="2" t="s">
        <v>64</v>
      </c>
      <c r="D715" s="2" t="s">
        <v>42</v>
      </c>
      <c r="E715" s="2" t="s">
        <v>1194</v>
      </c>
      <c r="F715" s="4">
        <v>100000</v>
      </c>
    </row>
    <row r="716" spans="1:6" x14ac:dyDescent="0.25">
      <c r="A716" s="50" t="str">
        <f t="shared" si="11"/>
        <v>2022NovembroÁfrica</v>
      </c>
      <c r="B716" s="2">
        <v>2022</v>
      </c>
      <c r="C716" s="2" t="s">
        <v>64</v>
      </c>
      <c r="D716" s="2" t="s">
        <v>42</v>
      </c>
      <c r="E716" s="2" t="s">
        <v>1194</v>
      </c>
      <c r="F716" s="4">
        <v>1000000</v>
      </c>
    </row>
    <row r="717" spans="1:6" x14ac:dyDescent="0.25">
      <c r="A717" s="50" t="str">
        <f t="shared" si="11"/>
        <v>2022NovembroÁfrica</v>
      </c>
      <c r="B717" s="2">
        <v>2022</v>
      </c>
      <c r="C717" s="2" t="s">
        <v>64</v>
      </c>
      <c r="D717" s="2" t="s">
        <v>42</v>
      </c>
      <c r="E717" s="2" t="s">
        <v>1194</v>
      </c>
      <c r="F717" s="4">
        <v>1000000</v>
      </c>
    </row>
    <row r="718" spans="1:6" x14ac:dyDescent="0.25">
      <c r="A718" s="50" t="str">
        <f t="shared" si="11"/>
        <v>2022NovembroÁfrica</v>
      </c>
      <c r="B718" s="2">
        <v>2022</v>
      </c>
      <c r="C718" s="2" t="s">
        <v>64</v>
      </c>
      <c r="D718" s="2" t="s">
        <v>42</v>
      </c>
      <c r="E718" s="2" t="s">
        <v>1194</v>
      </c>
      <c r="F718" s="4">
        <v>2000000</v>
      </c>
    </row>
    <row r="719" spans="1:6" x14ac:dyDescent="0.25">
      <c r="A719" s="50" t="str">
        <f t="shared" si="11"/>
        <v>2022NovembroÁfrica</v>
      </c>
      <c r="B719" s="2">
        <v>2022</v>
      </c>
      <c r="C719" s="2" t="s">
        <v>64</v>
      </c>
      <c r="D719" s="2" t="s">
        <v>42</v>
      </c>
      <c r="E719" s="2" t="s">
        <v>1194</v>
      </c>
      <c r="F719" s="4">
        <v>500000</v>
      </c>
    </row>
    <row r="720" spans="1:6" x14ac:dyDescent="0.25">
      <c r="A720" s="50" t="str">
        <f t="shared" si="11"/>
        <v>2022NovembroÁfrica</v>
      </c>
      <c r="B720" s="2">
        <v>2022</v>
      </c>
      <c r="C720" s="2" t="s">
        <v>64</v>
      </c>
      <c r="D720" s="2" t="s">
        <v>42</v>
      </c>
      <c r="E720" s="2" t="s">
        <v>1194</v>
      </c>
      <c r="F720" s="4">
        <v>300000</v>
      </c>
    </row>
    <row r="721" spans="1:6" x14ac:dyDescent="0.25">
      <c r="A721" s="50" t="str">
        <f t="shared" si="11"/>
        <v>2022NovembroÁfrica</v>
      </c>
      <c r="B721" s="2">
        <v>2022</v>
      </c>
      <c r="C721" s="2" t="s">
        <v>64</v>
      </c>
      <c r="D721" s="2" t="s">
        <v>42</v>
      </c>
      <c r="E721" s="2" t="s">
        <v>1194</v>
      </c>
      <c r="F721" s="4">
        <v>500000</v>
      </c>
    </row>
    <row r="722" spans="1:6" x14ac:dyDescent="0.25">
      <c r="A722" s="50" t="str">
        <f t="shared" si="11"/>
        <v>2022NovembroÁfrica</v>
      </c>
      <c r="B722" s="2">
        <v>2022</v>
      </c>
      <c r="C722" s="2" t="s">
        <v>64</v>
      </c>
      <c r="D722" s="2" t="s">
        <v>42</v>
      </c>
      <c r="E722" s="2" t="s">
        <v>1194</v>
      </c>
      <c r="F722" s="4">
        <v>500000</v>
      </c>
    </row>
    <row r="723" spans="1:6" x14ac:dyDescent="0.25">
      <c r="A723" s="50" t="str">
        <f t="shared" si="11"/>
        <v>2022NovembroÁfrica</v>
      </c>
      <c r="B723" s="2">
        <v>2022</v>
      </c>
      <c r="C723" s="2" t="s">
        <v>64</v>
      </c>
      <c r="D723" s="2" t="s">
        <v>42</v>
      </c>
      <c r="E723" s="2" t="s">
        <v>1194</v>
      </c>
      <c r="F723" s="4">
        <v>400000</v>
      </c>
    </row>
    <row r="724" spans="1:6" x14ac:dyDescent="0.25">
      <c r="A724" s="50" t="str">
        <f t="shared" si="11"/>
        <v>2022NovembroÁfrica</v>
      </c>
      <c r="B724" s="2">
        <v>2022</v>
      </c>
      <c r="C724" s="2" t="s">
        <v>64</v>
      </c>
      <c r="D724" s="2" t="s">
        <v>42</v>
      </c>
      <c r="E724" s="2" t="s">
        <v>1194</v>
      </c>
      <c r="F724" s="4">
        <v>1000000</v>
      </c>
    </row>
    <row r="725" spans="1:6" x14ac:dyDescent="0.25">
      <c r="A725" s="50" t="str">
        <f t="shared" si="11"/>
        <v>2022DezembroÁfrica</v>
      </c>
      <c r="B725" s="2">
        <v>2022</v>
      </c>
      <c r="C725" s="2" t="s">
        <v>65</v>
      </c>
      <c r="D725" s="2" t="s">
        <v>42</v>
      </c>
      <c r="E725" s="2" t="s">
        <v>39</v>
      </c>
      <c r="F725" s="4">
        <v>34000000</v>
      </c>
    </row>
    <row r="726" spans="1:6" x14ac:dyDescent="0.25">
      <c r="A726" s="50" t="str">
        <f t="shared" si="11"/>
        <v>2022DezembroÁfrica</v>
      </c>
      <c r="B726" s="2">
        <v>2022</v>
      </c>
      <c r="C726" s="2" t="s">
        <v>65</v>
      </c>
      <c r="D726" s="2" t="s">
        <v>42</v>
      </c>
      <c r="E726" s="2" t="s">
        <v>40</v>
      </c>
      <c r="F726" s="4">
        <v>12000000</v>
      </c>
    </row>
    <row r="727" spans="1:6" x14ac:dyDescent="0.25">
      <c r="A727" s="50" t="str">
        <f t="shared" si="11"/>
        <v>2022DezembroÁfrica</v>
      </c>
      <c r="B727" s="2">
        <v>2022</v>
      </c>
      <c r="C727" s="2" t="s">
        <v>65</v>
      </c>
      <c r="D727" s="2" t="s">
        <v>42</v>
      </c>
      <c r="E727" s="2" t="s">
        <v>41</v>
      </c>
      <c r="F727" s="4">
        <v>12000000</v>
      </c>
    </row>
    <row r="728" spans="1:6" x14ac:dyDescent="0.25">
      <c r="A728" s="50" t="str">
        <f t="shared" si="11"/>
        <v>2022DezembroÁfrica</v>
      </c>
      <c r="B728" s="2">
        <v>2022</v>
      </c>
      <c r="C728" s="2" t="s">
        <v>65</v>
      </c>
      <c r="D728" s="2" t="s">
        <v>42</v>
      </c>
      <c r="E728" s="2" t="s">
        <v>1194</v>
      </c>
      <c r="F728" s="4">
        <v>1000000</v>
      </c>
    </row>
    <row r="729" spans="1:6" x14ac:dyDescent="0.25">
      <c r="A729" s="50" t="str">
        <f t="shared" si="11"/>
        <v>2022DezembroÁfrica</v>
      </c>
      <c r="B729" s="2">
        <v>2022</v>
      </c>
      <c r="C729" s="2" t="s">
        <v>65</v>
      </c>
      <c r="D729" s="2" t="s">
        <v>42</v>
      </c>
      <c r="E729" s="2" t="s">
        <v>1194</v>
      </c>
      <c r="F729" s="4">
        <v>1000000</v>
      </c>
    </row>
    <row r="730" spans="1:6" x14ac:dyDescent="0.25">
      <c r="A730" s="50" t="str">
        <f t="shared" si="11"/>
        <v>2022DezembroÁfrica</v>
      </c>
      <c r="B730" s="2">
        <v>2022</v>
      </c>
      <c r="C730" s="2" t="s">
        <v>65</v>
      </c>
      <c r="D730" s="2" t="s">
        <v>42</v>
      </c>
      <c r="E730" s="2" t="s">
        <v>1194</v>
      </c>
      <c r="F730" s="4">
        <v>2000000</v>
      </c>
    </row>
    <row r="731" spans="1:6" x14ac:dyDescent="0.25">
      <c r="A731" s="50" t="str">
        <f t="shared" si="11"/>
        <v>2022DezembroÁfrica</v>
      </c>
      <c r="B731" s="2">
        <v>2022</v>
      </c>
      <c r="C731" s="2" t="s">
        <v>65</v>
      </c>
      <c r="D731" s="2" t="s">
        <v>42</v>
      </c>
      <c r="E731" s="2" t="s">
        <v>1194</v>
      </c>
      <c r="F731" s="4">
        <v>1000000</v>
      </c>
    </row>
    <row r="732" spans="1:6" x14ac:dyDescent="0.25">
      <c r="A732" s="50" t="str">
        <f t="shared" si="11"/>
        <v>2022DezembroÁfrica</v>
      </c>
      <c r="B732" s="2">
        <v>2022</v>
      </c>
      <c r="C732" s="2" t="s">
        <v>65</v>
      </c>
      <c r="D732" s="2" t="s">
        <v>42</v>
      </c>
      <c r="E732" s="2" t="s">
        <v>1194</v>
      </c>
      <c r="F732" s="4">
        <v>3000000</v>
      </c>
    </row>
    <row r="733" spans="1:6" x14ac:dyDescent="0.25">
      <c r="A733" s="50" t="str">
        <f t="shared" si="11"/>
        <v>2022DezembroÁfrica</v>
      </c>
      <c r="B733" s="2">
        <v>2022</v>
      </c>
      <c r="C733" s="2" t="s">
        <v>65</v>
      </c>
      <c r="D733" s="2" t="s">
        <v>42</v>
      </c>
      <c r="E733" s="2" t="s">
        <v>1194</v>
      </c>
      <c r="F733" s="4">
        <v>2000000</v>
      </c>
    </row>
    <row r="734" spans="1:6" x14ac:dyDescent="0.25">
      <c r="A734" s="50" t="str">
        <f t="shared" si="11"/>
        <v>2022DezembroÁfrica</v>
      </c>
      <c r="B734" s="2">
        <v>2022</v>
      </c>
      <c r="C734" s="2" t="s">
        <v>65</v>
      </c>
      <c r="D734" s="2" t="s">
        <v>42</v>
      </c>
      <c r="E734" s="2" t="s">
        <v>1194</v>
      </c>
      <c r="F734" s="4">
        <v>3000000</v>
      </c>
    </row>
    <row r="735" spans="1:6" x14ac:dyDescent="0.25">
      <c r="A735" s="50" t="str">
        <f t="shared" si="11"/>
        <v>2022DezembroÁfrica</v>
      </c>
      <c r="B735" s="2">
        <v>2022</v>
      </c>
      <c r="C735" s="2" t="s">
        <v>65</v>
      </c>
      <c r="D735" s="2" t="s">
        <v>42</v>
      </c>
      <c r="E735" s="2" t="s">
        <v>1194</v>
      </c>
      <c r="F735" s="4">
        <v>1000000</v>
      </c>
    </row>
    <row r="736" spans="1:6" x14ac:dyDescent="0.25">
      <c r="A736" s="50" t="str">
        <f t="shared" si="11"/>
        <v>2022DezembroÁfrica</v>
      </c>
      <c r="B736" s="2">
        <v>2022</v>
      </c>
      <c r="C736" s="2" t="s">
        <v>65</v>
      </c>
      <c r="D736" s="2" t="s">
        <v>42</v>
      </c>
      <c r="E736" s="2" t="s">
        <v>1194</v>
      </c>
      <c r="F736" s="4">
        <v>1000000</v>
      </c>
    </row>
    <row r="737" spans="1:6" x14ac:dyDescent="0.25">
      <c r="A737" s="50" t="str">
        <f t="shared" si="11"/>
        <v>2022DezembroÁfrica</v>
      </c>
      <c r="B737" s="2">
        <v>2022</v>
      </c>
      <c r="C737" s="2" t="s">
        <v>65</v>
      </c>
      <c r="D737" s="2" t="s">
        <v>42</v>
      </c>
      <c r="E737" s="2" t="s">
        <v>1194</v>
      </c>
      <c r="F737" s="4">
        <v>100000</v>
      </c>
    </row>
    <row r="738" spans="1:6" x14ac:dyDescent="0.25">
      <c r="A738" s="50" t="str">
        <f t="shared" si="11"/>
        <v>2022DezembroÁfrica</v>
      </c>
      <c r="B738" s="2">
        <v>2022</v>
      </c>
      <c r="C738" s="2" t="s">
        <v>65</v>
      </c>
      <c r="D738" s="2" t="s">
        <v>42</v>
      </c>
      <c r="E738" s="2" t="s">
        <v>1194</v>
      </c>
      <c r="F738" s="4">
        <v>1000000</v>
      </c>
    </row>
    <row r="739" spans="1:6" x14ac:dyDescent="0.25">
      <c r="A739" s="50" t="str">
        <f t="shared" si="11"/>
        <v>2022DezembroÁfrica</v>
      </c>
      <c r="B739" s="2">
        <v>2022</v>
      </c>
      <c r="C739" s="2" t="s">
        <v>65</v>
      </c>
      <c r="D739" s="2" t="s">
        <v>42</v>
      </c>
      <c r="E739" s="2" t="s">
        <v>1194</v>
      </c>
      <c r="F739" s="4">
        <v>1000000</v>
      </c>
    </row>
    <row r="740" spans="1:6" x14ac:dyDescent="0.25">
      <c r="A740" s="50" t="str">
        <f t="shared" si="11"/>
        <v>2022DezembroÁfrica</v>
      </c>
      <c r="B740" s="2">
        <v>2022</v>
      </c>
      <c r="C740" s="2" t="s">
        <v>65</v>
      </c>
      <c r="D740" s="2" t="s">
        <v>42</v>
      </c>
      <c r="E740" s="2" t="s">
        <v>1194</v>
      </c>
      <c r="F740" s="4">
        <v>2000000</v>
      </c>
    </row>
    <row r="741" spans="1:6" x14ac:dyDescent="0.25">
      <c r="A741" s="50" t="str">
        <f t="shared" si="11"/>
        <v>2022DezembroÁfrica</v>
      </c>
      <c r="B741" s="2">
        <v>2022</v>
      </c>
      <c r="C741" s="2" t="s">
        <v>65</v>
      </c>
      <c r="D741" s="2" t="s">
        <v>42</v>
      </c>
      <c r="E741" s="2" t="s">
        <v>1194</v>
      </c>
      <c r="F741" s="4">
        <v>500000</v>
      </c>
    </row>
    <row r="742" spans="1:6" x14ac:dyDescent="0.25">
      <c r="A742" s="50" t="str">
        <f t="shared" si="11"/>
        <v>2022DezembroÁfrica</v>
      </c>
      <c r="B742" s="2">
        <v>2022</v>
      </c>
      <c r="C742" s="2" t="s">
        <v>65</v>
      </c>
      <c r="D742" s="2" t="s">
        <v>42</v>
      </c>
      <c r="E742" s="2" t="s">
        <v>1194</v>
      </c>
      <c r="F742" s="4">
        <v>300000</v>
      </c>
    </row>
    <row r="743" spans="1:6" x14ac:dyDescent="0.25">
      <c r="A743" s="50" t="str">
        <f t="shared" si="11"/>
        <v>2022DezembroÁfrica</v>
      </c>
      <c r="B743" s="2">
        <v>2022</v>
      </c>
      <c r="C743" s="2" t="s">
        <v>65</v>
      </c>
      <c r="D743" s="2" t="s">
        <v>42</v>
      </c>
      <c r="E743" s="2" t="s">
        <v>1194</v>
      </c>
      <c r="F743" s="4">
        <v>500000</v>
      </c>
    </row>
    <row r="744" spans="1:6" x14ac:dyDescent="0.25">
      <c r="A744" s="50" t="str">
        <f t="shared" si="11"/>
        <v>2022DezembroÁfrica</v>
      </c>
      <c r="B744" s="2">
        <v>2022</v>
      </c>
      <c r="C744" s="2" t="s">
        <v>65</v>
      </c>
      <c r="D744" s="2" t="s">
        <v>42</v>
      </c>
      <c r="E744" s="2" t="s">
        <v>1194</v>
      </c>
      <c r="F744" s="4">
        <v>500000</v>
      </c>
    </row>
    <row r="745" spans="1:6" x14ac:dyDescent="0.25">
      <c r="A745" s="50" t="str">
        <f t="shared" si="11"/>
        <v>2022DezembroÁfrica</v>
      </c>
      <c r="B745" s="2">
        <v>2022</v>
      </c>
      <c r="C745" s="2" t="s">
        <v>65</v>
      </c>
      <c r="D745" s="2" t="s">
        <v>42</v>
      </c>
      <c r="E745" s="2" t="s">
        <v>1194</v>
      </c>
      <c r="F745" s="4">
        <v>400000</v>
      </c>
    </row>
    <row r="746" spans="1:6" x14ac:dyDescent="0.25">
      <c r="A746" s="50" t="str">
        <f t="shared" si="11"/>
        <v>2022DezembroÁfrica</v>
      </c>
      <c r="B746" s="2">
        <v>2022</v>
      </c>
      <c r="C746" s="2" t="s">
        <v>65</v>
      </c>
      <c r="D746" s="2" t="s">
        <v>42</v>
      </c>
      <c r="E746" s="2" t="s">
        <v>1194</v>
      </c>
      <c r="F746" s="4">
        <v>1000000</v>
      </c>
    </row>
    <row r="747" spans="1:6" x14ac:dyDescent="0.25">
      <c r="A747" s="50" t="str">
        <f t="shared" si="11"/>
        <v>2022AgostoÁsia</v>
      </c>
      <c r="B747" s="2">
        <v>2022</v>
      </c>
      <c r="C747" s="2" t="s">
        <v>61</v>
      </c>
      <c r="D747" s="2" t="s">
        <v>51</v>
      </c>
      <c r="E747" s="2" t="s">
        <v>43</v>
      </c>
      <c r="F747" s="4">
        <v>1000000000</v>
      </c>
    </row>
    <row r="748" spans="1:6" x14ac:dyDescent="0.25">
      <c r="A748" s="50" t="str">
        <f t="shared" si="11"/>
        <v>2022AgostoÁsia</v>
      </c>
      <c r="B748" s="2">
        <v>2022</v>
      </c>
      <c r="C748" s="2" t="s">
        <v>61</v>
      </c>
      <c r="D748" s="2" t="s">
        <v>51</v>
      </c>
      <c r="E748" s="2" t="s">
        <v>44</v>
      </c>
      <c r="F748" s="4">
        <v>100000000</v>
      </c>
    </row>
    <row r="749" spans="1:6" x14ac:dyDescent="0.25">
      <c r="A749" s="50" t="str">
        <f t="shared" si="11"/>
        <v>2022AgostoÁsia</v>
      </c>
      <c r="B749" s="2">
        <v>2022</v>
      </c>
      <c r="C749" s="2" t="s">
        <v>61</v>
      </c>
      <c r="D749" s="2" t="s">
        <v>51</v>
      </c>
      <c r="E749" s="2" t="s">
        <v>45</v>
      </c>
      <c r="F749" s="4">
        <v>50000000</v>
      </c>
    </row>
    <row r="750" spans="1:6" x14ac:dyDescent="0.25">
      <c r="A750" s="50" t="str">
        <f t="shared" si="11"/>
        <v>2022AgostoÁsia</v>
      </c>
      <c r="B750" s="2">
        <v>2022</v>
      </c>
      <c r="C750" s="2" t="s">
        <v>61</v>
      </c>
      <c r="D750" s="2" t="s">
        <v>51</v>
      </c>
      <c r="E750" s="2" t="s">
        <v>46</v>
      </c>
      <c r="F750" s="4">
        <v>20000000</v>
      </c>
    </row>
    <row r="751" spans="1:6" x14ac:dyDescent="0.25">
      <c r="A751" s="50" t="str">
        <f t="shared" si="11"/>
        <v>2022AgostoÁsia</v>
      </c>
      <c r="B751" s="2">
        <v>2022</v>
      </c>
      <c r="C751" s="2" t="s">
        <v>61</v>
      </c>
      <c r="D751" s="2" t="s">
        <v>51</v>
      </c>
      <c r="E751" s="2" t="s">
        <v>47</v>
      </c>
      <c r="F751" s="4">
        <v>15000000</v>
      </c>
    </row>
    <row r="752" spans="1:6" x14ac:dyDescent="0.25">
      <c r="A752" s="50" t="str">
        <f t="shared" si="11"/>
        <v>2022AgostoÁsia</v>
      </c>
      <c r="B752" s="2">
        <v>2022</v>
      </c>
      <c r="C752" s="2" t="s">
        <v>61</v>
      </c>
      <c r="D752" s="2" t="s">
        <v>51</v>
      </c>
      <c r="E752" s="2" t="s">
        <v>1195</v>
      </c>
      <c r="F752" s="4">
        <v>5000000</v>
      </c>
    </row>
    <row r="753" spans="1:6" x14ac:dyDescent="0.25">
      <c r="A753" s="50" t="str">
        <f t="shared" si="11"/>
        <v>2022AgostoÁsia</v>
      </c>
      <c r="B753" s="2">
        <v>2022</v>
      </c>
      <c r="C753" s="2" t="s">
        <v>61</v>
      </c>
      <c r="D753" s="2" t="s">
        <v>51</v>
      </c>
      <c r="E753" s="2" t="s">
        <v>48</v>
      </c>
      <c r="F753" s="4">
        <v>10000000</v>
      </c>
    </row>
    <row r="754" spans="1:6" x14ac:dyDescent="0.25">
      <c r="A754" s="50" t="str">
        <f t="shared" si="11"/>
        <v>2022AgostoÁsia</v>
      </c>
      <c r="B754" s="2">
        <v>2022</v>
      </c>
      <c r="C754" s="2" t="s">
        <v>61</v>
      </c>
      <c r="D754" s="2" t="s">
        <v>51</v>
      </c>
      <c r="E754" s="2" t="s">
        <v>49</v>
      </c>
      <c r="F754" s="4">
        <v>30000000</v>
      </c>
    </row>
    <row r="755" spans="1:6" x14ac:dyDescent="0.25">
      <c r="A755" s="50" t="str">
        <f t="shared" si="11"/>
        <v>2022AgostoÁsia</v>
      </c>
      <c r="B755" s="2">
        <v>2022</v>
      </c>
      <c r="C755" s="2" t="s">
        <v>61</v>
      </c>
      <c r="D755" s="2" t="s">
        <v>51</v>
      </c>
      <c r="E755" s="2" t="s">
        <v>1195</v>
      </c>
      <c r="F755" s="4">
        <v>4000000</v>
      </c>
    </row>
    <row r="756" spans="1:6" x14ac:dyDescent="0.25">
      <c r="A756" s="50" t="str">
        <f t="shared" si="11"/>
        <v>2022AgostoÁsia</v>
      </c>
      <c r="B756" s="2">
        <v>2022</v>
      </c>
      <c r="C756" s="2" t="s">
        <v>61</v>
      </c>
      <c r="D756" s="2" t="s">
        <v>51</v>
      </c>
      <c r="E756" s="2" t="s">
        <v>1195</v>
      </c>
      <c r="F756" s="4">
        <v>2000000</v>
      </c>
    </row>
    <row r="757" spans="1:6" x14ac:dyDescent="0.25">
      <c r="A757" s="50" t="str">
        <f t="shared" si="11"/>
        <v>2022AgostoÁsia</v>
      </c>
      <c r="B757" s="2">
        <v>2022</v>
      </c>
      <c r="C757" s="2" t="s">
        <v>61</v>
      </c>
      <c r="D757" s="2" t="s">
        <v>51</v>
      </c>
      <c r="E757" s="2" t="s">
        <v>1195</v>
      </c>
      <c r="F757" s="4">
        <v>3000000</v>
      </c>
    </row>
    <row r="758" spans="1:6" x14ac:dyDescent="0.25">
      <c r="A758" s="50" t="str">
        <f t="shared" si="11"/>
        <v>2022AgostoÁsia</v>
      </c>
      <c r="B758" s="2">
        <v>2022</v>
      </c>
      <c r="C758" s="2" t="s">
        <v>61</v>
      </c>
      <c r="D758" s="2" t="s">
        <v>51</v>
      </c>
      <c r="E758" s="2" t="s">
        <v>1195</v>
      </c>
      <c r="F758" s="4">
        <v>2000000</v>
      </c>
    </row>
    <row r="759" spans="1:6" x14ac:dyDescent="0.25">
      <c r="A759" s="50" t="str">
        <f t="shared" si="11"/>
        <v>2022AgostoÁsia</v>
      </c>
      <c r="B759" s="2">
        <v>2022</v>
      </c>
      <c r="C759" s="2" t="s">
        <v>61</v>
      </c>
      <c r="D759" s="2" t="s">
        <v>51</v>
      </c>
      <c r="E759" s="2" t="s">
        <v>1195</v>
      </c>
      <c r="F759" s="4">
        <v>500000</v>
      </c>
    </row>
    <row r="760" spans="1:6" x14ac:dyDescent="0.25">
      <c r="A760" s="50" t="str">
        <f t="shared" si="11"/>
        <v>2022AgostoÁsia</v>
      </c>
      <c r="B760" s="2">
        <v>2022</v>
      </c>
      <c r="C760" s="2" t="s">
        <v>61</v>
      </c>
      <c r="D760" s="2" t="s">
        <v>51</v>
      </c>
      <c r="E760" s="2" t="s">
        <v>1195</v>
      </c>
      <c r="F760" s="4">
        <v>200000</v>
      </c>
    </row>
    <row r="761" spans="1:6" x14ac:dyDescent="0.25">
      <c r="A761" s="50" t="str">
        <f t="shared" si="11"/>
        <v>2022AgostoÁsia</v>
      </c>
      <c r="B761" s="2">
        <v>2022</v>
      </c>
      <c r="C761" s="2" t="s">
        <v>61</v>
      </c>
      <c r="D761" s="2" t="s">
        <v>51</v>
      </c>
      <c r="E761" s="2" t="s">
        <v>1195</v>
      </c>
      <c r="F761" s="4">
        <v>100000</v>
      </c>
    </row>
    <row r="762" spans="1:6" x14ac:dyDescent="0.25">
      <c r="A762" s="50" t="str">
        <f t="shared" si="11"/>
        <v>2022AgostoÁsia</v>
      </c>
      <c r="B762" s="2">
        <v>2022</v>
      </c>
      <c r="C762" s="2" t="s">
        <v>61</v>
      </c>
      <c r="D762" s="2" t="s">
        <v>51</v>
      </c>
      <c r="E762" s="2" t="s">
        <v>1195</v>
      </c>
      <c r="F762" s="4">
        <v>100000</v>
      </c>
    </row>
    <row r="763" spans="1:6" x14ac:dyDescent="0.25">
      <c r="A763" s="50" t="str">
        <f t="shared" si="11"/>
        <v>2022AgostoÁsia</v>
      </c>
      <c r="B763" s="2">
        <v>2022</v>
      </c>
      <c r="C763" s="2" t="s">
        <v>61</v>
      </c>
      <c r="D763" s="2" t="s">
        <v>51</v>
      </c>
      <c r="E763" s="2" t="s">
        <v>1195</v>
      </c>
      <c r="F763" s="4">
        <v>50000</v>
      </c>
    </row>
    <row r="764" spans="1:6" x14ac:dyDescent="0.25">
      <c r="A764" s="50" t="str">
        <f t="shared" si="11"/>
        <v>2022SetembroÁsia</v>
      </c>
      <c r="B764" s="2">
        <v>2022</v>
      </c>
      <c r="C764" s="2" t="s">
        <v>62</v>
      </c>
      <c r="D764" s="2" t="s">
        <v>51</v>
      </c>
      <c r="E764" s="2" t="s">
        <v>43</v>
      </c>
      <c r="F764" s="4">
        <v>1010000000</v>
      </c>
    </row>
    <row r="765" spans="1:6" x14ac:dyDescent="0.25">
      <c r="A765" s="50" t="str">
        <f t="shared" si="11"/>
        <v>2022SetembroÁsia</v>
      </c>
      <c r="B765" s="2">
        <v>2022</v>
      </c>
      <c r="C765" s="2" t="s">
        <v>62</v>
      </c>
      <c r="D765" s="2" t="s">
        <v>51</v>
      </c>
      <c r="E765" s="2" t="s">
        <v>44</v>
      </c>
      <c r="F765" s="4">
        <v>101000000</v>
      </c>
    </row>
    <row r="766" spans="1:6" x14ac:dyDescent="0.25">
      <c r="A766" s="50" t="str">
        <f t="shared" si="11"/>
        <v>2022SetembroÁsia</v>
      </c>
      <c r="B766" s="2">
        <v>2022</v>
      </c>
      <c r="C766" s="2" t="s">
        <v>62</v>
      </c>
      <c r="D766" s="2" t="s">
        <v>51</v>
      </c>
      <c r="E766" s="2" t="s">
        <v>45</v>
      </c>
      <c r="F766" s="4">
        <v>51000000</v>
      </c>
    </row>
    <row r="767" spans="1:6" x14ac:dyDescent="0.25">
      <c r="A767" s="50" t="str">
        <f t="shared" si="11"/>
        <v>2022SetembroÁsia</v>
      </c>
      <c r="B767" s="2">
        <v>2022</v>
      </c>
      <c r="C767" s="2" t="s">
        <v>62</v>
      </c>
      <c r="D767" s="2" t="s">
        <v>51</v>
      </c>
      <c r="E767" s="2" t="s">
        <v>46</v>
      </c>
      <c r="F767" s="4">
        <v>21000000</v>
      </c>
    </row>
    <row r="768" spans="1:6" x14ac:dyDescent="0.25">
      <c r="A768" s="50" t="str">
        <f t="shared" si="11"/>
        <v>2022SetembroÁsia</v>
      </c>
      <c r="B768" s="2">
        <v>2022</v>
      </c>
      <c r="C768" s="2" t="s">
        <v>62</v>
      </c>
      <c r="D768" s="2" t="s">
        <v>51</v>
      </c>
      <c r="E768" s="2" t="s">
        <v>47</v>
      </c>
      <c r="F768" s="4">
        <v>16000000</v>
      </c>
    </row>
    <row r="769" spans="1:6" x14ac:dyDescent="0.25">
      <c r="A769" s="50" t="str">
        <f t="shared" si="11"/>
        <v>2022SetembroÁsia</v>
      </c>
      <c r="B769" s="2">
        <v>2022</v>
      </c>
      <c r="C769" s="2" t="s">
        <v>62</v>
      </c>
      <c r="D769" s="2" t="s">
        <v>51</v>
      </c>
      <c r="E769" s="2" t="s">
        <v>1195</v>
      </c>
      <c r="F769" s="4">
        <v>6000000</v>
      </c>
    </row>
    <row r="770" spans="1:6" x14ac:dyDescent="0.25">
      <c r="A770" s="50" t="str">
        <f t="shared" si="11"/>
        <v>2022SetembroÁsia</v>
      </c>
      <c r="B770" s="2">
        <v>2022</v>
      </c>
      <c r="C770" s="2" t="s">
        <v>62</v>
      </c>
      <c r="D770" s="2" t="s">
        <v>51</v>
      </c>
      <c r="E770" s="2" t="s">
        <v>48</v>
      </c>
      <c r="F770" s="4">
        <v>11000000</v>
      </c>
    </row>
    <row r="771" spans="1:6" x14ac:dyDescent="0.25">
      <c r="A771" s="50" t="str">
        <f t="shared" ref="A771:A834" si="12">B771&amp;C771&amp;D771</f>
        <v>2022SetembroÁsia</v>
      </c>
      <c r="B771" s="2">
        <v>2022</v>
      </c>
      <c r="C771" s="2" t="s">
        <v>62</v>
      </c>
      <c r="D771" s="2" t="s">
        <v>51</v>
      </c>
      <c r="E771" s="2" t="s">
        <v>49</v>
      </c>
      <c r="F771" s="4">
        <v>31000000</v>
      </c>
    </row>
    <row r="772" spans="1:6" x14ac:dyDescent="0.25">
      <c r="A772" s="50" t="str">
        <f t="shared" si="12"/>
        <v>2022SetembroÁsia</v>
      </c>
      <c r="B772" s="2">
        <v>2022</v>
      </c>
      <c r="C772" s="2" t="s">
        <v>62</v>
      </c>
      <c r="D772" s="2" t="s">
        <v>51</v>
      </c>
      <c r="E772" s="2" t="s">
        <v>1195</v>
      </c>
      <c r="F772" s="4">
        <v>5000000</v>
      </c>
    </row>
    <row r="773" spans="1:6" x14ac:dyDescent="0.25">
      <c r="A773" s="50" t="str">
        <f t="shared" si="12"/>
        <v>2022SetembroÁsia</v>
      </c>
      <c r="B773" s="2">
        <v>2022</v>
      </c>
      <c r="C773" s="2" t="s">
        <v>62</v>
      </c>
      <c r="D773" s="2" t="s">
        <v>51</v>
      </c>
      <c r="E773" s="2" t="s">
        <v>1195</v>
      </c>
      <c r="F773" s="4">
        <v>2000000</v>
      </c>
    </row>
    <row r="774" spans="1:6" x14ac:dyDescent="0.25">
      <c r="A774" s="50" t="str">
        <f t="shared" si="12"/>
        <v>2022SetembroÁsia</v>
      </c>
      <c r="B774" s="2">
        <v>2022</v>
      </c>
      <c r="C774" s="2" t="s">
        <v>62</v>
      </c>
      <c r="D774" s="2" t="s">
        <v>51</v>
      </c>
      <c r="E774" s="2" t="s">
        <v>1195</v>
      </c>
      <c r="F774" s="4">
        <v>3000000</v>
      </c>
    </row>
    <row r="775" spans="1:6" x14ac:dyDescent="0.25">
      <c r="A775" s="50" t="str">
        <f t="shared" si="12"/>
        <v>2022SetembroÁsia</v>
      </c>
      <c r="B775" s="2">
        <v>2022</v>
      </c>
      <c r="C775" s="2" t="s">
        <v>62</v>
      </c>
      <c r="D775" s="2" t="s">
        <v>51</v>
      </c>
      <c r="E775" s="2" t="s">
        <v>1195</v>
      </c>
      <c r="F775" s="4">
        <v>2000000</v>
      </c>
    </row>
    <row r="776" spans="1:6" x14ac:dyDescent="0.25">
      <c r="A776" s="50" t="str">
        <f t="shared" si="12"/>
        <v>2022SetembroÁsia</v>
      </c>
      <c r="B776" s="2">
        <v>2022</v>
      </c>
      <c r="C776" s="2" t="s">
        <v>62</v>
      </c>
      <c r="D776" s="2" t="s">
        <v>51</v>
      </c>
      <c r="E776" s="2" t="s">
        <v>1195</v>
      </c>
      <c r="F776" s="4">
        <v>500000</v>
      </c>
    </row>
    <row r="777" spans="1:6" x14ac:dyDescent="0.25">
      <c r="A777" s="50" t="str">
        <f t="shared" si="12"/>
        <v>2022SetembroÁsia</v>
      </c>
      <c r="B777" s="2">
        <v>2022</v>
      </c>
      <c r="C777" s="2" t="s">
        <v>62</v>
      </c>
      <c r="D777" s="2" t="s">
        <v>51</v>
      </c>
      <c r="E777" s="2" t="s">
        <v>1195</v>
      </c>
      <c r="F777" s="4">
        <v>200000</v>
      </c>
    </row>
    <row r="778" spans="1:6" x14ac:dyDescent="0.25">
      <c r="A778" s="50" t="str">
        <f t="shared" si="12"/>
        <v>2022SetembroÁsia</v>
      </c>
      <c r="B778" s="2">
        <v>2022</v>
      </c>
      <c r="C778" s="2" t="s">
        <v>62</v>
      </c>
      <c r="D778" s="2" t="s">
        <v>51</v>
      </c>
      <c r="E778" s="2" t="s">
        <v>1195</v>
      </c>
      <c r="F778" s="4">
        <v>100000</v>
      </c>
    </row>
    <row r="779" spans="1:6" x14ac:dyDescent="0.25">
      <c r="A779" s="50" t="str">
        <f t="shared" si="12"/>
        <v>2022SetembroÁsia</v>
      </c>
      <c r="B779" s="2">
        <v>2022</v>
      </c>
      <c r="C779" s="2" t="s">
        <v>62</v>
      </c>
      <c r="D779" s="2" t="s">
        <v>51</v>
      </c>
      <c r="E779" s="2" t="s">
        <v>1195</v>
      </c>
      <c r="F779" s="4">
        <v>100000</v>
      </c>
    </row>
    <row r="780" spans="1:6" x14ac:dyDescent="0.25">
      <c r="A780" s="50" t="str">
        <f t="shared" si="12"/>
        <v>2022SetembroÁsia</v>
      </c>
      <c r="B780" s="2">
        <v>2022</v>
      </c>
      <c r="C780" s="2" t="s">
        <v>62</v>
      </c>
      <c r="D780" s="2" t="s">
        <v>51</v>
      </c>
      <c r="E780" s="2" t="s">
        <v>1195</v>
      </c>
      <c r="F780" s="4">
        <v>50000</v>
      </c>
    </row>
    <row r="781" spans="1:6" x14ac:dyDescent="0.25">
      <c r="A781" s="50" t="str">
        <f t="shared" si="12"/>
        <v>2022OutubroÁsia</v>
      </c>
      <c r="B781" s="2">
        <v>2022</v>
      </c>
      <c r="C781" s="2" t="s">
        <v>63</v>
      </c>
      <c r="D781" s="2" t="s">
        <v>51</v>
      </c>
      <c r="E781" s="2" t="s">
        <v>43</v>
      </c>
      <c r="F781" s="4">
        <v>1020000000</v>
      </c>
    </row>
    <row r="782" spans="1:6" x14ac:dyDescent="0.25">
      <c r="A782" s="50" t="str">
        <f t="shared" si="12"/>
        <v>2022OutubroÁsia</v>
      </c>
      <c r="B782" s="2">
        <v>2022</v>
      </c>
      <c r="C782" s="2" t="s">
        <v>63</v>
      </c>
      <c r="D782" s="2" t="s">
        <v>51</v>
      </c>
      <c r="E782" s="2" t="s">
        <v>44</v>
      </c>
      <c r="F782" s="4">
        <v>102000000</v>
      </c>
    </row>
    <row r="783" spans="1:6" x14ac:dyDescent="0.25">
      <c r="A783" s="50" t="str">
        <f t="shared" si="12"/>
        <v>2022OutubroÁsia</v>
      </c>
      <c r="B783" s="2">
        <v>2022</v>
      </c>
      <c r="C783" s="2" t="s">
        <v>63</v>
      </c>
      <c r="D783" s="2" t="s">
        <v>51</v>
      </c>
      <c r="E783" s="2" t="s">
        <v>45</v>
      </c>
      <c r="F783" s="4">
        <v>52000000</v>
      </c>
    </row>
    <row r="784" spans="1:6" x14ac:dyDescent="0.25">
      <c r="A784" s="50" t="str">
        <f t="shared" si="12"/>
        <v>2022OutubroÁsia</v>
      </c>
      <c r="B784" s="2">
        <v>2022</v>
      </c>
      <c r="C784" s="2" t="s">
        <v>63</v>
      </c>
      <c r="D784" s="2" t="s">
        <v>51</v>
      </c>
      <c r="E784" s="2" t="s">
        <v>46</v>
      </c>
      <c r="F784" s="4">
        <v>22000000</v>
      </c>
    </row>
    <row r="785" spans="1:6" x14ac:dyDescent="0.25">
      <c r="A785" s="50" t="str">
        <f t="shared" si="12"/>
        <v>2022OutubroÁsia</v>
      </c>
      <c r="B785" s="2">
        <v>2022</v>
      </c>
      <c r="C785" s="2" t="s">
        <v>63</v>
      </c>
      <c r="D785" s="2" t="s">
        <v>51</v>
      </c>
      <c r="E785" s="2" t="s">
        <v>47</v>
      </c>
      <c r="F785" s="4">
        <v>17000000</v>
      </c>
    </row>
    <row r="786" spans="1:6" x14ac:dyDescent="0.25">
      <c r="A786" s="50" t="str">
        <f t="shared" si="12"/>
        <v>2022OutubroÁsia</v>
      </c>
      <c r="B786" s="2">
        <v>2022</v>
      </c>
      <c r="C786" s="2" t="s">
        <v>63</v>
      </c>
      <c r="D786" s="2" t="s">
        <v>51</v>
      </c>
      <c r="E786" s="2" t="s">
        <v>1195</v>
      </c>
      <c r="F786" s="4">
        <v>7000000</v>
      </c>
    </row>
    <row r="787" spans="1:6" x14ac:dyDescent="0.25">
      <c r="A787" s="50" t="str">
        <f t="shared" si="12"/>
        <v>2022OutubroÁsia</v>
      </c>
      <c r="B787" s="2">
        <v>2022</v>
      </c>
      <c r="C787" s="2" t="s">
        <v>63</v>
      </c>
      <c r="D787" s="2" t="s">
        <v>51</v>
      </c>
      <c r="E787" s="2" t="s">
        <v>48</v>
      </c>
      <c r="F787" s="4">
        <v>12000000</v>
      </c>
    </row>
    <row r="788" spans="1:6" x14ac:dyDescent="0.25">
      <c r="A788" s="50" t="str">
        <f t="shared" si="12"/>
        <v>2022OutubroÁsia</v>
      </c>
      <c r="B788" s="2">
        <v>2022</v>
      </c>
      <c r="C788" s="2" t="s">
        <v>63</v>
      </c>
      <c r="D788" s="2" t="s">
        <v>51</v>
      </c>
      <c r="E788" s="2" t="s">
        <v>49</v>
      </c>
      <c r="F788" s="4">
        <v>32000000</v>
      </c>
    </row>
    <row r="789" spans="1:6" x14ac:dyDescent="0.25">
      <c r="A789" s="50" t="str">
        <f t="shared" si="12"/>
        <v>2022OutubroÁsia</v>
      </c>
      <c r="B789" s="2">
        <v>2022</v>
      </c>
      <c r="C789" s="2" t="s">
        <v>63</v>
      </c>
      <c r="D789" s="2" t="s">
        <v>51</v>
      </c>
      <c r="E789" s="2" t="s">
        <v>1195</v>
      </c>
      <c r="F789" s="4">
        <v>6000000</v>
      </c>
    </row>
    <row r="790" spans="1:6" x14ac:dyDescent="0.25">
      <c r="A790" s="50" t="str">
        <f t="shared" si="12"/>
        <v>2022OutubroÁsia</v>
      </c>
      <c r="B790" s="2">
        <v>2022</v>
      </c>
      <c r="C790" s="2" t="s">
        <v>63</v>
      </c>
      <c r="D790" s="2" t="s">
        <v>51</v>
      </c>
      <c r="E790" s="2" t="s">
        <v>1195</v>
      </c>
      <c r="F790" s="4">
        <v>2000000</v>
      </c>
    </row>
    <row r="791" spans="1:6" x14ac:dyDescent="0.25">
      <c r="A791" s="50" t="str">
        <f t="shared" si="12"/>
        <v>2022OutubroÁsia</v>
      </c>
      <c r="B791" s="2">
        <v>2022</v>
      </c>
      <c r="C791" s="2" t="s">
        <v>63</v>
      </c>
      <c r="D791" s="2" t="s">
        <v>51</v>
      </c>
      <c r="E791" s="2" t="s">
        <v>1195</v>
      </c>
      <c r="F791" s="4">
        <v>3000000</v>
      </c>
    </row>
    <row r="792" spans="1:6" x14ac:dyDescent="0.25">
      <c r="A792" s="50" t="str">
        <f t="shared" si="12"/>
        <v>2022OutubroÁsia</v>
      </c>
      <c r="B792" s="2">
        <v>2022</v>
      </c>
      <c r="C792" s="2" t="s">
        <v>63</v>
      </c>
      <c r="D792" s="2" t="s">
        <v>51</v>
      </c>
      <c r="E792" s="2" t="s">
        <v>1195</v>
      </c>
      <c r="F792" s="4">
        <v>2000000</v>
      </c>
    </row>
    <row r="793" spans="1:6" x14ac:dyDescent="0.25">
      <c r="A793" s="50" t="str">
        <f t="shared" si="12"/>
        <v>2022OutubroÁsia</v>
      </c>
      <c r="B793" s="2">
        <v>2022</v>
      </c>
      <c r="C793" s="2" t="s">
        <v>63</v>
      </c>
      <c r="D793" s="2" t="s">
        <v>51</v>
      </c>
      <c r="E793" s="2" t="s">
        <v>1195</v>
      </c>
      <c r="F793" s="4">
        <v>500000</v>
      </c>
    </row>
    <row r="794" spans="1:6" x14ac:dyDescent="0.25">
      <c r="A794" s="50" t="str">
        <f t="shared" si="12"/>
        <v>2022OutubroÁsia</v>
      </c>
      <c r="B794" s="2">
        <v>2022</v>
      </c>
      <c r="C794" s="2" t="s">
        <v>63</v>
      </c>
      <c r="D794" s="2" t="s">
        <v>51</v>
      </c>
      <c r="E794" s="2" t="s">
        <v>1195</v>
      </c>
      <c r="F794" s="4">
        <v>200000</v>
      </c>
    </row>
    <row r="795" spans="1:6" x14ac:dyDescent="0.25">
      <c r="A795" s="50" t="str">
        <f t="shared" si="12"/>
        <v>2022OutubroÁsia</v>
      </c>
      <c r="B795" s="2">
        <v>2022</v>
      </c>
      <c r="C795" s="2" t="s">
        <v>63</v>
      </c>
      <c r="D795" s="2" t="s">
        <v>51</v>
      </c>
      <c r="E795" s="2" t="s">
        <v>1195</v>
      </c>
      <c r="F795" s="4">
        <v>100000</v>
      </c>
    </row>
    <row r="796" spans="1:6" x14ac:dyDescent="0.25">
      <c r="A796" s="50" t="str">
        <f t="shared" si="12"/>
        <v>2022OutubroÁsia</v>
      </c>
      <c r="B796" s="2">
        <v>2022</v>
      </c>
      <c r="C796" s="2" t="s">
        <v>63</v>
      </c>
      <c r="D796" s="2" t="s">
        <v>51</v>
      </c>
      <c r="E796" s="2" t="s">
        <v>1195</v>
      </c>
      <c r="F796" s="4">
        <v>100000</v>
      </c>
    </row>
    <row r="797" spans="1:6" x14ac:dyDescent="0.25">
      <c r="A797" s="50" t="str">
        <f t="shared" si="12"/>
        <v>2022OutubroÁsia</v>
      </c>
      <c r="B797" s="2">
        <v>2022</v>
      </c>
      <c r="C797" s="2" t="s">
        <v>63</v>
      </c>
      <c r="D797" s="2" t="s">
        <v>51</v>
      </c>
      <c r="E797" s="2" t="s">
        <v>1195</v>
      </c>
      <c r="F797" s="4">
        <v>50000</v>
      </c>
    </row>
    <row r="798" spans="1:6" x14ac:dyDescent="0.25">
      <c r="A798" s="50" t="str">
        <f t="shared" si="12"/>
        <v>2022NovembroÁsia</v>
      </c>
      <c r="B798" s="2">
        <v>2022</v>
      </c>
      <c r="C798" s="2" t="s">
        <v>64</v>
      </c>
      <c r="D798" s="2" t="s">
        <v>51</v>
      </c>
      <c r="E798" s="2" t="s">
        <v>43</v>
      </c>
      <c r="F798" s="4">
        <v>1030000000</v>
      </c>
    </row>
    <row r="799" spans="1:6" x14ac:dyDescent="0.25">
      <c r="A799" s="50" t="str">
        <f t="shared" si="12"/>
        <v>2022NovembroÁsia</v>
      </c>
      <c r="B799" s="2">
        <v>2022</v>
      </c>
      <c r="C799" s="2" t="s">
        <v>64</v>
      </c>
      <c r="D799" s="2" t="s">
        <v>51</v>
      </c>
      <c r="E799" s="2" t="s">
        <v>44</v>
      </c>
      <c r="F799" s="4">
        <v>103000000</v>
      </c>
    </row>
    <row r="800" spans="1:6" x14ac:dyDescent="0.25">
      <c r="A800" s="50" t="str">
        <f t="shared" si="12"/>
        <v>2022NovembroÁsia</v>
      </c>
      <c r="B800" s="2">
        <v>2022</v>
      </c>
      <c r="C800" s="2" t="s">
        <v>64</v>
      </c>
      <c r="D800" s="2" t="s">
        <v>51</v>
      </c>
      <c r="E800" s="2" t="s">
        <v>45</v>
      </c>
      <c r="F800" s="4">
        <v>53000000</v>
      </c>
    </row>
    <row r="801" spans="1:6" x14ac:dyDescent="0.25">
      <c r="A801" s="50" t="str">
        <f t="shared" si="12"/>
        <v>2022NovembroÁsia</v>
      </c>
      <c r="B801" s="2">
        <v>2022</v>
      </c>
      <c r="C801" s="2" t="s">
        <v>64</v>
      </c>
      <c r="D801" s="2" t="s">
        <v>51</v>
      </c>
      <c r="E801" s="2" t="s">
        <v>46</v>
      </c>
      <c r="F801" s="4">
        <v>23000000</v>
      </c>
    </row>
    <row r="802" spans="1:6" x14ac:dyDescent="0.25">
      <c r="A802" s="50" t="str">
        <f t="shared" si="12"/>
        <v>2022NovembroÁsia</v>
      </c>
      <c r="B802" s="2">
        <v>2022</v>
      </c>
      <c r="C802" s="2" t="s">
        <v>64</v>
      </c>
      <c r="D802" s="2" t="s">
        <v>51</v>
      </c>
      <c r="E802" s="2" t="s">
        <v>47</v>
      </c>
      <c r="F802" s="4">
        <v>18000000</v>
      </c>
    </row>
    <row r="803" spans="1:6" x14ac:dyDescent="0.25">
      <c r="A803" s="50" t="str">
        <f t="shared" si="12"/>
        <v>2022NovembroÁsia</v>
      </c>
      <c r="B803" s="2">
        <v>2022</v>
      </c>
      <c r="C803" s="2" t="s">
        <v>64</v>
      </c>
      <c r="D803" s="2" t="s">
        <v>51</v>
      </c>
      <c r="E803" s="2" t="s">
        <v>1195</v>
      </c>
      <c r="F803" s="4">
        <v>8000000</v>
      </c>
    </row>
    <row r="804" spans="1:6" x14ac:dyDescent="0.25">
      <c r="A804" s="50" t="str">
        <f t="shared" si="12"/>
        <v>2022NovembroÁsia</v>
      </c>
      <c r="B804" s="2">
        <v>2022</v>
      </c>
      <c r="C804" s="2" t="s">
        <v>64</v>
      </c>
      <c r="D804" s="2" t="s">
        <v>51</v>
      </c>
      <c r="E804" s="2" t="s">
        <v>48</v>
      </c>
      <c r="F804" s="4">
        <v>13000000</v>
      </c>
    </row>
    <row r="805" spans="1:6" x14ac:dyDescent="0.25">
      <c r="A805" s="50" t="str">
        <f t="shared" si="12"/>
        <v>2022NovembroÁsia</v>
      </c>
      <c r="B805" s="2">
        <v>2022</v>
      </c>
      <c r="C805" s="2" t="s">
        <v>64</v>
      </c>
      <c r="D805" s="2" t="s">
        <v>51</v>
      </c>
      <c r="E805" s="2" t="s">
        <v>49</v>
      </c>
      <c r="F805" s="4">
        <v>33000000</v>
      </c>
    </row>
    <row r="806" spans="1:6" x14ac:dyDescent="0.25">
      <c r="A806" s="50" t="str">
        <f t="shared" si="12"/>
        <v>2022NovembroÁsia</v>
      </c>
      <c r="B806" s="2">
        <v>2022</v>
      </c>
      <c r="C806" s="2" t="s">
        <v>64</v>
      </c>
      <c r="D806" s="2" t="s">
        <v>51</v>
      </c>
      <c r="E806" s="2" t="s">
        <v>1195</v>
      </c>
      <c r="F806" s="4">
        <v>7000000</v>
      </c>
    </row>
    <row r="807" spans="1:6" x14ac:dyDescent="0.25">
      <c r="A807" s="50" t="str">
        <f t="shared" si="12"/>
        <v>2022NovembroÁsia</v>
      </c>
      <c r="B807" s="2">
        <v>2022</v>
      </c>
      <c r="C807" s="2" t="s">
        <v>64</v>
      </c>
      <c r="D807" s="2" t="s">
        <v>51</v>
      </c>
      <c r="E807" s="2" t="s">
        <v>1195</v>
      </c>
      <c r="F807" s="4">
        <v>2000000</v>
      </c>
    </row>
    <row r="808" spans="1:6" x14ac:dyDescent="0.25">
      <c r="A808" s="50" t="str">
        <f t="shared" si="12"/>
        <v>2022NovembroÁsia</v>
      </c>
      <c r="B808" s="2">
        <v>2022</v>
      </c>
      <c r="C808" s="2" t="s">
        <v>64</v>
      </c>
      <c r="D808" s="2" t="s">
        <v>51</v>
      </c>
      <c r="E808" s="2" t="s">
        <v>1195</v>
      </c>
      <c r="F808" s="4">
        <v>3000000</v>
      </c>
    </row>
    <row r="809" spans="1:6" x14ac:dyDescent="0.25">
      <c r="A809" s="50" t="str">
        <f t="shared" si="12"/>
        <v>2022NovembroÁsia</v>
      </c>
      <c r="B809" s="2">
        <v>2022</v>
      </c>
      <c r="C809" s="2" t="s">
        <v>64</v>
      </c>
      <c r="D809" s="2" t="s">
        <v>51</v>
      </c>
      <c r="E809" s="2" t="s">
        <v>1195</v>
      </c>
      <c r="F809" s="4">
        <v>2000000</v>
      </c>
    </row>
    <row r="810" spans="1:6" x14ac:dyDescent="0.25">
      <c r="A810" s="50" t="str">
        <f t="shared" si="12"/>
        <v>2022NovembroÁsia</v>
      </c>
      <c r="B810" s="2">
        <v>2022</v>
      </c>
      <c r="C810" s="2" t="s">
        <v>64</v>
      </c>
      <c r="D810" s="2" t="s">
        <v>51</v>
      </c>
      <c r="E810" s="2" t="s">
        <v>1195</v>
      </c>
      <c r="F810" s="4">
        <v>500000</v>
      </c>
    </row>
    <row r="811" spans="1:6" x14ac:dyDescent="0.25">
      <c r="A811" s="50" t="str">
        <f t="shared" si="12"/>
        <v>2022NovembroÁsia</v>
      </c>
      <c r="B811" s="2">
        <v>2022</v>
      </c>
      <c r="C811" s="2" t="s">
        <v>64</v>
      </c>
      <c r="D811" s="2" t="s">
        <v>51</v>
      </c>
      <c r="E811" s="2" t="s">
        <v>1195</v>
      </c>
      <c r="F811" s="4">
        <v>200000</v>
      </c>
    </row>
    <row r="812" spans="1:6" x14ac:dyDescent="0.25">
      <c r="A812" s="50" t="str">
        <f t="shared" si="12"/>
        <v>2022NovembroÁsia</v>
      </c>
      <c r="B812" s="2">
        <v>2022</v>
      </c>
      <c r="C812" s="2" t="s">
        <v>64</v>
      </c>
      <c r="D812" s="2" t="s">
        <v>51</v>
      </c>
      <c r="E812" s="2" t="s">
        <v>1195</v>
      </c>
      <c r="F812" s="4">
        <v>100000</v>
      </c>
    </row>
    <row r="813" spans="1:6" x14ac:dyDescent="0.25">
      <c r="A813" s="50" t="str">
        <f t="shared" si="12"/>
        <v>2022NovembroÁsia</v>
      </c>
      <c r="B813" s="2">
        <v>2022</v>
      </c>
      <c r="C813" s="2" t="s">
        <v>64</v>
      </c>
      <c r="D813" s="2" t="s">
        <v>51</v>
      </c>
      <c r="E813" s="2" t="s">
        <v>1195</v>
      </c>
      <c r="F813" s="4">
        <v>100000</v>
      </c>
    </row>
    <row r="814" spans="1:6" x14ac:dyDescent="0.25">
      <c r="A814" s="50" t="str">
        <f t="shared" si="12"/>
        <v>2022NovembroÁsia</v>
      </c>
      <c r="B814" s="2">
        <v>2022</v>
      </c>
      <c r="C814" s="2" t="s">
        <v>64</v>
      </c>
      <c r="D814" s="2" t="s">
        <v>51</v>
      </c>
      <c r="E814" s="2" t="s">
        <v>1195</v>
      </c>
      <c r="F814" s="4">
        <v>50000</v>
      </c>
    </row>
    <row r="815" spans="1:6" x14ac:dyDescent="0.25">
      <c r="A815" s="50" t="str">
        <f t="shared" si="12"/>
        <v>2022DezembroÁsia</v>
      </c>
      <c r="B815" s="2">
        <v>2022</v>
      </c>
      <c r="C815" s="2" t="s">
        <v>65</v>
      </c>
      <c r="D815" s="2" t="s">
        <v>51</v>
      </c>
      <c r="E815" s="2" t="s">
        <v>43</v>
      </c>
      <c r="F815" s="4">
        <v>1040000000</v>
      </c>
    </row>
    <row r="816" spans="1:6" x14ac:dyDescent="0.25">
      <c r="A816" s="50" t="str">
        <f t="shared" si="12"/>
        <v>2022DezembroÁsia</v>
      </c>
      <c r="B816" s="2">
        <v>2022</v>
      </c>
      <c r="C816" s="2" t="s">
        <v>65</v>
      </c>
      <c r="D816" s="2" t="s">
        <v>51</v>
      </c>
      <c r="E816" s="2" t="s">
        <v>44</v>
      </c>
      <c r="F816" s="4">
        <v>104000000</v>
      </c>
    </row>
    <row r="817" spans="1:6" x14ac:dyDescent="0.25">
      <c r="A817" s="50" t="str">
        <f t="shared" si="12"/>
        <v>2022DezembroÁsia</v>
      </c>
      <c r="B817" s="2">
        <v>2022</v>
      </c>
      <c r="C817" s="2" t="s">
        <v>65</v>
      </c>
      <c r="D817" s="2" t="s">
        <v>51</v>
      </c>
      <c r="E817" s="2" t="s">
        <v>45</v>
      </c>
      <c r="F817" s="4">
        <v>54000000</v>
      </c>
    </row>
    <row r="818" spans="1:6" x14ac:dyDescent="0.25">
      <c r="A818" s="50" t="str">
        <f t="shared" si="12"/>
        <v>2022DezembroÁsia</v>
      </c>
      <c r="B818" s="2">
        <v>2022</v>
      </c>
      <c r="C818" s="2" t="s">
        <v>65</v>
      </c>
      <c r="D818" s="2" t="s">
        <v>51</v>
      </c>
      <c r="E818" s="2" t="s">
        <v>46</v>
      </c>
      <c r="F818" s="4">
        <v>24000000</v>
      </c>
    </row>
    <row r="819" spans="1:6" x14ac:dyDescent="0.25">
      <c r="A819" s="50" t="str">
        <f t="shared" si="12"/>
        <v>2022DezembroÁsia</v>
      </c>
      <c r="B819" s="2">
        <v>2022</v>
      </c>
      <c r="C819" s="2" t="s">
        <v>65</v>
      </c>
      <c r="D819" s="2" t="s">
        <v>51</v>
      </c>
      <c r="E819" s="2" t="s">
        <v>47</v>
      </c>
      <c r="F819" s="4">
        <v>19000000</v>
      </c>
    </row>
    <row r="820" spans="1:6" x14ac:dyDescent="0.25">
      <c r="A820" s="50" t="str">
        <f t="shared" si="12"/>
        <v>2022DezembroÁsia</v>
      </c>
      <c r="B820" s="2">
        <v>2022</v>
      </c>
      <c r="C820" s="2" t="s">
        <v>65</v>
      </c>
      <c r="D820" s="2" t="s">
        <v>51</v>
      </c>
      <c r="E820" s="2" t="s">
        <v>1195</v>
      </c>
      <c r="F820" s="4">
        <v>9000000</v>
      </c>
    </row>
    <row r="821" spans="1:6" x14ac:dyDescent="0.25">
      <c r="A821" s="50" t="str">
        <f t="shared" si="12"/>
        <v>2022DezembroÁsia</v>
      </c>
      <c r="B821" s="2">
        <v>2022</v>
      </c>
      <c r="C821" s="2" t="s">
        <v>65</v>
      </c>
      <c r="D821" s="2" t="s">
        <v>51</v>
      </c>
      <c r="E821" s="2" t="s">
        <v>48</v>
      </c>
      <c r="F821" s="4">
        <v>14000000</v>
      </c>
    </row>
    <row r="822" spans="1:6" x14ac:dyDescent="0.25">
      <c r="A822" s="50" t="str">
        <f t="shared" si="12"/>
        <v>2022DezembroÁsia</v>
      </c>
      <c r="B822" s="2">
        <v>2022</v>
      </c>
      <c r="C822" s="2" t="s">
        <v>65</v>
      </c>
      <c r="D822" s="2" t="s">
        <v>51</v>
      </c>
      <c r="E822" s="2" t="s">
        <v>49</v>
      </c>
      <c r="F822" s="4">
        <v>34000000</v>
      </c>
    </row>
    <row r="823" spans="1:6" x14ac:dyDescent="0.25">
      <c r="A823" s="50" t="str">
        <f t="shared" si="12"/>
        <v>2022DezembroÁsia</v>
      </c>
      <c r="B823" s="2">
        <v>2022</v>
      </c>
      <c r="C823" s="2" t="s">
        <v>65</v>
      </c>
      <c r="D823" s="2" t="s">
        <v>51</v>
      </c>
      <c r="E823" s="2" t="s">
        <v>1195</v>
      </c>
      <c r="F823" s="4">
        <v>8000000</v>
      </c>
    </row>
    <row r="824" spans="1:6" x14ac:dyDescent="0.25">
      <c r="A824" s="50" t="str">
        <f t="shared" si="12"/>
        <v>2022DezembroÁsia</v>
      </c>
      <c r="B824" s="2">
        <v>2022</v>
      </c>
      <c r="C824" s="2" t="s">
        <v>65</v>
      </c>
      <c r="D824" s="2" t="s">
        <v>51</v>
      </c>
      <c r="E824" s="2" t="s">
        <v>1195</v>
      </c>
      <c r="F824" s="4">
        <v>2000000</v>
      </c>
    </row>
    <row r="825" spans="1:6" x14ac:dyDescent="0.25">
      <c r="A825" s="50" t="str">
        <f t="shared" si="12"/>
        <v>2022DezembroÁsia</v>
      </c>
      <c r="B825" s="2">
        <v>2022</v>
      </c>
      <c r="C825" s="2" t="s">
        <v>65</v>
      </c>
      <c r="D825" s="2" t="s">
        <v>51</v>
      </c>
      <c r="E825" s="2" t="s">
        <v>1195</v>
      </c>
      <c r="F825" s="4">
        <v>3000000</v>
      </c>
    </row>
    <row r="826" spans="1:6" x14ac:dyDescent="0.25">
      <c r="A826" s="50" t="str">
        <f t="shared" si="12"/>
        <v>2022DezembroÁsia</v>
      </c>
      <c r="B826" s="2">
        <v>2022</v>
      </c>
      <c r="C826" s="2" t="s">
        <v>65</v>
      </c>
      <c r="D826" s="2" t="s">
        <v>51</v>
      </c>
      <c r="E826" s="2" t="s">
        <v>1195</v>
      </c>
      <c r="F826" s="4">
        <v>2000000</v>
      </c>
    </row>
    <row r="827" spans="1:6" x14ac:dyDescent="0.25">
      <c r="A827" s="50" t="str">
        <f t="shared" si="12"/>
        <v>2022DezembroÁsia</v>
      </c>
      <c r="B827" s="2">
        <v>2022</v>
      </c>
      <c r="C827" s="2" t="s">
        <v>65</v>
      </c>
      <c r="D827" s="2" t="s">
        <v>51</v>
      </c>
      <c r="E827" s="2" t="s">
        <v>1195</v>
      </c>
      <c r="F827" s="4">
        <v>500000</v>
      </c>
    </row>
    <row r="828" spans="1:6" x14ac:dyDescent="0.25">
      <c r="A828" s="50" t="str">
        <f t="shared" si="12"/>
        <v>2022DezembroÁsia</v>
      </c>
      <c r="B828" s="2">
        <v>2022</v>
      </c>
      <c r="C828" s="2" t="s">
        <v>65</v>
      </c>
      <c r="D828" s="2" t="s">
        <v>51</v>
      </c>
      <c r="E828" s="2" t="s">
        <v>1195</v>
      </c>
      <c r="F828" s="4">
        <v>200000</v>
      </c>
    </row>
    <row r="829" spans="1:6" x14ac:dyDescent="0.25">
      <c r="A829" s="50" t="str">
        <f t="shared" si="12"/>
        <v>2022DezembroÁsia</v>
      </c>
      <c r="B829" s="2">
        <v>2022</v>
      </c>
      <c r="C829" s="2" t="s">
        <v>65</v>
      </c>
      <c r="D829" s="2" t="s">
        <v>51</v>
      </c>
      <c r="E829" s="2" t="s">
        <v>1195</v>
      </c>
      <c r="F829" s="4">
        <v>100000</v>
      </c>
    </row>
    <row r="830" spans="1:6" x14ac:dyDescent="0.25">
      <c r="A830" s="50" t="str">
        <f t="shared" si="12"/>
        <v>2022DezembroÁsia</v>
      </c>
      <c r="B830" s="2">
        <v>2022</v>
      </c>
      <c r="C830" s="2" t="s">
        <v>65</v>
      </c>
      <c r="D830" s="2" t="s">
        <v>51</v>
      </c>
      <c r="E830" s="2" t="s">
        <v>1195</v>
      </c>
      <c r="F830" s="4">
        <v>100000</v>
      </c>
    </row>
    <row r="831" spans="1:6" x14ac:dyDescent="0.25">
      <c r="A831" s="50" t="str">
        <f t="shared" si="12"/>
        <v>2022DezembroÁsia</v>
      </c>
      <c r="B831" s="2">
        <v>2022</v>
      </c>
      <c r="C831" s="2" t="s">
        <v>65</v>
      </c>
      <c r="D831" s="2" t="s">
        <v>51</v>
      </c>
      <c r="E831" s="2" t="s">
        <v>1195</v>
      </c>
      <c r="F831" s="4">
        <v>50000</v>
      </c>
    </row>
    <row r="832" spans="1:6" x14ac:dyDescent="0.25">
      <c r="A832" s="50" t="str">
        <f t="shared" si="12"/>
        <v>2022AgostoOceania</v>
      </c>
      <c r="B832" s="2">
        <v>2022</v>
      </c>
      <c r="C832" s="2" t="s">
        <v>61</v>
      </c>
      <c r="D832" s="2" t="s">
        <v>52</v>
      </c>
      <c r="E832" s="2" t="s">
        <v>53</v>
      </c>
      <c r="F832" s="4">
        <v>26900000</v>
      </c>
    </row>
    <row r="833" spans="1:6" x14ac:dyDescent="0.25">
      <c r="A833" s="50" t="str">
        <f t="shared" si="12"/>
        <v>2022AgostoOceania</v>
      </c>
      <c r="B833" s="2">
        <v>2022</v>
      </c>
      <c r="C833" s="2" t="s">
        <v>61</v>
      </c>
      <c r="D833" s="2" t="s">
        <v>52</v>
      </c>
      <c r="E833" s="2" t="s">
        <v>54</v>
      </c>
      <c r="F833" s="4">
        <v>4400000</v>
      </c>
    </row>
    <row r="834" spans="1:6" x14ac:dyDescent="0.25">
      <c r="A834" s="50" t="str">
        <f t="shared" si="12"/>
        <v>2022SetembroOceania</v>
      </c>
      <c r="B834" s="2">
        <v>2022</v>
      </c>
      <c r="C834" s="2" t="s">
        <v>62</v>
      </c>
      <c r="D834" s="2" t="s">
        <v>52</v>
      </c>
      <c r="E834" s="2" t="s">
        <v>53</v>
      </c>
      <c r="F834" s="4">
        <v>27800000</v>
      </c>
    </row>
    <row r="835" spans="1:6" x14ac:dyDescent="0.25">
      <c r="A835" s="50" t="str">
        <f t="shared" ref="A835:A898" si="13">B835&amp;C835&amp;D835</f>
        <v>2022SetembroOceania</v>
      </c>
      <c r="B835" s="2">
        <v>2022</v>
      </c>
      <c r="C835" s="2" t="s">
        <v>62</v>
      </c>
      <c r="D835" s="2" t="s">
        <v>52</v>
      </c>
      <c r="E835" s="2" t="s">
        <v>54</v>
      </c>
      <c r="F835" s="4">
        <v>4600000</v>
      </c>
    </row>
    <row r="836" spans="1:6" x14ac:dyDescent="0.25">
      <c r="A836" s="50" t="str">
        <f t="shared" si="13"/>
        <v>2022OutubroOceania</v>
      </c>
      <c r="B836" s="2">
        <v>2022</v>
      </c>
      <c r="C836" s="2" t="s">
        <v>63</v>
      </c>
      <c r="D836" s="2" t="s">
        <v>52</v>
      </c>
      <c r="E836" s="2" t="s">
        <v>53</v>
      </c>
      <c r="F836" s="4">
        <v>28700000</v>
      </c>
    </row>
    <row r="837" spans="1:6" x14ac:dyDescent="0.25">
      <c r="A837" s="50" t="str">
        <f t="shared" si="13"/>
        <v>2022OutubroOceania</v>
      </c>
      <c r="B837" s="2">
        <v>2022</v>
      </c>
      <c r="C837" s="2" t="s">
        <v>63</v>
      </c>
      <c r="D837" s="2" t="s">
        <v>52</v>
      </c>
      <c r="E837" s="2" t="s">
        <v>54</v>
      </c>
      <c r="F837" s="4">
        <v>4800000</v>
      </c>
    </row>
    <row r="838" spans="1:6" x14ac:dyDescent="0.25">
      <c r="A838" s="50" t="str">
        <f t="shared" si="13"/>
        <v>2022NovembroOceania</v>
      </c>
      <c r="B838" s="2">
        <v>2022</v>
      </c>
      <c r="C838" s="2" t="s">
        <v>64</v>
      </c>
      <c r="D838" s="2" t="s">
        <v>52</v>
      </c>
      <c r="E838" s="2" t="s">
        <v>53</v>
      </c>
      <c r="F838" s="4">
        <v>29600000</v>
      </c>
    </row>
    <row r="839" spans="1:6" x14ac:dyDescent="0.25">
      <c r="A839" s="50" t="str">
        <f t="shared" si="13"/>
        <v>2022NovembroOceania</v>
      </c>
      <c r="B839" s="2">
        <v>2022</v>
      </c>
      <c r="C839" s="2" t="s">
        <v>64</v>
      </c>
      <c r="D839" s="2" t="s">
        <v>52</v>
      </c>
      <c r="E839" s="2" t="s">
        <v>54</v>
      </c>
      <c r="F839" s="4">
        <v>5000000</v>
      </c>
    </row>
    <row r="840" spans="1:6" x14ac:dyDescent="0.25">
      <c r="A840" s="50" t="str">
        <f t="shared" si="13"/>
        <v>2022DezembroOceania</v>
      </c>
      <c r="B840" s="2">
        <v>2022</v>
      </c>
      <c r="C840" s="2" t="s">
        <v>65</v>
      </c>
      <c r="D840" s="2" t="s">
        <v>52</v>
      </c>
      <c r="E840" s="2" t="s">
        <v>53</v>
      </c>
      <c r="F840" s="4">
        <v>30500000</v>
      </c>
    </row>
    <row r="841" spans="1:6" x14ac:dyDescent="0.25">
      <c r="A841" s="50" t="str">
        <f t="shared" si="13"/>
        <v>2022DezembroOceania</v>
      </c>
      <c r="B841" s="2">
        <v>2022</v>
      </c>
      <c r="C841" s="2" t="s">
        <v>65</v>
      </c>
      <c r="D841" s="2" t="s">
        <v>52</v>
      </c>
      <c r="E841" s="2" t="s">
        <v>54</v>
      </c>
      <c r="F841" s="4">
        <v>5200000</v>
      </c>
    </row>
    <row r="842" spans="1:6" x14ac:dyDescent="0.25">
      <c r="A842" s="50" t="str">
        <f t="shared" si="13"/>
        <v>2022JaneiroAmérica do Sul</v>
      </c>
      <c r="B842" s="2">
        <v>2022</v>
      </c>
      <c r="C842" s="2" t="s">
        <v>16</v>
      </c>
      <c r="D842" s="2" t="s">
        <v>5</v>
      </c>
      <c r="E842" s="2" t="s">
        <v>1193</v>
      </c>
      <c r="F842" s="4">
        <v>3000000</v>
      </c>
    </row>
    <row r="843" spans="1:6" x14ac:dyDescent="0.25">
      <c r="A843" s="50" t="str">
        <f t="shared" si="13"/>
        <v>2022FevereiroAmérica do Sul</v>
      </c>
      <c r="B843" s="2">
        <v>2022</v>
      </c>
      <c r="C843" s="2" t="s">
        <v>55</v>
      </c>
      <c r="D843" s="2" t="s">
        <v>5</v>
      </c>
      <c r="E843" s="2" t="s">
        <v>1193</v>
      </c>
      <c r="F843" s="4">
        <v>1100000</v>
      </c>
    </row>
    <row r="844" spans="1:6" x14ac:dyDescent="0.25">
      <c r="A844" s="50" t="str">
        <f t="shared" si="13"/>
        <v>2022MarçoAmérica do Sul</v>
      </c>
      <c r="B844" s="2">
        <v>2022</v>
      </c>
      <c r="C844" s="2" t="s">
        <v>56</v>
      </c>
      <c r="D844" s="2" t="s">
        <v>5</v>
      </c>
      <c r="E844" s="2" t="s">
        <v>1193</v>
      </c>
      <c r="F844" s="4">
        <v>2600000</v>
      </c>
    </row>
    <row r="845" spans="1:6" x14ac:dyDescent="0.25">
      <c r="A845" s="50" t="str">
        <f t="shared" si="13"/>
        <v>2022AbrilAmérica do Sul</v>
      </c>
      <c r="B845" s="2">
        <v>2022</v>
      </c>
      <c r="C845" s="2" t="s">
        <v>57</v>
      </c>
      <c r="D845" s="2" t="s">
        <v>5</v>
      </c>
      <c r="E845" s="2" t="s">
        <v>1193</v>
      </c>
      <c r="F845" s="4">
        <v>500000</v>
      </c>
    </row>
    <row r="846" spans="1:6" x14ac:dyDescent="0.25">
      <c r="A846" s="50" t="str">
        <f t="shared" si="13"/>
        <v>2022MaioAmérica do Sul</v>
      </c>
      <c r="B846" s="2">
        <v>2022</v>
      </c>
      <c r="C846" s="2" t="s">
        <v>58</v>
      </c>
      <c r="D846" s="2" t="s">
        <v>5</v>
      </c>
      <c r="E846" s="2" t="s">
        <v>1193</v>
      </c>
      <c r="F846" s="4">
        <v>600000</v>
      </c>
    </row>
    <row r="847" spans="1:6" x14ac:dyDescent="0.25">
      <c r="A847" s="50" t="str">
        <f t="shared" si="13"/>
        <v>2022JunhoAmérica do Sul</v>
      </c>
      <c r="B847" s="2">
        <v>2022</v>
      </c>
      <c r="C847" s="2" t="s">
        <v>59</v>
      </c>
      <c r="D847" s="2" t="s">
        <v>5</v>
      </c>
      <c r="E847" s="2" t="s">
        <v>1193</v>
      </c>
      <c r="F847" s="4">
        <v>600000</v>
      </c>
    </row>
    <row r="848" spans="1:6" x14ac:dyDescent="0.25">
      <c r="A848" s="50" t="str">
        <f t="shared" si="13"/>
        <v>2022JulhoAmérica do Sul</v>
      </c>
      <c r="B848" s="2">
        <v>2022</v>
      </c>
      <c r="C848" s="2" t="s">
        <v>60</v>
      </c>
      <c r="D848" s="2" t="s">
        <v>5</v>
      </c>
      <c r="E848" s="2" t="s">
        <v>1193</v>
      </c>
      <c r="F848" s="4">
        <v>600000</v>
      </c>
    </row>
    <row r="849" spans="1:6" x14ac:dyDescent="0.25">
      <c r="A849" s="50" t="str">
        <f t="shared" si="13"/>
        <v>2022AgostoAmérica do Sul</v>
      </c>
      <c r="B849" s="2">
        <v>2022</v>
      </c>
      <c r="C849" s="2" t="s">
        <v>61</v>
      </c>
      <c r="D849" s="2" t="s">
        <v>5</v>
      </c>
      <c r="E849" s="2" t="s">
        <v>1193</v>
      </c>
      <c r="F849" s="4">
        <v>300000</v>
      </c>
    </row>
    <row r="850" spans="1:6" x14ac:dyDescent="0.25">
      <c r="A850" s="50" t="str">
        <f t="shared" si="13"/>
        <v>2022SetembroAmérica do Sul</v>
      </c>
      <c r="B850" s="2">
        <v>2022</v>
      </c>
      <c r="C850" s="2" t="s">
        <v>62</v>
      </c>
      <c r="D850" s="2" t="s">
        <v>5</v>
      </c>
      <c r="E850" s="2" t="s">
        <v>1193</v>
      </c>
      <c r="F850" s="4">
        <v>300000</v>
      </c>
    </row>
    <row r="851" spans="1:6" x14ac:dyDescent="0.25">
      <c r="A851" s="50" t="str">
        <f t="shared" si="13"/>
        <v>2022OutubroAmérica do Sul</v>
      </c>
      <c r="B851" s="2">
        <v>2022</v>
      </c>
      <c r="C851" s="2" t="s">
        <v>63</v>
      </c>
      <c r="D851" s="2" t="s">
        <v>5</v>
      </c>
      <c r="E851" s="2" t="s">
        <v>1193</v>
      </c>
      <c r="F851" s="4">
        <v>300000</v>
      </c>
    </row>
    <row r="852" spans="1:6" x14ac:dyDescent="0.25">
      <c r="A852" s="50" t="str">
        <f t="shared" si="13"/>
        <v>2022NovembroAmérica do Sul</v>
      </c>
      <c r="B852" s="2">
        <v>2022</v>
      </c>
      <c r="C852" s="2" t="s">
        <v>64</v>
      </c>
      <c r="D852" s="2" t="s">
        <v>5</v>
      </c>
      <c r="E852" s="2" t="s">
        <v>1193</v>
      </c>
      <c r="F852" s="4">
        <v>300000</v>
      </c>
    </row>
    <row r="853" spans="1:6" x14ac:dyDescent="0.25">
      <c r="A853" s="50" t="str">
        <f t="shared" si="13"/>
        <v>2022DezembroAmérica do Sul</v>
      </c>
      <c r="B853" s="2">
        <v>2022</v>
      </c>
      <c r="C853" s="2" t="s">
        <v>65</v>
      </c>
      <c r="D853" s="2" t="s">
        <v>5</v>
      </c>
      <c r="E853" s="2" t="s">
        <v>1193</v>
      </c>
      <c r="F853" s="4">
        <v>300000</v>
      </c>
    </row>
    <row r="854" spans="1:6" x14ac:dyDescent="0.25">
      <c r="A854" s="50" t="str">
        <f t="shared" si="13"/>
        <v>2022JaneiroEuropa</v>
      </c>
      <c r="B854" s="2">
        <v>2022</v>
      </c>
      <c r="C854" s="2" t="s">
        <v>16</v>
      </c>
      <c r="D854" s="2" t="s">
        <v>38</v>
      </c>
      <c r="E854" s="2" t="s">
        <v>1192</v>
      </c>
      <c r="F854" s="4">
        <v>26000000</v>
      </c>
    </row>
    <row r="855" spans="1:6" x14ac:dyDescent="0.25">
      <c r="A855" s="50" t="str">
        <f t="shared" si="13"/>
        <v>2022FevereiroEuropa</v>
      </c>
      <c r="B855" s="2">
        <v>2022</v>
      </c>
      <c r="C855" s="2" t="s">
        <v>55</v>
      </c>
      <c r="D855" s="2" t="s">
        <v>38</v>
      </c>
      <c r="E855" s="2" t="s">
        <v>1192</v>
      </c>
      <c r="F855" s="4">
        <v>45000000</v>
      </c>
    </row>
    <row r="856" spans="1:6" x14ac:dyDescent="0.25">
      <c r="A856" s="50" t="str">
        <f t="shared" si="13"/>
        <v>2022MarçoEuropa</v>
      </c>
      <c r="B856" s="2">
        <v>2022</v>
      </c>
      <c r="C856" s="2" t="s">
        <v>56</v>
      </c>
      <c r="D856" s="2" t="s">
        <v>38</v>
      </c>
      <c r="E856" s="2" t="s">
        <v>1192</v>
      </c>
      <c r="F856" s="4">
        <v>56300000</v>
      </c>
    </row>
    <row r="857" spans="1:6" x14ac:dyDescent="0.25">
      <c r="A857" s="50" t="str">
        <f t="shared" si="13"/>
        <v>2022AbrilEuropa</v>
      </c>
      <c r="B857" s="2">
        <v>2022</v>
      </c>
      <c r="C857" s="2" t="s">
        <v>57</v>
      </c>
      <c r="D857" s="2" t="s">
        <v>38</v>
      </c>
      <c r="E857" s="2" t="s">
        <v>1192</v>
      </c>
      <c r="F857" s="4">
        <v>48000000</v>
      </c>
    </row>
    <row r="858" spans="1:6" x14ac:dyDescent="0.25">
      <c r="A858" s="50" t="str">
        <f t="shared" si="13"/>
        <v>2022MaioEuropa</v>
      </c>
      <c r="B858" s="2">
        <v>2022</v>
      </c>
      <c r="C858" s="2" t="s">
        <v>58</v>
      </c>
      <c r="D858" s="2" t="s">
        <v>38</v>
      </c>
      <c r="E858" s="2" t="s">
        <v>1192</v>
      </c>
      <c r="F858" s="4">
        <v>32200000</v>
      </c>
    </row>
    <row r="859" spans="1:6" x14ac:dyDescent="0.25">
      <c r="A859" s="50" t="str">
        <f t="shared" si="13"/>
        <v>2022JunhoEuropa</v>
      </c>
      <c r="B859" s="2">
        <v>2022</v>
      </c>
      <c r="C859" s="2" t="s">
        <v>59</v>
      </c>
      <c r="D859" s="2" t="s">
        <v>38</v>
      </c>
      <c r="E859" s="2" t="s">
        <v>1192</v>
      </c>
      <c r="F859" s="4">
        <v>32200000</v>
      </c>
    </row>
    <row r="860" spans="1:6" x14ac:dyDescent="0.25">
      <c r="A860" s="50" t="str">
        <f t="shared" si="13"/>
        <v>2022JulhoEuropa</v>
      </c>
      <c r="B860" s="2">
        <v>2022</v>
      </c>
      <c r="C860" s="2" t="s">
        <v>60</v>
      </c>
      <c r="D860" s="2" t="s">
        <v>38</v>
      </c>
      <c r="E860" s="2" t="s">
        <v>1192</v>
      </c>
      <c r="F860" s="4">
        <v>35500000</v>
      </c>
    </row>
    <row r="861" spans="1:6" x14ac:dyDescent="0.25">
      <c r="A861" s="50" t="str">
        <f t="shared" si="13"/>
        <v>2022AgostoEuropa</v>
      </c>
      <c r="B861" s="2">
        <v>2022</v>
      </c>
      <c r="C861" s="2" t="s">
        <v>61</v>
      </c>
      <c r="D861" s="2" t="s">
        <v>38</v>
      </c>
      <c r="E861" s="2" t="s">
        <v>1192</v>
      </c>
      <c r="F861" s="4">
        <v>73500000</v>
      </c>
    </row>
    <row r="862" spans="1:6" x14ac:dyDescent="0.25">
      <c r="A862" s="50" t="str">
        <f t="shared" si="13"/>
        <v>2022SetembroEuropa</v>
      </c>
      <c r="B862" s="2">
        <v>2022</v>
      </c>
      <c r="C862" s="2" t="s">
        <v>62</v>
      </c>
      <c r="D862" s="2" t="s">
        <v>38</v>
      </c>
      <c r="E862" s="2" t="s">
        <v>1192</v>
      </c>
      <c r="F862" s="4">
        <v>74800000</v>
      </c>
    </row>
    <row r="863" spans="1:6" x14ac:dyDescent="0.25">
      <c r="A863" s="50" t="str">
        <f t="shared" si="13"/>
        <v>2022OutubroEuropa</v>
      </c>
      <c r="B863" s="2">
        <v>2022</v>
      </c>
      <c r="C863" s="2" t="s">
        <v>63</v>
      </c>
      <c r="D863" s="2" t="s">
        <v>38</v>
      </c>
      <c r="E863" s="2" t="s">
        <v>1192</v>
      </c>
      <c r="F863" s="4">
        <v>77100000</v>
      </c>
    </row>
    <row r="864" spans="1:6" x14ac:dyDescent="0.25">
      <c r="A864" s="50" t="str">
        <f t="shared" si="13"/>
        <v>2022NovembroEuropa</v>
      </c>
      <c r="B864" s="2">
        <v>2022</v>
      </c>
      <c r="C864" s="2" t="s">
        <v>64</v>
      </c>
      <c r="D864" s="2" t="s">
        <v>38</v>
      </c>
      <c r="E864" s="2" t="s">
        <v>1192</v>
      </c>
      <c r="F864" s="4">
        <v>78400000</v>
      </c>
    </row>
    <row r="865" spans="1:6" x14ac:dyDescent="0.25">
      <c r="A865" s="50" t="str">
        <f t="shared" si="13"/>
        <v>2022DezembroEuropa</v>
      </c>
      <c r="B865" s="2">
        <v>2022</v>
      </c>
      <c r="C865" s="2" t="s">
        <v>65</v>
      </c>
      <c r="D865" s="2" t="s">
        <v>38</v>
      </c>
      <c r="E865" s="2" t="s">
        <v>1192</v>
      </c>
      <c r="F865" s="4">
        <v>80700000</v>
      </c>
    </row>
    <row r="866" spans="1:6" x14ac:dyDescent="0.25">
      <c r="A866" s="50" t="str">
        <f t="shared" si="13"/>
        <v>2022JaneiroOceania</v>
      </c>
      <c r="B866" s="2">
        <v>2022</v>
      </c>
      <c r="C866" s="2" t="s">
        <v>16</v>
      </c>
      <c r="D866" s="2" t="s">
        <v>52</v>
      </c>
      <c r="E866" s="2" t="s">
        <v>1196</v>
      </c>
      <c r="F866" s="4">
        <v>6000000</v>
      </c>
    </row>
    <row r="867" spans="1:6" x14ac:dyDescent="0.25">
      <c r="A867" s="50" t="str">
        <f t="shared" si="13"/>
        <v>2022FevereiroOceania</v>
      </c>
      <c r="B867" s="2">
        <v>2022</v>
      </c>
      <c r="C867" s="2" t="s">
        <v>55</v>
      </c>
      <c r="D867" s="2" t="s">
        <v>52</v>
      </c>
      <c r="E867" s="2" t="s">
        <v>1196</v>
      </c>
      <c r="F867" s="4">
        <v>2200000</v>
      </c>
    </row>
    <row r="868" spans="1:6" x14ac:dyDescent="0.25">
      <c r="A868" s="50" t="str">
        <f t="shared" si="13"/>
        <v>2022MarçoOceania</v>
      </c>
      <c r="B868" s="2">
        <v>2022</v>
      </c>
      <c r="C868" s="2" t="s">
        <v>56</v>
      </c>
      <c r="D868" s="2" t="s">
        <v>52</v>
      </c>
      <c r="E868" s="2" t="s">
        <v>1196</v>
      </c>
      <c r="F868" s="4">
        <v>3400000</v>
      </c>
    </row>
    <row r="869" spans="1:6" x14ac:dyDescent="0.25">
      <c r="A869" s="50" t="str">
        <f t="shared" si="13"/>
        <v>2022AbrilOceania</v>
      </c>
      <c r="B869" s="2">
        <v>2022</v>
      </c>
      <c r="C869" s="2" t="s">
        <v>57</v>
      </c>
      <c r="D869" s="2" t="s">
        <v>52</v>
      </c>
      <c r="E869" s="2" t="s">
        <v>1196</v>
      </c>
      <c r="F869" s="4">
        <v>2700000</v>
      </c>
    </row>
    <row r="870" spans="1:6" x14ac:dyDescent="0.25">
      <c r="A870" s="50" t="str">
        <f t="shared" si="13"/>
        <v>2022MaioOceania</v>
      </c>
      <c r="B870" s="2">
        <v>2022</v>
      </c>
      <c r="C870" s="2" t="s">
        <v>58</v>
      </c>
      <c r="D870" s="2" t="s">
        <v>52</v>
      </c>
      <c r="E870" s="2" t="s">
        <v>1196</v>
      </c>
      <c r="F870" s="4">
        <v>430000</v>
      </c>
    </row>
    <row r="871" spans="1:6" x14ac:dyDescent="0.25">
      <c r="A871" s="50" t="str">
        <f t="shared" si="13"/>
        <v>2022JunhoOceania</v>
      </c>
      <c r="B871" s="2">
        <v>2022</v>
      </c>
      <c r="C871" s="2" t="s">
        <v>59</v>
      </c>
      <c r="D871" s="2" t="s">
        <v>52</v>
      </c>
      <c r="E871" s="2" t="s">
        <v>1196</v>
      </c>
      <c r="F871" s="4">
        <v>430000</v>
      </c>
    </row>
    <row r="872" spans="1:6" x14ac:dyDescent="0.25">
      <c r="A872" s="50" t="str">
        <f t="shared" si="13"/>
        <v>2022JulhoOceania</v>
      </c>
      <c r="B872" s="2">
        <v>2022</v>
      </c>
      <c r="C872" s="2" t="s">
        <v>60</v>
      </c>
      <c r="D872" s="2" t="s">
        <v>52</v>
      </c>
      <c r="E872" s="2" t="s">
        <v>1196</v>
      </c>
      <c r="F872" s="4">
        <v>670000</v>
      </c>
    </row>
    <row r="873" spans="1:6" x14ac:dyDescent="0.25">
      <c r="A873" s="50" t="str">
        <f t="shared" si="13"/>
        <v>2022AgostoOceania</v>
      </c>
      <c r="B873" s="2">
        <v>2022</v>
      </c>
      <c r="C873" s="2" t="s">
        <v>61</v>
      </c>
      <c r="D873" s="2" t="s">
        <v>52</v>
      </c>
      <c r="E873" s="2" t="s">
        <v>1196</v>
      </c>
      <c r="F873" s="4">
        <v>410000</v>
      </c>
    </row>
    <row r="874" spans="1:6" x14ac:dyDescent="0.25">
      <c r="A874" s="50" t="str">
        <f t="shared" si="13"/>
        <v>2022SetembroOceania</v>
      </c>
      <c r="B874" s="2">
        <v>2022</v>
      </c>
      <c r="C874" s="2" t="s">
        <v>62</v>
      </c>
      <c r="D874" s="2" t="s">
        <v>52</v>
      </c>
      <c r="E874" s="2" t="s">
        <v>1196</v>
      </c>
      <c r="F874" s="4">
        <v>410000</v>
      </c>
    </row>
    <row r="875" spans="1:6" x14ac:dyDescent="0.25">
      <c r="A875" s="50" t="str">
        <f t="shared" si="13"/>
        <v>2022OutubroOceania</v>
      </c>
      <c r="B875" s="2">
        <v>2022</v>
      </c>
      <c r="C875" s="2" t="s">
        <v>63</v>
      </c>
      <c r="D875" s="2" t="s">
        <v>52</v>
      </c>
      <c r="E875" s="2" t="s">
        <v>1196</v>
      </c>
      <c r="F875" s="4">
        <v>410000</v>
      </c>
    </row>
    <row r="876" spans="1:6" x14ac:dyDescent="0.25">
      <c r="A876" s="50" t="str">
        <f t="shared" si="13"/>
        <v>2022NovembroOceania</v>
      </c>
      <c r="B876" s="2">
        <v>2022</v>
      </c>
      <c r="C876" s="2" t="s">
        <v>64</v>
      </c>
      <c r="D876" s="2" t="s">
        <v>52</v>
      </c>
      <c r="E876" s="2" t="s">
        <v>1196</v>
      </c>
      <c r="F876" s="4">
        <v>410000</v>
      </c>
    </row>
    <row r="877" spans="1:6" x14ac:dyDescent="0.25">
      <c r="A877" s="50" t="str">
        <f t="shared" si="13"/>
        <v>2022DezembroOceania</v>
      </c>
      <c r="B877" s="2">
        <v>2022</v>
      </c>
      <c r="C877" s="2" t="s">
        <v>65</v>
      </c>
      <c r="D877" s="2" t="s">
        <v>52</v>
      </c>
      <c r="E877" s="2" t="s">
        <v>1196</v>
      </c>
      <c r="F877" s="4">
        <v>410000</v>
      </c>
    </row>
    <row r="878" spans="1:6" x14ac:dyDescent="0.25">
      <c r="A878" s="50" t="str">
        <f t="shared" si="13"/>
        <v>2022JaneiroÁfrica</v>
      </c>
      <c r="B878" s="2">
        <v>2022</v>
      </c>
      <c r="C878" s="2" t="s">
        <v>16</v>
      </c>
      <c r="D878" s="2" t="s">
        <v>42</v>
      </c>
      <c r="E878" s="2" t="s">
        <v>1194</v>
      </c>
      <c r="F878" s="4">
        <v>39000000</v>
      </c>
    </row>
    <row r="879" spans="1:6" x14ac:dyDescent="0.25">
      <c r="A879" s="50" t="str">
        <f t="shared" si="13"/>
        <v>2022FevereiroÁfrica</v>
      </c>
      <c r="B879" s="2">
        <v>2022</v>
      </c>
      <c r="C879" s="2" t="s">
        <v>55</v>
      </c>
      <c r="D879" s="2" t="s">
        <v>42</v>
      </c>
      <c r="E879" s="2" t="s">
        <v>1194</v>
      </c>
      <c r="F879" s="4">
        <v>30200000</v>
      </c>
    </row>
    <row r="880" spans="1:6" x14ac:dyDescent="0.25">
      <c r="A880" s="50" t="str">
        <f t="shared" si="13"/>
        <v>2022MarçoÁfrica</v>
      </c>
      <c r="B880" s="2">
        <v>2022</v>
      </c>
      <c r="C880" s="2" t="s">
        <v>56</v>
      </c>
      <c r="D880" s="2" t="s">
        <v>42</v>
      </c>
      <c r="E880" s="2" t="s">
        <v>1194</v>
      </c>
      <c r="F880" s="4">
        <v>49900000</v>
      </c>
    </row>
    <row r="881" spans="1:6" x14ac:dyDescent="0.25">
      <c r="A881" s="50" t="str">
        <f t="shared" si="13"/>
        <v>2022AbrilÁfrica</v>
      </c>
      <c r="B881" s="2">
        <v>2022</v>
      </c>
      <c r="C881" s="2" t="s">
        <v>57</v>
      </c>
      <c r="D881" s="2" t="s">
        <v>42</v>
      </c>
      <c r="E881" s="2" t="s">
        <v>1194</v>
      </c>
      <c r="F881" s="4">
        <v>118800000</v>
      </c>
    </row>
    <row r="882" spans="1:6" x14ac:dyDescent="0.25">
      <c r="A882" s="50" t="str">
        <f t="shared" si="13"/>
        <v>2022MaioÁfrica</v>
      </c>
      <c r="B882" s="2">
        <v>2022</v>
      </c>
      <c r="C882" s="2" t="s">
        <v>58</v>
      </c>
      <c r="D882" s="2" t="s">
        <v>42</v>
      </c>
      <c r="E882" s="2" t="s">
        <v>1194</v>
      </c>
      <c r="F882" s="4">
        <v>22900000</v>
      </c>
    </row>
    <row r="883" spans="1:6" x14ac:dyDescent="0.25">
      <c r="A883" s="50" t="str">
        <f t="shared" si="13"/>
        <v>2022JunhoÁfrica</v>
      </c>
      <c r="B883" s="2">
        <v>2022</v>
      </c>
      <c r="C883" s="2" t="s">
        <v>59</v>
      </c>
      <c r="D883" s="2" t="s">
        <v>42</v>
      </c>
      <c r="E883" s="2" t="s">
        <v>1194</v>
      </c>
      <c r="F883" s="4">
        <v>24300000</v>
      </c>
    </row>
    <row r="884" spans="1:6" x14ac:dyDescent="0.25">
      <c r="A884" s="50" t="str">
        <f t="shared" si="13"/>
        <v>2022JulhoÁfrica</v>
      </c>
      <c r="B884" s="2">
        <v>2022</v>
      </c>
      <c r="C884" s="2" t="s">
        <v>60</v>
      </c>
      <c r="D884" s="2" t="s">
        <v>42</v>
      </c>
      <c r="E884" s="2" t="s">
        <v>1194</v>
      </c>
      <c r="F884" s="4">
        <v>26200000</v>
      </c>
    </row>
    <row r="885" spans="1:6" x14ac:dyDescent="0.25">
      <c r="A885" s="50" t="str">
        <f t="shared" si="13"/>
        <v>2022AgostoÁfrica</v>
      </c>
      <c r="B885" s="2">
        <v>2022</v>
      </c>
      <c r="C885" s="2" t="s">
        <v>61</v>
      </c>
      <c r="D885" s="2" t="s">
        <v>42</v>
      </c>
      <c r="E885" s="2" t="s">
        <v>1194</v>
      </c>
      <c r="F885" s="4">
        <v>22300000</v>
      </c>
    </row>
    <row r="886" spans="1:6" x14ac:dyDescent="0.25">
      <c r="A886" s="50" t="str">
        <f t="shared" si="13"/>
        <v>2022SetembroÁfrica</v>
      </c>
      <c r="B886" s="2">
        <v>2022</v>
      </c>
      <c r="C886" s="2" t="s">
        <v>62</v>
      </c>
      <c r="D886" s="2" t="s">
        <v>42</v>
      </c>
      <c r="E886" s="2" t="s">
        <v>1194</v>
      </c>
      <c r="F886" s="4">
        <v>22300000</v>
      </c>
    </row>
    <row r="887" spans="1:6" x14ac:dyDescent="0.25">
      <c r="A887" s="50" t="str">
        <f t="shared" si="13"/>
        <v>2022OutubroÁfrica</v>
      </c>
      <c r="B887" s="2">
        <v>2022</v>
      </c>
      <c r="C887" s="2" t="s">
        <v>63</v>
      </c>
      <c r="D887" s="2" t="s">
        <v>42</v>
      </c>
      <c r="E887" s="2" t="s">
        <v>1194</v>
      </c>
      <c r="F887" s="4">
        <v>22300000</v>
      </c>
    </row>
    <row r="888" spans="1:6" x14ac:dyDescent="0.25">
      <c r="A888" s="50" t="str">
        <f t="shared" si="13"/>
        <v>2022NovembroÁfrica</v>
      </c>
      <c r="B888" s="2">
        <v>2022</v>
      </c>
      <c r="C888" s="2" t="s">
        <v>64</v>
      </c>
      <c r="D888" s="2" t="s">
        <v>42</v>
      </c>
      <c r="E888" s="2" t="s">
        <v>1194</v>
      </c>
      <c r="F888" s="4">
        <v>22300000</v>
      </c>
    </row>
    <row r="889" spans="1:6" x14ac:dyDescent="0.25">
      <c r="A889" s="50" t="str">
        <f t="shared" si="13"/>
        <v>2022DezembroÁfrica</v>
      </c>
      <c r="B889" s="2">
        <v>2022</v>
      </c>
      <c r="C889" s="2" t="s">
        <v>65</v>
      </c>
      <c r="D889" s="2" t="s">
        <v>42</v>
      </c>
      <c r="E889" s="2" t="s">
        <v>1194</v>
      </c>
      <c r="F889" s="4">
        <v>22300000</v>
      </c>
    </row>
    <row r="890" spans="1:6" x14ac:dyDescent="0.25">
      <c r="A890" s="50" t="str">
        <f t="shared" si="13"/>
        <v>2022JaneiroÁsia</v>
      </c>
      <c r="B890" s="2">
        <v>2022</v>
      </c>
      <c r="C890" s="2" t="s">
        <v>16</v>
      </c>
      <c r="D890" s="2" t="s">
        <v>51</v>
      </c>
      <c r="E890" s="2" t="s">
        <v>1195</v>
      </c>
      <c r="F890" s="4">
        <v>101000000</v>
      </c>
    </row>
    <row r="891" spans="1:6" x14ac:dyDescent="0.25">
      <c r="A891" s="50" t="str">
        <f t="shared" si="13"/>
        <v>2022FevereiroÁsia</v>
      </c>
      <c r="B891" s="2">
        <v>2022</v>
      </c>
      <c r="C891" s="2" t="s">
        <v>55</v>
      </c>
      <c r="D891" s="2" t="s">
        <v>51</v>
      </c>
      <c r="E891" s="2" t="s">
        <v>1195</v>
      </c>
      <c r="F891" s="4">
        <v>306700000</v>
      </c>
    </row>
    <row r="892" spans="1:6" x14ac:dyDescent="0.25">
      <c r="A892" s="50" t="str">
        <f t="shared" si="13"/>
        <v>2022MarçoÁsia</v>
      </c>
      <c r="B892" s="2">
        <v>2022</v>
      </c>
      <c r="C892" s="2" t="s">
        <v>56</v>
      </c>
      <c r="D892" s="2" t="s">
        <v>51</v>
      </c>
      <c r="E892" s="2" t="s">
        <v>1195</v>
      </c>
      <c r="F892" s="4">
        <v>1530000000</v>
      </c>
    </row>
    <row r="893" spans="1:6" x14ac:dyDescent="0.25">
      <c r="A893" s="50" t="str">
        <f t="shared" si="13"/>
        <v>2022AbrilÁsia</v>
      </c>
      <c r="B893" s="2">
        <v>2022</v>
      </c>
      <c r="C893" s="2" t="s">
        <v>57</v>
      </c>
      <c r="D893" s="2" t="s">
        <v>51</v>
      </c>
      <c r="E893" s="2" t="s">
        <v>1195</v>
      </c>
      <c r="F893" s="4">
        <v>152200000</v>
      </c>
    </row>
    <row r="894" spans="1:6" x14ac:dyDescent="0.25">
      <c r="A894" s="50" t="str">
        <f t="shared" si="13"/>
        <v>2022MaioÁsia</v>
      </c>
      <c r="B894" s="2">
        <v>2022</v>
      </c>
      <c r="C894" s="2" t="s">
        <v>58</v>
      </c>
      <c r="D894" s="2" t="s">
        <v>51</v>
      </c>
      <c r="E894" s="2" t="s">
        <v>1195</v>
      </c>
      <c r="F894" s="4">
        <v>62230000</v>
      </c>
    </row>
    <row r="895" spans="1:6" x14ac:dyDescent="0.25">
      <c r="A895" s="50" t="str">
        <f t="shared" si="13"/>
        <v>2022JunhoÁsia</v>
      </c>
      <c r="B895" s="2">
        <v>2022</v>
      </c>
      <c r="C895" s="2" t="s">
        <v>59</v>
      </c>
      <c r="D895" s="2" t="s">
        <v>51</v>
      </c>
      <c r="E895" s="2" t="s">
        <v>1195</v>
      </c>
      <c r="F895" s="4">
        <v>65570000</v>
      </c>
    </row>
    <row r="896" spans="1:6" x14ac:dyDescent="0.25">
      <c r="A896" s="50" t="str">
        <f t="shared" si="13"/>
        <v>2022JulhoÁsia</v>
      </c>
      <c r="B896" s="2">
        <v>2022</v>
      </c>
      <c r="C896" s="2" t="s">
        <v>60</v>
      </c>
      <c r="D896" s="2" t="s">
        <v>51</v>
      </c>
      <c r="E896" s="2" t="s">
        <v>1195</v>
      </c>
      <c r="F896" s="4">
        <v>68910000</v>
      </c>
    </row>
    <row r="897" spans="1:6" x14ac:dyDescent="0.25">
      <c r="A897" s="50" t="str">
        <f t="shared" si="13"/>
        <v>2022AgostoÁsia</v>
      </c>
      <c r="B897" s="2">
        <v>2022</v>
      </c>
      <c r="C897" s="2" t="s">
        <v>61</v>
      </c>
      <c r="D897" s="2" t="s">
        <v>51</v>
      </c>
      <c r="E897" s="2" t="s">
        <v>1195</v>
      </c>
      <c r="F897" s="4">
        <v>16950000</v>
      </c>
    </row>
    <row r="898" spans="1:6" x14ac:dyDescent="0.25">
      <c r="A898" s="50" t="str">
        <f t="shared" si="13"/>
        <v>2022SetembroÁsia</v>
      </c>
      <c r="B898" s="2">
        <v>2022</v>
      </c>
      <c r="C898" s="2" t="s">
        <v>62</v>
      </c>
      <c r="D898" s="2" t="s">
        <v>51</v>
      </c>
      <c r="E898" s="2" t="s">
        <v>1195</v>
      </c>
      <c r="F898" s="4">
        <v>18950000</v>
      </c>
    </row>
    <row r="899" spans="1:6" x14ac:dyDescent="0.25">
      <c r="A899" s="50" t="str">
        <f t="shared" ref="A899:A908" si="14">B899&amp;C899&amp;D899</f>
        <v>2022OutubroÁsia</v>
      </c>
      <c r="B899" s="2">
        <v>2022</v>
      </c>
      <c r="C899" s="2" t="s">
        <v>63</v>
      </c>
      <c r="D899" s="2" t="s">
        <v>51</v>
      </c>
      <c r="E899" s="2" t="s">
        <v>1195</v>
      </c>
      <c r="F899" s="4">
        <v>20950000</v>
      </c>
    </row>
    <row r="900" spans="1:6" x14ac:dyDescent="0.25">
      <c r="A900" s="50" t="str">
        <f t="shared" si="14"/>
        <v>2022NovembroÁsia</v>
      </c>
      <c r="B900" s="2">
        <v>2022</v>
      </c>
      <c r="C900" s="2" t="s">
        <v>64</v>
      </c>
      <c r="D900" s="2" t="s">
        <v>51</v>
      </c>
      <c r="E900" s="2" t="s">
        <v>1195</v>
      </c>
      <c r="F900" s="4">
        <v>22950000</v>
      </c>
    </row>
    <row r="901" spans="1:6" x14ac:dyDescent="0.25">
      <c r="A901" s="50" t="str">
        <f t="shared" si="14"/>
        <v>2022DezembroÁsia</v>
      </c>
      <c r="B901" s="2">
        <v>2022</v>
      </c>
      <c r="C901" s="2" t="s">
        <v>65</v>
      </c>
      <c r="D901" s="2" t="s">
        <v>51</v>
      </c>
      <c r="E901" s="2" t="s">
        <v>1195</v>
      </c>
      <c r="F901" s="4">
        <v>24950000</v>
      </c>
    </row>
    <row r="902" spans="1:6" x14ac:dyDescent="0.25">
      <c r="A902" s="50" t="str">
        <f t="shared" si="14"/>
        <v>2022MarçoÁsia</v>
      </c>
      <c r="B902" s="2">
        <v>2022</v>
      </c>
      <c r="C902" s="2" t="s">
        <v>56</v>
      </c>
      <c r="D902" s="2" t="s">
        <v>51</v>
      </c>
      <c r="E902" s="2" t="s">
        <v>43</v>
      </c>
      <c r="F902" s="4">
        <v>1460000000</v>
      </c>
    </row>
    <row r="903" spans="1:6" x14ac:dyDescent="0.25">
      <c r="A903" s="50" t="str">
        <f t="shared" si="14"/>
        <v>2022MarçoÁsia</v>
      </c>
      <c r="B903" s="2">
        <v>2022</v>
      </c>
      <c r="C903" s="2" t="s">
        <v>56</v>
      </c>
      <c r="D903" s="2" t="s">
        <v>51</v>
      </c>
      <c r="E903" s="2" t="s">
        <v>44</v>
      </c>
      <c r="F903" s="4">
        <v>620000000</v>
      </c>
    </row>
    <row r="904" spans="1:6" x14ac:dyDescent="0.25">
      <c r="A904" s="50" t="str">
        <f t="shared" si="14"/>
        <v>2022MarçoÁsia</v>
      </c>
      <c r="B904" s="2">
        <v>2022</v>
      </c>
      <c r="C904" s="2" t="s">
        <v>56</v>
      </c>
      <c r="D904" s="2" t="s">
        <v>51</v>
      </c>
      <c r="E904" s="2" t="s">
        <v>45</v>
      </c>
      <c r="F904" s="4">
        <v>120000000</v>
      </c>
    </row>
    <row r="905" spans="1:6" x14ac:dyDescent="0.25">
      <c r="A905" s="50" t="str">
        <f t="shared" si="14"/>
        <v>2022MarçoÁsia</v>
      </c>
      <c r="B905" s="2">
        <v>2022</v>
      </c>
      <c r="C905" s="2" t="s">
        <v>56</v>
      </c>
      <c r="D905" s="2" t="s">
        <v>51</v>
      </c>
      <c r="E905" s="2" t="s">
        <v>46</v>
      </c>
      <c r="F905" s="4">
        <v>170000000</v>
      </c>
    </row>
    <row r="906" spans="1:6" x14ac:dyDescent="0.25">
      <c r="A906" s="50" t="str">
        <f t="shared" si="14"/>
        <v>2022MarçoÁsia</v>
      </c>
      <c r="B906" s="2">
        <v>2022</v>
      </c>
      <c r="C906" s="2" t="s">
        <v>56</v>
      </c>
      <c r="D906" s="2" t="s">
        <v>51</v>
      </c>
      <c r="E906" s="2" t="s">
        <v>47</v>
      </c>
      <c r="F906" s="4">
        <v>70000000</v>
      </c>
    </row>
    <row r="907" spans="1:6" x14ac:dyDescent="0.25">
      <c r="A907" s="50" t="str">
        <f t="shared" si="14"/>
        <v>2022MarçoÁsia</v>
      </c>
      <c r="B907" s="2">
        <v>2022</v>
      </c>
      <c r="C907" s="2" t="s">
        <v>56</v>
      </c>
      <c r="D907" s="2" t="s">
        <v>51</v>
      </c>
      <c r="E907" s="2" t="s">
        <v>48</v>
      </c>
      <c r="F907" s="4">
        <v>100000000</v>
      </c>
    </row>
    <row r="908" spans="1:6" x14ac:dyDescent="0.25">
      <c r="A908" s="50" t="str">
        <f t="shared" si="14"/>
        <v>2022MarçoÁsia</v>
      </c>
      <c r="B908" s="2">
        <v>2022</v>
      </c>
      <c r="C908" s="2" t="s">
        <v>56</v>
      </c>
      <c r="D908" s="2" t="s">
        <v>51</v>
      </c>
      <c r="E908" s="2" t="s">
        <v>49</v>
      </c>
      <c r="F908" s="4">
        <v>50000000</v>
      </c>
    </row>
  </sheetData>
  <autoFilter ref="B1:F908" xr:uid="{ECFF90BF-116B-4C7D-8F33-E596A55A7AFB}"/>
  <phoneticPr fontId="4" type="noConversion"/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060A2-B902-4FA2-A10E-DC8CD2DD7185}">
  <dimension ref="A1:F1177"/>
  <sheetViews>
    <sheetView workbookViewId="0">
      <pane ySplit="1" topLeftCell="A2" activePane="bottomLeft" state="frozen"/>
      <selection activeCell="C1" sqref="C1"/>
      <selection pane="bottomLeft" activeCell="A2" sqref="A2"/>
    </sheetView>
  </sheetViews>
  <sheetFormatPr defaultRowHeight="15" x14ac:dyDescent="0.25"/>
  <cols>
    <col min="1" max="1" width="14.140625" customWidth="1"/>
    <col min="2" max="2" width="9.7109375" style="2" bestFit="1" customWidth="1"/>
    <col min="3" max="3" width="10.42578125" style="2" bestFit="1" customWidth="1"/>
    <col min="4" max="4" width="17" style="2" bestFit="1" customWidth="1"/>
    <col min="5" max="5" width="30.5703125" style="2" bestFit="1" customWidth="1"/>
    <col min="6" max="6" width="22.5703125" customWidth="1"/>
  </cols>
  <sheetData>
    <row r="1" spans="1:6" x14ac:dyDescent="0.25">
      <c r="A1" s="3" t="s">
        <v>68</v>
      </c>
      <c r="B1" s="3" t="s">
        <v>1</v>
      </c>
      <c r="C1" s="3" t="s">
        <v>3</v>
      </c>
      <c r="D1" s="3" t="s">
        <v>2</v>
      </c>
      <c r="E1" s="3" t="s">
        <v>4</v>
      </c>
      <c r="F1" s="3" t="s">
        <v>67</v>
      </c>
    </row>
    <row r="2" spans="1:6" x14ac:dyDescent="0.25">
      <c r="A2" t="s">
        <v>93</v>
      </c>
      <c r="B2" s="2">
        <v>2022</v>
      </c>
      <c r="C2" s="2" t="s">
        <v>16</v>
      </c>
      <c r="D2" s="2" t="s">
        <v>26</v>
      </c>
      <c r="E2" s="2" t="s">
        <v>17</v>
      </c>
      <c r="F2">
        <v>51800000</v>
      </c>
    </row>
    <row r="3" spans="1:6" x14ac:dyDescent="0.25">
      <c r="A3" t="s">
        <v>94</v>
      </c>
      <c r="B3" s="2">
        <v>2022</v>
      </c>
      <c r="C3" s="2" t="s">
        <v>16</v>
      </c>
      <c r="D3" s="2" t="s">
        <v>26</v>
      </c>
      <c r="E3" s="2" t="s">
        <v>18</v>
      </c>
      <c r="F3">
        <v>1600000</v>
      </c>
    </row>
    <row r="4" spans="1:6" x14ac:dyDescent="0.25">
      <c r="A4" t="s">
        <v>95</v>
      </c>
      <c r="B4" s="2">
        <v>2022</v>
      </c>
      <c r="C4" s="2" t="s">
        <v>16</v>
      </c>
      <c r="D4" s="2" t="s">
        <v>26</v>
      </c>
      <c r="E4" s="2" t="s">
        <v>19</v>
      </c>
      <c r="F4">
        <v>1400000</v>
      </c>
    </row>
    <row r="5" spans="1:6" x14ac:dyDescent="0.25">
      <c r="A5" t="s">
        <v>96</v>
      </c>
      <c r="B5" s="2">
        <v>2022</v>
      </c>
      <c r="C5" s="2" t="s">
        <v>16</v>
      </c>
      <c r="D5" s="2" t="s">
        <v>27</v>
      </c>
      <c r="E5" s="2" t="s">
        <v>20</v>
      </c>
      <c r="F5">
        <v>100000</v>
      </c>
    </row>
    <row r="6" spans="1:6" x14ac:dyDescent="0.25">
      <c r="A6" t="s">
        <v>97</v>
      </c>
      <c r="B6" s="2">
        <v>2022</v>
      </c>
      <c r="C6" s="2" t="s">
        <v>16</v>
      </c>
      <c r="D6" s="2" t="s">
        <v>27</v>
      </c>
      <c r="E6" s="2" t="s">
        <v>21</v>
      </c>
      <c r="F6">
        <v>90000</v>
      </c>
    </row>
    <row r="7" spans="1:6" x14ac:dyDescent="0.25">
      <c r="A7" t="s">
        <v>98</v>
      </c>
      <c r="B7" s="2">
        <v>2022</v>
      </c>
      <c r="C7" s="2" t="s">
        <v>16</v>
      </c>
      <c r="D7" s="2" t="s">
        <v>27</v>
      </c>
      <c r="E7" s="2" t="s">
        <v>22</v>
      </c>
      <c r="F7">
        <v>110000</v>
      </c>
    </row>
    <row r="8" spans="1:6" x14ac:dyDescent="0.25">
      <c r="A8" t="s">
        <v>99</v>
      </c>
      <c r="B8" s="2">
        <v>2022</v>
      </c>
      <c r="C8" s="2" t="s">
        <v>16</v>
      </c>
      <c r="D8" s="2" t="s">
        <v>27</v>
      </c>
      <c r="E8" s="2" t="s">
        <v>23</v>
      </c>
      <c r="F8">
        <v>80000</v>
      </c>
    </row>
    <row r="9" spans="1:6" x14ac:dyDescent="0.25">
      <c r="A9" t="s">
        <v>100</v>
      </c>
      <c r="B9" s="2">
        <v>2022</v>
      </c>
      <c r="C9" s="2" t="s">
        <v>16</v>
      </c>
      <c r="D9" s="2" t="s">
        <v>27</v>
      </c>
      <c r="E9" s="2" t="s">
        <v>24</v>
      </c>
      <c r="F9">
        <v>70000</v>
      </c>
    </row>
    <row r="10" spans="1:6" x14ac:dyDescent="0.25">
      <c r="A10" t="s">
        <v>101</v>
      </c>
      <c r="B10" s="2">
        <v>2022</v>
      </c>
      <c r="C10" s="2" t="s">
        <v>16</v>
      </c>
      <c r="D10" s="2" t="s">
        <v>27</v>
      </c>
      <c r="E10" s="2" t="s">
        <v>25</v>
      </c>
      <c r="F10">
        <v>120000</v>
      </c>
    </row>
    <row r="11" spans="1:6" x14ac:dyDescent="0.25">
      <c r="A11" t="s">
        <v>102</v>
      </c>
      <c r="B11" s="2">
        <v>2022</v>
      </c>
      <c r="C11" s="2" t="s">
        <v>16</v>
      </c>
      <c r="D11" s="2" t="s">
        <v>5</v>
      </c>
      <c r="E11" s="2" t="s">
        <v>6</v>
      </c>
      <c r="F11">
        <v>16200000</v>
      </c>
    </row>
    <row r="12" spans="1:6" x14ac:dyDescent="0.25">
      <c r="A12" t="s">
        <v>103</v>
      </c>
      <c r="B12" s="2">
        <v>2022</v>
      </c>
      <c r="C12" s="2" t="s">
        <v>16</v>
      </c>
      <c r="D12" s="2" t="s">
        <v>5</v>
      </c>
      <c r="E12" s="2" t="s">
        <v>7</v>
      </c>
      <c r="F12">
        <v>2500000</v>
      </c>
    </row>
    <row r="13" spans="1:6" x14ac:dyDescent="0.25">
      <c r="A13" t="s">
        <v>104</v>
      </c>
      <c r="B13" s="2">
        <v>2022</v>
      </c>
      <c r="C13" s="2" t="s">
        <v>16</v>
      </c>
      <c r="D13" s="2" t="s">
        <v>5</v>
      </c>
      <c r="E13" s="2" t="s">
        <v>8</v>
      </c>
      <c r="F13">
        <v>2000000</v>
      </c>
    </row>
    <row r="14" spans="1:6" x14ac:dyDescent="0.25">
      <c r="A14" t="s">
        <v>105</v>
      </c>
      <c r="B14" s="2">
        <v>2022</v>
      </c>
      <c r="C14" s="2" t="s">
        <v>16</v>
      </c>
      <c r="D14" s="2" t="s">
        <v>5</v>
      </c>
      <c r="E14" s="2" t="s">
        <v>9</v>
      </c>
      <c r="F14">
        <v>1200000</v>
      </c>
    </row>
    <row r="15" spans="1:6" x14ac:dyDescent="0.25">
      <c r="A15" t="s">
        <v>106</v>
      </c>
      <c r="B15" s="2">
        <v>2022</v>
      </c>
      <c r="C15" s="2" t="s">
        <v>16</v>
      </c>
      <c r="D15" s="2" t="s">
        <v>5</v>
      </c>
      <c r="E15" s="2" t="s">
        <v>10</v>
      </c>
      <c r="F15">
        <v>1400000</v>
      </c>
    </row>
    <row r="16" spans="1:6" x14ac:dyDescent="0.25">
      <c r="A16" t="s">
        <v>107</v>
      </c>
      <c r="B16" s="2">
        <v>2022</v>
      </c>
      <c r="C16" s="2" t="s">
        <v>16</v>
      </c>
      <c r="D16" s="2" t="s">
        <v>5</v>
      </c>
      <c r="E16" s="2" t="s">
        <v>11</v>
      </c>
      <c r="F16">
        <v>300000</v>
      </c>
    </row>
    <row r="17" spans="1:6" x14ac:dyDescent="0.25">
      <c r="A17" t="s">
        <v>108</v>
      </c>
      <c r="B17" s="2">
        <v>2022</v>
      </c>
      <c r="C17" s="2" t="s">
        <v>16</v>
      </c>
      <c r="D17" s="2" t="s">
        <v>5</v>
      </c>
      <c r="E17" s="2" t="s">
        <v>12</v>
      </c>
      <c r="F17">
        <v>1000000</v>
      </c>
    </row>
    <row r="18" spans="1:6" x14ac:dyDescent="0.25">
      <c r="A18" t="s">
        <v>109</v>
      </c>
      <c r="B18" s="2">
        <v>2022</v>
      </c>
      <c r="C18" s="2" t="s">
        <v>16</v>
      </c>
      <c r="D18" s="2" t="s">
        <v>5</v>
      </c>
      <c r="E18" s="2" t="s">
        <v>13</v>
      </c>
      <c r="F18">
        <v>25000</v>
      </c>
    </row>
    <row r="19" spans="1:6" x14ac:dyDescent="0.25">
      <c r="A19" t="s">
        <v>110</v>
      </c>
      <c r="B19" s="2">
        <v>2022</v>
      </c>
      <c r="C19" s="2" t="s">
        <v>16</v>
      </c>
      <c r="D19" s="2" t="s">
        <v>5</v>
      </c>
      <c r="E19" s="2" t="s">
        <v>14</v>
      </c>
      <c r="F19">
        <v>70000</v>
      </c>
    </row>
    <row r="20" spans="1:6" x14ac:dyDescent="0.25">
      <c r="A20" t="s">
        <v>111</v>
      </c>
      <c r="B20" s="2">
        <v>2022</v>
      </c>
      <c r="C20" s="2" t="s">
        <v>16</v>
      </c>
      <c r="D20" s="2" t="s">
        <v>5</v>
      </c>
      <c r="E20" s="2" t="s">
        <v>15</v>
      </c>
      <c r="F20">
        <v>50000</v>
      </c>
    </row>
    <row r="21" spans="1:6" x14ac:dyDescent="0.25">
      <c r="A21" t="s">
        <v>112</v>
      </c>
      <c r="B21" s="2">
        <v>2022</v>
      </c>
      <c r="C21" s="2" t="s">
        <v>16</v>
      </c>
      <c r="D21" s="2" t="s">
        <v>5</v>
      </c>
      <c r="E21" s="2" t="s">
        <v>1193</v>
      </c>
      <c r="F21">
        <v>10000</v>
      </c>
    </row>
    <row r="22" spans="1:6" x14ac:dyDescent="0.25">
      <c r="A22" t="s">
        <v>113</v>
      </c>
      <c r="B22" s="2">
        <v>2022</v>
      </c>
      <c r="C22" s="2" t="s">
        <v>16</v>
      </c>
      <c r="D22" s="2" t="s">
        <v>5</v>
      </c>
      <c r="E22" s="2" t="s">
        <v>1193</v>
      </c>
      <c r="F22">
        <v>5000</v>
      </c>
    </row>
    <row r="23" spans="1:6" x14ac:dyDescent="0.25">
      <c r="A23" t="s">
        <v>114</v>
      </c>
      <c r="B23" s="2">
        <v>2022</v>
      </c>
      <c r="C23" s="2" t="s">
        <v>16</v>
      </c>
      <c r="D23" s="2" t="s">
        <v>5</v>
      </c>
      <c r="E23" s="2" t="s">
        <v>1193</v>
      </c>
      <c r="F23">
        <v>10000</v>
      </c>
    </row>
    <row r="24" spans="1:6" x14ac:dyDescent="0.25">
      <c r="A24" t="s">
        <v>115</v>
      </c>
      <c r="B24" s="2">
        <v>2022</v>
      </c>
      <c r="C24" s="2" t="s">
        <v>16</v>
      </c>
      <c r="D24" s="2" t="s">
        <v>38</v>
      </c>
      <c r="E24" s="2" t="s">
        <v>28</v>
      </c>
      <c r="F24">
        <v>12000000</v>
      </c>
    </row>
    <row r="25" spans="1:6" x14ac:dyDescent="0.25">
      <c r="A25" t="s">
        <v>116</v>
      </c>
      <c r="B25" s="2">
        <v>2022</v>
      </c>
      <c r="C25" s="2" t="s">
        <v>16</v>
      </c>
      <c r="D25" s="2" t="s">
        <v>38</v>
      </c>
      <c r="E25" s="2" t="s">
        <v>29</v>
      </c>
      <c r="F25">
        <v>8000000</v>
      </c>
    </row>
    <row r="26" spans="1:6" x14ac:dyDescent="0.25">
      <c r="A26" t="s">
        <v>117</v>
      </c>
      <c r="B26" s="2">
        <v>2022</v>
      </c>
      <c r="C26" s="2" t="s">
        <v>16</v>
      </c>
      <c r="D26" s="2" t="s">
        <v>38</v>
      </c>
      <c r="E26" s="2" t="s">
        <v>30</v>
      </c>
      <c r="F26">
        <v>10000000</v>
      </c>
    </row>
    <row r="27" spans="1:6" x14ac:dyDescent="0.25">
      <c r="A27" t="s">
        <v>118</v>
      </c>
      <c r="B27" s="2">
        <v>2022</v>
      </c>
      <c r="C27" s="2" t="s">
        <v>16</v>
      </c>
      <c r="D27" s="2" t="s">
        <v>38</v>
      </c>
      <c r="E27" s="2" t="s">
        <v>31</v>
      </c>
      <c r="F27">
        <v>6000000</v>
      </c>
    </row>
    <row r="28" spans="1:6" x14ac:dyDescent="0.25">
      <c r="A28" t="s">
        <v>119</v>
      </c>
      <c r="B28" s="2">
        <v>2022</v>
      </c>
      <c r="C28" s="2" t="s">
        <v>16</v>
      </c>
      <c r="D28" s="2" t="s">
        <v>38</v>
      </c>
      <c r="E28" s="2" t="s">
        <v>32</v>
      </c>
      <c r="F28">
        <v>5000000</v>
      </c>
    </row>
    <row r="29" spans="1:6" x14ac:dyDescent="0.25">
      <c r="A29" t="s">
        <v>120</v>
      </c>
      <c r="B29" s="2">
        <v>2022</v>
      </c>
      <c r="C29" s="2" t="s">
        <v>16</v>
      </c>
      <c r="D29" s="2" t="s">
        <v>38</v>
      </c>
      <c r="E29" s="2" t="s">
        <v>33</v>
      </c>
      <c r="F29">
        <v>3000000</v>
      </c>
    </row>
    <row r="30" spans="1:6" x14ac:dyDescent="0.25">
      <c r="A30" t="s">
        <v>121</v>
      </c>
      <c r="B30" s="2">
        <v>2022</v>
      </c>
      <c r="C30" s="2" t="s">
        <v>16</v>
      </c>
      <c r="D30" s="2" t="s">
        <v>38</v>
      </c>
      <c r="E30" s="2" t="s">
        <v>34</v>
      </c>
      <c r="F30">
        <v>2000000</v>
      </c>
    </row>
    <row r="31" spans="1:6" x14ac:dyDescent="0.25">
      <c r="A31" t="s">
        <v>122</v>
      </c>
      <c r="B31" s="2">
        <v>2022</v>
      </c>
      <c r="C31" s="2" t="s">
        <v>16</v>
      </c>
      <c r="D31" s="2" t="s">
        <v>38</v>
      </c>
      <c r="E31" s="2" t="s">
        <v>35</v>
      </c>
      <c r="F31">
        <v>1000000</v>
      </c>
    </row>
    <row r="32" spans="1:6" x14ac:dyDescent="0.25">
      <c r="A32" t="s">
        <v>123</v>
      </c>
      <c r="B32" s="2">
        <v>2022</v>
      </c>
      <c r="C32" s="2" t="s">
        <v>16</v>
      </c>
      <c r="D32" s="2" t="s">
        <v>38</v>
      </c>
      <c r="E32" s="2" t="s">
        <v>36</v>
      </c>
      <c r="F32">
        <v>500000</v>
      </c>
    </row>
    <row r="33" spans="1:6" x14ac:dyDescent="0.25">
      <c r="A33" t="s">
        <v>124</v>
      </c>
      <c r="B33" s="2">
        <v>2022</v>
      </c>
      <c r="C33" s="2" t="s">
        <v>16</v>
      </c>
      <c r="D33" s="2" t="s">
        <v>38</v>
      </c>
      <c r="E33" s="2" t="s">
        <v>37</v>
      </c>
      <c r="F33">
        <v>400000</v>
      </c>
    </row>
    <row r="34" spans="1:6" x14ac:dyDescent="0.25">
      <c r="A34" t="s">
        <v>125</v>
      </c>
      <c r="B34" s="2">
        <v>2022</v>
      </c>
      <c r="C34" s="2" t="s">
        <v>16</v>
      </c>
      <c r="D34" s="2" t="s">
        <v>38</v>
      </c>
      <c r="E34" s="2" t="s">
        <v>1192</v>
      </c>
      <c r="F34">
        <v>300000</v>
      </c>
    </row>
    <row r="35" spans="1:6" x14ac:dyDescent="0.25">
      <c r="A35" t="s">
        <v>126</v>
      </c>
      <c r="B35" s="2">
        <v>2022</v>
      </c>
      <c r="C35" s="2" t="s">
        <v>16</v>
      </c>
      <c r="D35" s="2" t="s">
        <v>38</v>
      </c>
      <c r="E35" s="2" t="s">
        <v>1192</v>
      </c>
      <c r="F35">
        <v>100000</v>
      </c>
    </row>
    <row r="36" spans="1:6" x14ac:dyDescent="0.25">
      <c r="A36" t="s">
        <v>127</v>
      </c>
      <c r="B36" s="2">
        <v>2022</v>
      </c>
      <c r="C36" s="2" t="s">
        <v>16</v>
      </c>
      <c r="D36" s="2" t="s">
        <v>38</v>
      </c>
      <c r="E36" s="2" t="s">
        <v>1192</v>
      </c>
      <c r="F36">
        <v>80000</v>
      </c>
    </row>
    <row r="37" spans="1:6" x14ac:dyDescent="0.25">
      <c r="A37" t="s">
        <v>128</v>
      </c>
      <c r="B37" s="2">
        <v>2022</v>
      </c>
      <c r="C37" s="2" t="s">
        <v>16</v>
      </c>
      <c r="D37" s="2" t="s">
        <v>38</v>
      </c>
      <c r="E37" s="2" t="s">
        <v>1192</v>
      </c>
      <c r="F37">
        <v>60000</v>
      </c>
    </row>
    <row r="38" spans="1:6" x14ac:dyDescent="0.25">
      <c r="A38" t="s">
        <v>129</v>
      </c>
      <c r="B38" s="2">
        <v>2022</v>
      </c>
      <c r="C38" s="2" t="s">
        <v>16</v>
      </c>
      <c r="D38" s="2" t="s">
        <v>38</v>
      </c>
      <c r="E38" s="2" t="s">
        <v>1192</v>
      </c>
      <c r="F38">
        <v>50000</v>
      </c>
    </row>
    <row r="39" spans="1:6" x14ac:dyDescent="0.25">
      <c r="A39" t="s">
        <v>130</v>
      </c>
      <c r="B39" s="2">
        <v>2022</v>
      </c>
      <c r="C39" s="2" t="s">
        <v>16</v>
      </c>
      <c r="D39" s="2" t="s">
        <v>38</v>
      </c>
      <c r="E39" s="2" t="s">
        <v>1192</v>
      </c>
      <c r="F39">
        <v>40000</v>
      </c>
    </row>
    <row r="40" spans="1:6" x14ac:dyDescent="0.25">
      <c r="A40" t="s">
        <v>131</v>
      </c>
      <c r="B40" s="2">
        <v>2022</v>
      </c>
      <c r="C40" s="2" t="s">
        <v>16</v>
      </c>
      <c r="D40" s="2" t="s">
        <v>38</v>
      </c>
      <c r="E40" s="2" t="s">
        <v>1192</v>
      </c>
      <c r="F40">
        <v>30000</v>
      </c>
    </row>
    <row r="41" spans="1:6" x14ac:dyDescent="0.25">
      <c r="A41" t="s">
        <v>132</v>
      </c>
      <c r="B41" s="2">
        <v>2022</v>
      </c>
      <c r="C41" s="2" t="s">
        <v>16</v>
      </c>
      <c r="D41" s="2" t="s">
        <v>38</v>
      </c>
      <c r="E41" s="2" t="s">
        <v>1192</v>
      </c>
      <c r="F41">
        <v>20000</v>
      </c>
    </row>
    <row r="42" spans="1:6" x14ac:dyDescent="0.25">
      <c r="A42" t="s">
        <v>133</v>
      </c>
      <c r="B42" s="2">
        <v>2022</v>
      </c>
      <c r="C42" s="2" t="s">
        <v>16</v>
      </c>
      <c r="D42" s="2" t="s">
        <v>38</v>
      </c>
      <c r="E42" s="2" t="s">
        <v>1192</v>
      </c>
      <c r="F42">
        <v>15000</v>
      </c>
    </row>
    <row r="43" spans="1:6" x14ac:dyDescent="0.25">
      <c r="A43" t="s">
        <v>134</v>
      </c>
      <c r="B43" s="2">
        <v>2022</v>
      </c>
      <c r="C43" s="2" t="s">
        <v>16</v>
      </c>
      <c r="D43" s="2" t="s">
        <v>38</v>
      </c>
      <c r="E43" s="2" t="s">
        <v>1192</v>
      </c>
      <c r="F43">
        <v>50000</v>
      </c>
    </row>
    <row r="44" spans="1:6" x14ac:dyDescent="0.25">
      <c r="A44" t="s">
        <v>135</v>
      </c>
      <c r="B44" s="2">
        <v>2022</v>
      </c>
      <c r="C44" s="2" t="s">
        <v>16</v>
      </c>
      <c r="D44" s="2" t="s">
        <v>38</v>
      </c>
      <c r="E44" s="2" t="s">
        <v>1192</v>
      </c>
      <c r="F44">
        <v>40000</v>
      </c>
    </row>
    <row r="45" spans="1:6" x14ac:dyDescent="0.25">
      <c r="A45" t="s">
        <v>136</v>
      </c>
      <c r="B45" s="2">
        <v>2022</v>
      </c>
      <c r="C45" s="2" t="s">
        <v>16</v>
      </c>
      <c r="D45" s="2" t="s">
        <v>38</v>
      </c>
      <c r="E45" s="2" t="s">
        <v>1192</v>
      </c>
      <c r="F45">
        <v>30000</v>
      </c>
    </row>
    <row r="46" spans="1:6" x14ac:dyDescent="0.25">
      <c r="A46" t="s">
        <v>137</v>
      </c>
      <c r="B46" s="2">
        <v>2022</v>
      </c>
      <c r="C46" s="2" t="s">
        <v>16</v>
      </c>
      <c r="D46" s="2" t="s">
        <v>38</v>
      </c>
      <c r="E46" s="2" t="s">
        <v>1192</v>
      </c>
      <c r="F46">
        <v>20000</v>
      </c>
    </row>
    <row r="47" spans="1:6" x14ac:dyDescent="0.25">
      <c r="A47" t="s">
        <v>138</v>
      </c>
      <c r="B47" s="2">
        <v>2022</v>
      </c>
      <c r="C47" s="2" t="s">
        <v>16</v>
      </c>
      <c r="D47" s="2" t="s">
        <v>38</v>
      </c>
      <c r="E47" s="2" t="s">
        <v>1192</v>
      </c>
      <c r="F47">
        <v>150000</v>
      </c>
    </row>
    <row r="48" spans="1:6" x14ac:dyDescent="0.25">
      <c r="A48" t="s">
        <v>139</v>
      </c>
      <c r="B48" s="2">
        <v>2022</v>
      </c>
      <c r="C48" s="2" t="s">
        <v>16</v>
      </c>
      <c r="D48" s="2" t="s">
        <v>42</v>
      </c>
      <c r="E48" s="2" t="s">
        <v>39</v>
      </c>
      <c r="F48">
        <v>800000</v>
      </c>
    </row>
    <row r="49" spans="1:6" x14ac:dyDescent="0.25">
      <c r="A49" t="s">
        <v>140</v>
      </c>
      <c r="B49" s="2">
        <v>2022</v>
      </c>
      <c r="C49" s="2" t="s">
        <v>16</v>
      </c>
      <c r="D49" s="2" t="s">
        <v>42</v>
      </c>
      <c r="E49" s="2" t="s">
        <v>40</v>
      </c>
      <c r="F49">
        <v>1000000</v>
      </c>
    </row>
    <row r="50" spans="1:6" x14ac:dyDescent="0.25">
      <c r="A50" t="s">
        <v>141</v>
      </c>
      <c r="B50" s="2">
        <v>2022</v>
      </c>
      <c r="C50" s="2" t="s">
        <v>16</v>
      </c>
      <c r="D50" s="2" t="s">
        <v>42</v>
      </c>
      <c r="E50" s="2" t="s">
        <v>41</v>
      </c>
      <c r="F50">
        <v>600000</v>
      </c>
    </row>
    <row r="51" spans="1:6" x14ac:dyDescent="0.25">
      <c r="A51" t="s">
        <v>142</v>
      </c>
      <c r="B51" s="2">
        <v>2022</v>
      </c>
      <c r="C51" s="2" t="s">
        <v>16</v>
      </c>
      <c r="D51" s="2" t="s">
        <v>42</v>
      </c>
      <c r="E51" s="2" t="s">
        <v>1194</v>
      </c>
      <c r="F51">
        <v>150000</v>
      </c>
    </row>
    <row r="52" spans="1:6" x14ac:dyDescent="0.25">
      <c r="A52" t="s">
        <v>143</v>
      </c>
      <c r="B52" s="2">
        <v>2022</v>
      </c>
      <c r="C52" s="2" t="s">
        <v>16</v>
      </c>
      <c r="D52" s="2" t="s">
        <v>42</v>
      </c>
      <c r="E52" s="2" t="s">
        <v>1194</v>
      </c>
      <c r="F52">
        <v>100000</v>
      </c>
    </row>
    <row r="53" spans="1:6" x14ac:dyDescent="0.25">
      <c r="A53" t="s">
        <v>144</v>
      </c>
      <c r="B53" s="2">
        <v>2022</v>
      </c>
      <c r="C53" s="2" t="s">
        <v>16</v>
      </c>
      <c r="D53" s="2" t="s">
        <v>42</v>
      </c>
      <c r="E53" s="2" t="s">
        <v>1194</v>
      </c>
      <c r="F53">
        <v>400000</v>
      </c>
    </row>
    <row r="54" spans="1:6" x14ac:dyDescent="0.25">
      <c r="A54" t="s">
        <v>145</v>
      </c>
      <c r="B54" s="2">
        <v>2022</v>
      </c>
      <c r="C54" s="2" t="s">
        <v>16</v>
      </c>
      <c r="D54" s="2" t="s">
        <v>42</v>
      </c>
      <c r="E54" s="2" t="s">
        <v>1194</v>
      </c>
      <c r="F54">
        <v>500000</v>
      </c>
    </row>
    <row r="55" spans="1:6" x14ac:dyDescent="0.25">
      <c r="A55" t="s">
        <v>146</v>
      </c>
      <c r="B55" s="2">
        <v>2022</v>
      </c>
      <c r="C55" s="2" t="s">
        <v>16</v>
      </c>
      <c r="D55" s="2" t="s">
        <v>42</v>
      </c>
      <c r="E55" s="2" t="s">
        <v>1194</v>
      </c>
      <c r="F55">
        <v>300000</v>
      </c>
    </row>
    <row r="56" spans="1:6" x14ac:dyDescent="0.25">
      <c r="A56" t="s">
        <v>147</v>
      </c>
      <c r="B56" s="2">
        <v>2022</v>
      </c>
      <c r="C56" s="2" t="s">
        <v>16</v>
      </c>
      <c r="D56" s="2" t="s">
        <v>42</v>
      </c>
      <c r="E56" s="2" t="s">
        <v>1194</v>
      </c>
      <c r="F56">
        <v>200000</v>
      </c>
    </row>
    <row r="57" spans="1:6" x14ac:dyDescent="0.25">
      <c r="A57" t="s">
        <v>148</v>
      </c>
      <c r="B57" s="2">
        <v>2022</v>
      </c>
      <c r="C57" s="2" t="s">
        <v>16</v>
      </c>
      <c r="D57" s="2" t="s">
        <v>42</v>
      </c>
      <c r="E57" s="2" t="s">
        <v>1194</v>
      </c>
      <c r="F57">
        <v>80000</v>
      </c>
    </row>
    <row r="58" spans="1:6" x14ac:dyDescent="0.25">
      <c r="A58" t="s">
        <v>149</v>
      </c>
      <c r="B58" s="2">
        <v>2022</v>
      </c>
      <c r="C58" s="2" t="s">
        <v>16</v>
      </c>
      <c r="D58" s="2" t="s">
        <v>42</v>
      </c>
      <c r="E58" s="2" t="s">
        <v>1194</v>
      </c>
      <c r="F58">
        <v>60000</v>
      </c>
    </row>
    <row r="59" spans="1:6" x14ac:dyDescent="0.25">
      <c r="A59" t="s">
        <v>150</v>
      </c>
      <c r="B59" s="2">
        <v>2022</v>
      </c>
      <c r="C59" s="2" t="s">
        <v>16</v>
      </c>
      <c r="D59" s="2" t="s">
        <v>42</v>
      </c>
      <c r="E59" s="2" t="s">
        <v>1194</v>
      </c>
      <c r="F59">
        <v>50000</v>
      </c>
    </row>
    <row r="60" spans="1:6" x14ac:dyDescent="0.25">
      <c r="A60" t="s">
        <v>151</v>
      </c>
      <c r="B60" s="2">
        <v>2022</v>
      </c>
      <c r="C60" s="2" t="s">
        <v>16</v>
      </c>
      <c r="D60" s="2" t="s">
        <v>42</v>
      </c>
      <c r="E60" s="2" t="s">
        <v>1194</v>
      </c>
      <c r="F60">
        <v>40000</v>
      </c>
    </row>
    <row r="61" spans="1:6" x14ac:dyDescent="0.25">
      <c r="A61" t="s">
        <v>152</v>
      </c>
      <c r="B61" s="2">
        <v>2022</v>
      </c>
      <c r="C61" s="2" t="s">
        <v>16</v>
      </c>
      <c r="D61" s="2" t="s">
        <v>42</v>
      </c>
      <c r="E61" s="2" t="s">
        <v>1194</v>
      </c>
      <c r="F61">
        <v>30000</v>
      </c>
    </row>
    <row r="62" spans="1:6" x14ac:dyDescent="0.25">
      <c r="A62" t="s">
        <v>153</v>
      </c>
      <c r="B62" s="2">
        <v>2022</v>
      </c>
      <c r="C62" s="2" t="s">
        <v>16</v>
      </c>
      <c r="D62" s="2" t="s">
        <v>42</v>
      </c>
      <c r="E62" s="2" t="s">
        <v>1194</v>
      </c>
      <c r="F62">
        <v>20000</v>
      </c>
    </row>
    <row r="63" spans="1:6" x14ac:dyDescent="0.25">
      <c r="A63" t="s">
        <v>154</v>
      </c>
      <c r="B63" s="2">
        <v>2022</v>
      </c>
      <c r="C63" s="2" t="s">
        <v>16</v>
      </c>
      <c r="D63" s="2" t="s">
        <v>42</v>
      </c>
      <c r="E63" s="2" t="s">
        <v>1194</v>
      </c>
      <c r="F63">
        <v>15000</v>
      </c>
    </row>
    <row r="64" spans="1:6" x14ac:dyDescent="0.25">
      <c r="A64" t="s">
        <v>155</v>
      </c>
      <c r="B64" s="2">
        <v>2022</v>
      </c>
      <c r="C64" s="2" t="s">
        <v>16</v>
      </c>
      <c r="D64" s="2" t="s">
        <v>42</v>
      </c>
      <c r="E64" s="2" t="s">
        <v>1194</v>
      </c>
      <c r="F64">
        <v>10000</v>
      </c>
    </row>
    <row r="65" spans="1:6" x14ac:dyDescent="0.25">
      <c r="A65" t="s">
        <v>156</v>
      </c>
      <c r="B65" s="2">
        <v>2022</v>
      </c>
      <c r="C65" s="2" t="s">
        <v>16</v>
      </c>
      <c r="D65" s="2" t="s">
        <v>42</v>
      </c>
      <c r="E65" s="2" t="s">
        <v>1194</v>
      </c>
      <c r="F65">
        <v>8000</v>
      </c>
    </row>
    <row r="66" spans="1:6" x14ac:dyDescent="0.25">
      <c r="A66" t="s">
        <v>157</v>
      </c>
      <c r="B66" s="2">
        <v>2022</v>
      </c>
      <c r="C66" s="2" t="s">
        <v>16</v>
      </c>
      <c r="D66" s="2" t="s">
        <v>42</v>
      </c>
      <c r="E66" s="2" t="s">
        <v>1194</v>
      </c>
      <c r="F66">
        <v>6000</v>
      </c>
    </row>
    <row r="67" spans="1:6" x14ac:dyDescent="0.25">
      <c r="A67" t="s">
        <v>158</v>
      </c>
      <c r="B67" s="2">
        <v>2022</v>
      </c>
      <c r="C67" s="2" t="s">
        <v>16</v>
      </c>
      <c r="D67" s="2" t="s">
        <v>42</v>
      </c>
      <c r="E67" s="2" t="s">
        <v>1194</v>
      </c>
      <c r="F67">
        <v>12000</v>
      </c>
    </row>
    <row r="68" spans="1:6" x14ac:dyDescent="0.25">
      <c r="A68" t="s">
        <v>159</v>
      </c>
      <c r="B68" s="2">
        <v>2022</v>
      </c>
      <c r="C68" s="2" t="s">
        <v>16</v>
      </c>
      <c r="D68" s="2" t="s">
        <v>42</v>
      </c>
      <c r="E68" s="2" t="s">
        <v>1194</v>
      </c>
      <c r="F68">
        <v>4000</v>
      </c>
    </row>
    <row r="69" spans="1:6" x14ac:dyDescent="0.25">
      <c r="A69" t="s">
        <v>160</v>
      </c>
      <c r="B69" s="2">
        <v>2022</v>
      </c>
      <c r="C69" s="2" t="s">
        <v>16</v>
      </c>
      <c r="D69" s="2" t="s">
        <v>42</v>
      </c>
      <c r="E69" s="2" t="s">
        <v>1194</v>
      </c>
      <c r="F69">
        <v>3000</v>
      </c>
    </row>
    <row r="70" spans="1:6" x14ac:dyDescent="0.25">
      <c r="A70" t="s">
        <v>161</v>
      </c>
      <c r="B70" s="2">
        <v>2022</v>
      </c>
      <c r="C70" s="2" t="s">
        <v>16</v>
      </c>
      <c r="D70" s="2" t="s">
        <v>51</v>
      </c>
      <c r="E70" s="2" t="s">
        <v>43</v>
      </c>
      <c r="F70">
        <v>8000000</v>
      </c>
    </row>
    <row r="71" spans="1:6" x14ac:dyDescent="0.25">
      <c r="A71" t="s">
        <v>162</v>
      </c>
      <c r="B71" s="2">
        <v>2022</v>
      </c>
      <c r="C71" s="2" t="s">
        <v>16</v>
      </c>
      <c r="D71" s="2" t="s">
        <v>51</v>
      </c>
      <c r="E71" s="2" t="s">
        <v>44</v>
      </c>
      <c r="F71">
        <v>4000000</v>
      </c>
    </row>
    <row r="72" spans="1:6" x14ac:dyDescent="0.25">
      <c r="A72" t="s">
        <v>163</v>
      </c>
      <c r="B72" s="2">
        <v>2022</v>
      </c>
      <c r="C72" s="2" t="s">
        <v>16</v>
      </c>
      <c r="D72" s="2" t="s">
        <v>51</v>
      </c>
      <c r="E72" s="2" t="s">
        <v>45</v>
      </c>
      <c r="F72">
        <v>10000000</v>
      </c>
    </row>
    <row r="73" spans="1:6" x14ac:dyDescent="0.25">
      <c r="A73" t="s">
        <v>164</v>
      </c>
      <c r="B73" s="2">
        <v>2022</v>
      </c>
      <c r="C73" s="2" t="s">
        <v>16</v>
      </c>
      <c r="D73" s="2" t="s">
        <v>51</v>
      </c>
      <c r="E73" s="2" t="s">
        <v>46</v>
      </c>
      <c r="F73">
        <v>3000000</v>
      </c>
    </row>
    <row r="74" spans="1:6" x14ac:dyDescent="0.25">
      <c r="A74" t="s">
        <v>165</v>
      </c>
      <c r="B74" s="2">
        <v>2022</v>
      </c>
      <c r="C74" s="2" t="s">
        <v>16</v>
      </c>
      <c r="D74" s="2" t="s">
        <v>51</v>
      </c>
      <c r="E74" s="2" t="s">
        <v>47</v>
      </c>
      <c r="F74">
        <v>300000</v>
      </c>
    </row>
    <row r="75" spans="1:6" x14ac:dyDescent="0.25">
      <c r="A75" t="s">
        <v>166</v>
      </c>
      <c r="B75" s="2">
        <v>2022</v>
      </c>
      <c r="C75" s="2" t="s">
        <v>16</v>
      </c>
      <c r="D75" s="2" t="s">
        <v>51</v>
      </c>
      <c r="E75" s="2" t="s">
        <v>1195</v>
      </c>
      <c r="F75">
        <v>250000</v>
      </c>
    </row>
    <row r="76" spans="1:6" x14ac:dyDescent="0.25">
      <c r="A76" t="s">
        <v>167</v>
      </c>
      <c r="B76" s="2">
        <v>2022</v>
      </c>
      <c r="C76" s="2" t="s">
        <v>16</v>
      </c>
      <c r="D76" s="2" t="s">
        <v>51</v>
      </c>
      <c r="E76" s="2" t="s">
        <v>48</v>
      </c>
      <c r="F76">
        <v>2000000</v>
      </c>
    </row>
    <row r="77" spans="1:6" x14ac:dyDescent="0.25">
      <c r="A77" t="s">
        <v>168</v>
      </c>
      <c r="B77" s="2">
        <v>2022</v>
      </c>
      <c r="C77" s="2" t="s">
        <v>16</v>
      </c>
      <c r="D77" s="2" t="s">
        <v>51</v>
      </c>
      <c r="E77" s="2" t="s">
        <v>49</v>
      </c>
      <c r="F77">
        <v>5000000</v>
      </c>
    </row>
    <row r="78" spans="1:6" x14ac:dyDescent="0.25">
      <c r="A78" t="s">
        <v>169</v>
      </c>
      <c r="B78" s="2">
        <v>2022</v>
      </c>
      <c r="C78" s="2" t="s">
        <v>16</v>
      </c>
      <c r="D78" s="2" t="s">
        <v>51</v>
      </c>
      <c r="E78" s="2" t="s">
        <v>1195</v>
      </c>
      <c r="F78">
        <v>200000</v>
      </c>
    </row>
    <row r="79" spans="1:6" x14ac:dyDescent="0.25">
      <c r="A79" t="s">
        <v>170</v>
      </c>
      <c r="B79" s="2">
        <v>2022</v>
      </c>
      <c r="C79" s="2" t="s">
        <v>16</v>
      </c>
      <c r="D79" s="2" t="s">
        <v>51</v>
      </c>
      <c r="E79" s="2" t="s">
        <v>1195</v>
      </c>
      <c r="F79">
        <v>150000</v>
      </c>
    </row>
    <row r="80" spans="1:6" x14ac:dyDescent="0.25">
      <c r="A80" t="s">
        <v>171</v>
      </c>
      <c r="B80" s="2">
        <v>2022</v>
      </c>
      <c r="C80" s="2" t="s">
        <v>16</v>
      </c>
      <c r="D80" s="2" t="s">
        <v>51</v>
      </c>
      <c r="E80" s="2" t="s">
        <v>1195</v>
      </c>
      <c r="F80">
        <v>100000</v>
      </c>
    </row>
    <row r="81" spans="1:6" x14ac:dyDescent="0.25">
      <c r="A81" t="s">
        <v>172</v>
      </c>
      <c r="B81" s="2">
        <v>2022</v>
      </c>
      <c r="C81" s="2" t="s">
        <v>16</v>
      </c>
      <c r="D81" s="2" t="s">
        <v>51</v>
      </c>
      <c r="E81" s="2" t="s">
        <v>1195</v>
      </c>
      <c r="F81">
        <v>75000</v>
      </c>
    </row>
    <row r="82" spans="1:6" x14ac:dyDescent="0.25">
      <c r="A82" t="s">
        <v>173</v>
      </c>
      <c r="B82" s="2">
        <v>2022</v>
      </c>
      <c r="C82" s="2" t="s">
        <v>16</v>
      </c>
      <c r="D82" s="2" t="s">
        <v>51</v>
      </c>
      <c r="E82" s="2" t="s">
        <v>1195</v>
      </c>
      <c r="F82">
        <v>50000</v>
      </c>
    </row>
    <row r="83" spans="1:6" x14ac:dyDescent="0.25">
      <c r="A83" t="s">
        <v>174</v>
      </c>
      <c r="B83" s="2">
        <v>2022</v>
      </c>
      <c r="C83" s="2" t="s">
        <v>16</v>
      </c>
      <c r="D83" s="2" t="s">
        <v>51</v>
      </c>
      <c r="E83" s="2" t="s">
        <v>50</v>
      </c>
      <c r="F83">
        <v>25000</v>
      </c>
    </row>
    <row r="84" spans="1:6" x14ac:dyDescent="0.25">
      <c r="A84" t="s">
        <v>175</v>
      </c>
      <c r="B84" s="2">
        <v>2022</v>
      </c>
      <c r="C84" s="2" t="s">
        <v>16</v>
      </c>
      <c r="D84" s="2" t="s">
        <v>51</v>
      </c>
      <c r="E84" s="2" t="s">
        <v>1195</v>
      </c>
      <c r="F84">
        <v>20000</v>
      </c>
    </row>
    <row r="85" spans="1:6" x14ac:dyDescent="0.25">
      <c r="A85" t="s">
        <v>176</v>
      </c>
      <c r="B85" s="2">
        <v>2022</v>
      </c>
      <c r="C85" s="2" t="s">
        <v>16</v>
      </c>
      <c r="D85" s="2" t="s">
        <v>51</v>
      </c>
      <c r="E85" s="2" t="s">
        <v>1195</v>
      </c>
      <c r="F85">
        <v>15000</v>
      </c>
    </row>
    <row r="86" spans="1:6" x14ac:dyDescent="0.25">
      <c r="A86" t="s">
        <v>177</v>
      </c>
      <c r="B86" s="2">
        <v>2022</v>
      </c>
      <c r="C86" s="2" t="s">
        <v>16</v>
      </c>
      <c r="D86" s="2" t="s">
        <v>51</v>
      </c>
      <c r="E86" s="2" t="s">
        <v>1195</v>
      </c>
      <c r="F86">
        <v>10000</v>
      </c>
    </row>
    <row r="87" spans="1:6" x14ac:dyDescent="0.25">
      <c r="A87" t="s">
        <v>178</v>
      </c>
      <c r="B87" s="2">
        <v>2022</v>
      </c>
      <c r="C87" s="2" t="s">
        <v>16</v>
      </c>
      <c r="D87" s="2" t="s">
        <v>52</v>
      </c>
      <c r="E87" s="2" t="s">
        <v>53</v>
      </c>
      <c r="F87">
        <v>400000</v>
      </c>
    </row>
    <row r="88" spans="1:6" x14ac:dyDescent="0.25">
      <c r="A88" t="s">
        <v>179</v>
      </c>
      <c r="B88" s="2">
        <v>2022</v>
      </c>
      <c r="C88" s="2" t="s">
        <v>16</v>
      </c>
      <c r="D88" s="2" t="s">
        <v>52</v>
      </c>
      <c r="E88" s="2" t="s">
        <v>54</v>
      </c>
      <c r="F88">
        <v>300000</v>
      </c>
    </row>
    <row r="89" spans="1:6" x14ac:dyDescent="0.25">
      <c r="A89" t="s">
        <v>180</v>
      </c>
      <c r="B89" s="2">
        <v>2022</v>
      </c>
      <c r="C89" s="2" t="s">
        <v>16</v>
      </c>
      <c r="D89" s="2" t="s">
        <v>52</v>
      </c>
      <c r="E89" s="2" t="s">
        <v>1196</v>
      </c>
      <c r="F89">
        <v>200000</v>
      </c>
    </row>
    <row r="90" spans="1:6" x14ac:dyDescent="0.25">
      <c r="A90" t="s">
        <v>181</v>
      </c>
      <c r="B90" s="2">
        <v>2022</v>
      </c>
      <c r="C90" s="2" t="s">
        <v>16</v>
      </c>
      <c r="D90" s="2" t="s">
        <v>52</v>
      </c>
      <c r="E90" s="2" t="s">
        <v>1196</v>
      </c>
      <c r="F90">
        <v>10000</v>
      </c>
    </row>
    <row r="91" spans="1:6" x14ac:dyDescent="0.25">
      <c r="A91" t="s">
        <v>182</v>
      </c>
      <c r="B91" s="2">
        <v>2022</v>
      </c>
      <c r="C91" s="2" t="s">
        <v>16</v>
      </c>
      <c r="D91" s="2" t="s">
        <v>52</v>
      </c>
      <c r="E91" s="2" t="s">
        <v>1196</v>
      </c>
      <c r="F91">
        <v>7500</v>
      </c>
    </row>
    <row r="92" spans="1:6" x14ac:dyDescent="0.25">
      <c r="A92" t="s">
        <v>183</v>
      </c>
      <c r="B92" s="2">
        <v>2022</v>
      </c>
      <c r="C92" s="2" t="s">
        <v>16</v>
      </c>
      <c r="D92" s="2" t="s">
        <v>52</v>
      </c>
      <c r="E92" s="2" t="s">
        <v>1196</v>
      </c>
      <c r="F92">
        <v>5000</v>
      </c>
    </row>
    <row r="93" spans="1:6" x14ac:dyDescent="0.25">
      <c r="A93" t="s">
        <v>184</v>
      </c>
      <c r="B93" s="2">
        <v>2022</v>
      </c>
      <c r="C93" s="2" t="s">
        <v>16</v>
      </c>
      <c r="D93" s="2" t="s">
        <v>52</v>
      </c>
      <c r="E93" s="2" t="s">
        <v>1196</v>
      </c>
      <c r="F93">
        <v>3750</v>
      </c>
    </row>
    <row r="94" spans="1:6" x14ac:dyDescent="0.25">
      <c r="A94" t="s">
        <v>185</v>
      </c>
      <c r="B94" s="2">
        <v>2022</v>
      </c>
      <c r="C94" s="2" t="s">
        <v>16</v>
      </c>
      <c r="D94" s="2" t="s">
        <v>52</v>
      </c>
      <c r="E94" s="2" t="s">
        <v>1196</v>
      </c>
      <c r="F94">
        <v>2500</v>
      </c>
    </row>
    <row r="95" spans="1:6" x14ac:dyDescent="0.25">
      <c r="A95" t="s">
        <v>186</v>
      </c>
      <c r="B95" s="2">
        <v>2022</v>
      </c>
      <c r="C95" s="2" t="s">
        <v>55</v>
      </c>
      <c r="D95" s="2" t="s">
        <v>26</v>
      </c>
      <c r="E95" s="2" t="s">
        <v>17</v>
      </c>
      <c r="F95">
        <v>53900000</v>
      </c>
    </row>
    <row r="96" spans="1:6" x14ac:dyDescent="0.25">
      <c r="A96" t="s">
        <v>187</v>
      </c>
      <c r="B96" s="2">
        <v>2022</v>
      </c>
      <c r="C96" s="2" t="s">
        <v>55</v>
      </c>
      <c r="D96" s="2" t="s">
        <v>26</v>
      </c>
      <c r="E96" s="2" t="s">
        <v>18</v>
      </c>
      <c r="F96">
        <v>1700000</v>
      </c>
    </row>
    <row r="97" spans="1:6" x14ac:dyDescent="0.25">
      <c r="A97" t="s">
        <v>188</v>
      </c>
      <c r="B97" s="2">
        <v>2022</v>
      </c>
      <c r="C97" s="2" t="s">
        <v>55</v>
      </c>
      <c r="D97" s="2" t="s">
        <v>26</v>
      </c>
      <c r="E97" s="2" t="s">
        <v>19</v>
      </c>
      <c r="F97">
        <v>1500000</v>
      </c>
    </row>
    <row r="98" spans="1:6" x14ac:dyDescent="0.25">
      <c r="A98" t="s">
        <v>189</v>
      </c>
      <c r="B98" s="2">
        <v>2022</v>
      </c>
      <c r="C98" s="2" t="s">
        <v>55</v>
      </c>
      <c r="D98" s="2" t="s">
        <v>27</v>
      </c>
      <c r="E98" s="2" t="s">
        <v>20</v>
      </c>
      <c r="F98">
        <v>105000</v>
      </c>
    </row>
    <row r="99" spans="1:6" x14ac:dyDescent="0.25">
      <c r="A99" t="s">
        <v>190</v>
      </c>
      <c r="B99" s="2">
        <v>2022</v>
      </c>
      <c r="C99" s="2" t="s">
        <v>55</v>
      </c>
      <c r="D99" s="2" t="s">
        <v>27</v>
      </c>
      <c r="E99" s="2" t="s">
        <v>21</v>
      </c>
      <c r="F99">
        <v>95000</v>
      </c>
    </row>
    <row r="100" spans="1:6" x14ac:dyDescent="0.25">
      <c r="A100" t="s">
        <v>191</v>
      </c>
      <c r="B100" s="2">
        <v>2022</v>
      </c>
      <c r="C100" s="2" t="s">
        <v>55</v>
      </c>
      <c r="D100" s="2" t="s">
        <v>27</v>
      </c>
      <c r="E100" s="2" t="s">
        <v>22</v>
      </c>
      <c r="F100">
        <v>115000</v>
      </c>
    </row>
    <row r="101" spans="1:6" x14ac:dyDescent="0.25">
      <c r="A101" t="s">
        <v>192</v>
      </c>
      <c r="B101" s="2">
        <v>2022</v>
      </c>
      <c r="C101" s="2" t="s">
        <v>55</v>
      </c>
      <c r="D101" s="2" t="s">
        <v>27</v>
      </c>
      <c r="E101" s="2" t="s">
        <v>23</v>
      </c>
      <c r="F101">
        <v>85000</v>
      </c>
    </row>
    <row r="102" spans="1:6" x14ac:dyDescent="0.25">
      <c r="A102" t="s">
        <v>193</v>
      </c>
      <c r="B102" s="2">
        <v>2022</v>
      </c>
      <c r="C102" s="2" t="s">
        <v>55</v>
      </c>
      <c r="D102" s="2" t="s">
        <v>27</v>
      </c>
      <c r="E102" s="2" t="s">
        <v>24</v>
      </c>
      <c r="F102">
        <v>75000</v>
      </c>
    </row>
    <row r="103" spans="1:6" x14ac:dyDescent="0.25">
      <c r="A103" t="s">
        <v>194</v>
      </c>
      <c r="B103" s="2">
        <v>2022</v>
      </c>
      <c r="C103" s="2" t="s">
        <v>55</v>
      </c>
      <c r="D103" s="2" t="s">
        <v>27</v>
      </c>
      <c r="E103" s="2" t="s">
        <v>25</v>
      </c>
      <c r="F103">
        <v>125000</v>
      </c>
    </row>
    <row r="104" spans="1:6" x14ac:dyDescent="0.25">
      <c r="A104" t="s">
        <v>195</v>
      </c>
      <c r="B104" s="2">
        <v>2022</v>
      </c>
      <c r="C104" s="2" t="s">
        <v>55</v>
      </c>
      <c r="D104" s="2" t="s">
        <v>5</v>
      </c>
      <c r="E104" s="2" t="s">
        <v>6</v>
      </c>
      <c r="F104">
        <v>16600000.000000002</v>
      </c>
    </row>
    <row r="105" spans="1:6" x14ac:dyDescent="0.25">
      <c r="A105" t="s">
        <v>196</v>
      </c>
      <c r="B105" s="2">
        <v>2022</v>
      </c>
      <c r="C105" s="2" t="s">
        <v>55</v>
      </c>
      <c r="D105" s="2" t="s">
        <v>5</v>
      </c>
      <c r="E105" s="2" t="s">
        <v>7</v>
      </c>
      <c r="F105">
        <v>2700000</v>
      </c>
    </row>
    <row r="106" spans="1:6" x14ac:dyDescent="0.25">
      <c r="A106" t="s">
        <v>197</v>
      </c>
      <c r="B106" s="2">
        <v>2022</v>
      </c>
      <c r="C106" s="2" t="s">
        <v>55</v>
      </c>
      <c r="D106" s="2" t="s">
        <v>5</v>
      </c>
      <c r="E106" s="2" t="s">
        <v>8</v>
      </c>
      <c r="F106">
        <v>2100000</v>
      </c>
    </row>
    <row r="107" spans="1:6" x14ac:dyDescent="0.25">
      <c r="A107" t="s">
        <v>198</v>
      </c>
      <c r="B107" s="2">
        <v>2022</v>
      </c>
      <c r="C107" s="2" t="s">
        <v>55</v>
      </c>
      <c r="D107" s="2" t="s">
        <v>5</v>
      </c>
      <c r="E107" s="2" t="s">
        <v>9</v>
      </c>
      <c r="F107">
        <v>1300000</v>
      </c>
    </row>
    <row r="108" spans="1:6" x14ac:dyDescent="0.25">
      <c r="A108" t="s">
        <v>199</v>
      </c>
      <c r="B108" s="2">
        <v>2022</v>
      </c>
      <c r="C108" s="2" t="s">
        <v>55</v>
      </c>
      <c r="D108" s="2" t="s">
        <v>5</v>
      </c>
      <c r="E108" s="2" t="s">
        <v>10</v>
      </c>
      <c r="F108">
        <v>1500000</v>
      </c>
    </row>
    <row r="109" spans="1:6" x14ac:dyDescent="0.25">
      <c r="A109" t="s">
        <v>200</v>
      </c>
      <c r="B109" s="2">
        <v>2022</v>
      </c>
      <c r="C109" s="2" t="s">
        <v>55</v>
      </c>
      <c r="D109" s="2" t="s">
        <v>5</v>
      </c>
      <c r="E109" s="2" t="s">
        <v>11</v>
      </c>
      <c r="F109">
        <v>320000</v>
      </c>
    </row>
    <row r="110" spans="1:6" x14ac:dyDescent="0.25">
      <c r="A110" t="s">
        <v>201</v>
      </c>
      <c r="B110" s="2">
        <v>2022</v>
      </c>
      <c r="C110" s="2" t="s">
        <v>55</v>
      </c>
      <c r="D110" s="2" t="s">
        <v>5</v>
      </c>
      <c r="E110" s="2" t="s">
        <v>12</v>
      </c>
      <c r="F110">
        <v>1100000</v>
      </c>
    </row>
    <row r="111" spans="1:6" x14ac:dyDescent="0.25">
      <c r="A111" t="s">
        <v>202</v>
      </c>
      <c r="B111" s="2">
        <v>2022</v>
      </c>
      <c r="C111" s="2" t="s">
        <v>55</v>
      </c>
      <c r="D111" s="2" t="s">
        <v>5</v>
      </c>
      <c r="E111" s="2" t="s">
        <v>13</v>
      </c>
      <c r="F111">
        <v>27000</v>
      </c>
    </row>
    <row r="112" spans="1:6" x14ac:dyDescent="0.25">
      <c r="A112" t="s">
        <v>203</v>
      </c>
      <c r="B112" s="2">
        <v>2022</v>
      </c>
      <c r="C112" s="2" t="s">
        <v>55</v>
      </c>
      <c r="D112" s="2" t="s">
        <v>5</v>
      </c>
      <c r="E112" s="2" t="s">
        <v>14</v>
      </c>
      <c r="F112">
        <v>73000</v>
      </c>
    </row>
    <row r="113" spans="1:6" x14ac:dyDescent="0.25">
      <c r="A113" t="s">
        <v>204</v>
      </c>
      <c r="B113" s="2">
        <v>2022</v>
      </c>
      <c r="C113" s="2" t="s">
        <v>55</v>
      </c>
      <c r="D113" s="2" t="s">
        <v>5</v>
      </c>
      <c r="E113" s="2" t="s">
        <v>15</v>
      </c>
      <c r="F113">
        <v>53000</v>
      </c>
    </row>
    <row r="114" spans="1:6" x14ac:dyDescent="0.25">
      <c r="A114" t="s">
        <v>205</v>
      </c>
      <c r="B114" s="2">
        <v>2022</v>
      </c>
      <c r="C114" s="2" t="s">
        <v>55</v>
      </c>
      <c r="D114" s="2" t="s">
        <v>5</v>
      </c>
      <c r="E114" s="2" t="s">
        <v>1193</v>
      </c>
      <c r="F114">
        <v>11000</v>
      </c>
    </row>
    <row r="115" spans="1:6" x14ac:dyDescent="0.25">
      <c r="A115" t="s">
        <v>206</v>
      </c>
      <c r="B115" s="2">
        <v>2022</v>
      </c>
      <c r="C115" s="2" t="s">
        <v>55</v>
      </c>
      <c r="D115" s="2" t="s">
        <v>5</v>
      </c>
      <c r="E115" s="2" t="s">
        <v>1193</v>
      </c>
      <c r="F115">
        <v>6000</v>
      </c>
    </row>
    <row r="116" spans="1:6" x14ac:dyDescent="0.25">
      <c r="A116" t="s">
        <v>207</v>
      </c>
      <c r="B116" s="2">
        <v>2022</v>
      </c>
      <c r="C116" s="2" t="s">
        <v>55</v>
      </c>
      <c r="D116" s="2" t="s">
        <v>5</v>
      </c>
      <c r="E116" s="2" t="s">
        <v>1193</v>
      </c>
      <c r="F116">
        <v>11000</v>
      </c>
    </row>
    <row r="117" spans="1:6" x14ac:dyDescent="0.25">
      <c r="A117" t="s">
        <v>208</v>
      </c>
      <c r="B117" s="2">
        <v>2022</v>
      </c>
      <c r="C117" s="2" t="s">
        <v>55</v>
      </c>
      <c r="D117" s="2" t="s">
        <v>38</v>
      </c>
      <c r="E117" s="2" t="s">
        <v>28</v>
      </c>
      <c r="F117">
        <v>12300000</v>
      </c>
    </row>
    <row r="118" spans="1:6" x14ac:dyDescent="0.25">
      <c r="A118" t="s">
        <v>209</v>
      </c>
      <c r="B118" s="2">
        <v>2022</v>
      </c>
      <c r="C118" s="2" t="s">
        <v>55</v>
      </c>
      <c r="D118" s="2" t="s">
        <v>38</v>
      </c>
      <c r="E118" s="2" t="s">
        <v>29</v>
      </c>
      <c r="F118">
        <v>8300000.0000000009</v>
      </c>
    </row>
    <row r="119" spans="1:6" x14ac:dyDescent="0.25">
      <c r="A119" t="s">
        <v>210</v>
      </c>
      <c r="B119" s="2">
        <v>2022</v>
      </c>
      <c r="C119" s="2" t="s">
        <v>55</v>
      </c>
      <c r="D119" s="2" t="s">
        <v>38</v>
      </c>
      <c r="E119" s="2" t="s">
        <v>30</v>
      </c>
      <c r="F119">
        <v>10300000</v>
      </c>
    </row>
    <row r="120" spans="1:6" x14ac:dyDescent="0.25">
      <c r="A120" t="s">
        <v>211</v>
      </c>
      <c r="B120" s="2">
        <v>2022</v>
      </c>
      <c r="C120" s="2" t="s">
        <v>55</v>
      </c>
      <c r="D120" s="2" t="s">
        <v>38</v>
      </c>
      <c r="E120" s="2" t="s">
        <v>31</v>
      </c>
      <c r="F120">
        <v>6300000</v>
      </c>
    </row>
    <row r="121" spans="1:6" x14ac:dyDescent="0.25">
      <c r="A121" t="s">
        <v>212</v>
      </c>
      <c r="B121" s="2">
        <v>2022</v>
      </c>
      <c r="C121" s="2" t="s">
        <v>55</v>
      </c>
      <c r="D121" s="2" t="s">
        <v>38</v>
      </c>
      <c r="E121" s="2" t="s">
        <v>32</v>
      </c>
      <c r="F121">
        <v>5300000</v>
      </c>
    </row>
    <row r="122" spans="1:6" x14ac:dyDescent="0.25">
      <c r="A122" t="s">
        <v>213</v>
      </c>
      <c r="B122" s="2">
        <v>2022</v>
      </c>
      <c r="C122" s="2" t="s">
        <v>55</v>
      </c>
      <c r="D122" s="2" t="s">
        <v>38</v>
      </c>
      <c r="E122" s="2" t="s">
        <v>33</v>
      </c>
      <c r="F122">
        <v>3300000</v>
      </c>
    </row>
    <row r="123" spans="1:6" x14ac:dyDescent="0.25">
      <c r="A123" t="s">
        <v>214</v>
      </c>
      <c r="B123" s="2">
        <v>2022</v>
      </c>
      <c r="C123" s="2" t="s">
        <v>55</v>
      </c>
      <c r="D123" s="2" t="s">
        <v>38</v>
      </c>
      <c r="E123" s="2" t="s">
        <v>34</v>
      </c>
      <c r="F123">
        <v>2200000</v>
      </c>
    </row>
    <row r="124" spans="1:6" x14ac:dyDescent="0.25">
      <c r="A124" t="s">
        <v>215</v>
      </c>
      <c r="B124" s="2">
        <v>2022</v>
      </c>
      <c r="C124" s="2" t="s">
        <v>55</v>
      </c>
      <c r="D124" s="2" t="s">
        <v>38</v>
      </c>
      <c r="E124" s="2" t="s">
        <v>35</v>
      </c>
      <c r="F124">
        <v>1100000</v>
      </c>
    </row>
    <row r="125" spans="1:6" x14ac:dyDescent="0.25">
      <c r="A125" t="s">
        <v>216</v>
      </c>
      <c r="B125" s="2">
        <v>2022</v>
      </c>
      <c r="C125" s="2" t="s">
        <v>55</v>
      </c>
      <c r="D125" s="2" t="s">
        <v>38</v>
      </c>
      <c r="E125" s="2" t="s">
        <v>36</v>
      </c>
      <c r="F125">
        <v>530000</v>
      </c>
    </row>
    <row r="126" spans="1:6" x14ac:dyDescent="0.25">
      <c r="A126" t="s">
        <v>217</v>
      </c>
      <c r="B126" s="2">
        <v>2022</v>
      </c>
      <c r="C126" s="2" t="s">
        <v>55</v>
      </c>
      <c r="D126" s="2" t="s">
        <v>38</v>
      </c>
      <c r="E126" s="2" t="s">
        <v>37</v>
      </c>
      <c r="F126">
        <v>430000</v>
      </c>
    </row>
    <row r="127" spans="1:6" x14ac:dyDescent="0.25">
      <c r="A127" t="s">
        <v>218</v>
      </c>
      <c r="B127" s="2">
        <v>2022</v>
      </c>
      <c r="C127" s="2" t="s">
        <v>55</v>
      </c>
      <c r="D127" s="2" t="s">
        <v>38</v>
      </c>
      <c r="E127" s="2" t="s">
        <v>1192</v>
      </c>
      <c r="F127">
        <v>330000</v>
      </c>
    </row>
    <row r="128" spans="1:6" x14ac:dyDescent="0.25">
      <c r="A128" t="s">
        <v>219</v>
      </c>
      <c r="B128" s="2">
        <v>2022</v>
      </c>
      <c r="C128" s="2" t="s">
        <v>55</v>
      </c>
      <c r="D128" s="2" t="s">
        <v>38</v>
      </c>
      <c r="E128" s="2" t="s">
        <v>1192</v>
      </c>
      <c r="F128">
        <v>100000</v>
      </c>
    </row>
    <row r="129" spans="1:6" x14ac:dyDescent="0.25">
      <c r="A129" t="s">
        <v>220</v>
      </c>
      <c r="B129" s="2">
        <v>2022</v>
      </c>
      <c r="C129" s="2" t="s">
        <v>55</v>
      </c>
      <c r="D129" s="2" t="s">
        <v>38</v>
      </c>
      <c r="E129" s="2" t="s">
        <v>1192</v>
      </c>
      <c r="F129">
        <v>90000</v>
      </c>
    </row>
    <row r="130" spans="1:6" x14ac:dyDescent="0.25">
      <c r="A130" t="s">
        <v>221</v>
      </c>
      <c r="B130" s="2">
        <v>2022</v>
      </c>
      <c r="C130" s="2" t="s">
        <v>55</v>
      </c>
      <c r="D130" s="2" t="s">
        <v>38</v>
      </c>
      <c r="E130" s="2" t="s">
        <v>1192</v>
      </c>
      <c r="F130">
        <v>70000</v>
      </c>
    </row>
    <row r="131" spans="1:6" x14ac:dyDescent="0.25">
      <c r="A131" t="s">
        <v>222</v>
      </c>
      <c r="B131" s="2">
        <v>2022</v>
      </c>
      <c r="C131" s="2" t="s">
        <v>55</v>
      </c>
      <c r="D131" s="2" t="s">
        <v>38</v>
      </c>
      <c r="E131" s="2" t="s">
        <v>1192</v>
      </c>
      <c r="F131">
        <v>60000</v>
      </c>
    </row>
    <row r="132" spans="1:6" x14ac:dyDescent="0.25">
      <c r="A132" t="s">
        <v>223</v>
      </c>
      <c r="B132" s="2">
        <v>2022</v>
      </c>
      <c r="C132" s="2" t="s">
        <v>55</v>
      </c>
      <c r="D132" s="2" t="s">
        <v>38</v>
      </c>
      <c r="E132" s="2" t="s">
        <v>1192</v>
      </c>
      <c r="F132">
        <v>50000</v>
      </c>
    </row>
    <row r="133" spans="1:6" x14ac:dyDescent="0.25">
      <c r="A133" t="s">
        <v>224</v>
      </c>
      <c r="B133" s="2">
        <v>2022</v>
      </c>
      <c r="C133" s="2" t="s">
        <v>55</v>
      </c>
      <c r="D133" s="2" t="s">
        <v>38</v>
      </c>
      <c r="E133" s="2" t="s">
        <v>1192</v>
      </c>
      <c r="F133">
        <v>40000</v>
      </c>
    </row>
    <row r="134" spans="1:6" x14ac:dyDescent="0.25">
      <c r="A134" t="s">
        <v>225</v>
      </c>
      <c r="B134" s="2">
        <v>2022</v>
      </c>
      <c r="C134" s="2" t="s">
        <v>55</v>
      </c>
      <c r="D134" s="2" t="s">
        <v>38</v>
      </c>
      <c r="E134" s="2" t="s">
        <v>1192</v>
      </c>
      <c r="F134">
        <v>30000</v>
      </c>
    </row>
    <row r="135" spans="1:6" x14ac:dyDescent="0.25">
      <c r="A135" t="s">
        <v>226</v>
      </c>
      <c r="B135" s="2">
        <v>2022</v>
      </c>
      <c r="C135" s="2" t="s">
        <v>55</v>
      </c>
      <c r="D135" s="2" t="s">
        <v>38</v>
      </c>
      <c r="E135" s="2" t="s">
        <v>1192</v>
      </c>
      <c r="F135">
        <v>20000</v>
      </c>
    </row>
    <row r="136" spans="1:6" x14ac:dyDescent="0.25">
      <c r="A136" t="s">
        <v>227</v>
      </c>
      <c r="B136" s="2">
        <v>2022</v>
      </c>
      <c r="C136" s="2" t="s">
        <v>55</v>
      </c>
      <c r="D136" s="2" t="s">
        <v>38</v>
      </c>
      <c r="E136" s="2" t="s">
        <v>1192</v>
      </c>
      <c r="F136">
        <v>60000</v>
      </c>
    </row>
    <row r="137" spans="1:6" x14ac:dyDescent="0.25">
      <c r="A137" t="s">
        <v>228</v>
      </c>
      <c r="B137" s="2">
        <v>2022</v>
      </c>
      <c r="C137" s="2" t="s">
        <v>55</v>
      </c>
      <c r="D137" s="2" t="s">
        <v>38</v>
      </c>
      <c r="E137" s="2" t="s">
        <v>1192</v>
      </c>
      <c r="F137">
        <v>50000</v>
      </c>
    </row>
    <row r="138" spans="1:6" x14ac:dyDescent="0.25">
      <c r="A138" t="s">
        <v>229</v>
      </c>
      <c r="B138" s="2">
        <v>2022</v>
      </c>
      <c r="C138" s="2" t="s">
        <v>55</v>
      </c>
      <c r="D138" s="2" t="s">
        <v>38</v>
      </c>
      <c r="E138" s="2" t="s">
        <v>1192</v>
      </c>
      <c r="F138">
        <v>40000</v>
      </c>
    </row>
    <row r="139" spans="1:6" x14ac:dyDescent="0.25">
      <c r="A139" t="s">
        <v>230</v>
      </c>
      <c r="B139" s="2">
        <v>2022</v>
      </c>
      <c r="C139" s="2" t="s">
        <v>55</v>
      </c>
      <c r="D139" s="2" t="s">
        <v>38</v>
      </c>
      <c r="E139" s="2" t="s">
        <v>1192</v>
      </c>
      <c r="F139">
        <v>30000</v>
      </c>
    </row>
    <row r="140" spans="1:6" x14ac:dyDescent="0.25">
      <c r="A140" t="s">
        <v>231</v>
      </c>
      <c r="B140" s="2">
        <v>2022</v>
      </c>
      <c r="C140" s="2" t="s">
        <v>55</v>
      </c>
      <c r="D140" s="2" t="s">
        <v>38</v>
      </c>
      <c r="E140" s="2" t="s">
        <v>1192</v>
      </c>
      <c r="F140">
        <v>20000</v>
      </c>
    </row>
    <row r="141" spans="1:6" x14ac:dyDescent="0.25">
      <c r="A141" t="s">
        <v>232</v>
      </c>
      <c r="B141" s="2">
        <v>2022</v>
      </c>
      <c r="C141" s="2" t="s">
        <v>55</v>
      </c>
      <c r="D141" s="2" t="s">
        <v>42</v>
      </c>
      <c r="E141" s="2" t="s">
        <v>39</v>
      </c>
      <c r="F141">
        <v>900000</v>
      </c>
    </row>
    <row r="142" spans="1:6" x14ac:dyDescent="0.25">
      <c r="A142" t="s">
        <v>233</v>
      </c>
      <c r="B142" s="2">
        <v>2022</v>
      </c>
      <c r="C142" s="2" t="s">
        <v>55</v>
      </c>
      <c r="D142" s="2" t="s">
        <v>42</v>
      </c>
      <c r="E142" s="2" t="s">
        <v>40</v>
      </c>
      <c r="F142">
        <v>1100000</v>
      </c>
    </row>
    <row r="143" spans="1:6" x14ac:dyDescent="0.25">
      <c r="A143" t="s">
        <v>234</v>
      </c>
      <c r="B143" s="2">
        <v>2022</v>
      </c>
      <c r="C143" s="2" t="s">
        <v>55</v>
      </c>
      <c r="D143" s="2" t="s">
        <v>42</v>
      </c>
      <c r="E143" s="2" t="s">
        <v>41</v>
      </c>
      <c r="F143">
        <v>700000</v>
      </c>
    </row>
    <row r="144" spans="1:6" x14ac:dyDescent="0.25">
      <c r="A144" t="s">
        <v>235</v>
      </c>
      <c r="B144" s="2">
        <v>2022</v>
      </c>
      <c r="C144" s="2" t="s">
        <v>55</v>
      </c>
      <c r="D144" s="2" t="s">
        <v>42</v>
      </c>
      <c r="E144" s="2" t="s">
        <v>1194</v>
      </c>
      <c r="F144">
        <v>180000</v>
      </c>
    </row>
    <row r="145" spans="1:6" x14ac:dyDescent="0.25">
      <c r="A145" t="s">
        <v>236</v>
      </c>
      <c r="B145" s="2">
        <v>2022</v>
      </c>
      <c r="C145" s="2" t="s">
        <v>55</v>
      </c>
      <c r="D145" s="2" t="s">
        <v>42</v>
      </c>
      <c r="E145" s="2" t="s">
        <v>1194</v>
      </c>
      <c r="F145">
        <v>120000</v>
      </c>
    </row>
    <row r="146" spans="1:6" x14ac:dyDescent="0.25">
      <c r="A146" t="s">
        <v>237</v>
      </c>
      <c r="B146" s="2">
        <v>2022</v>
      </c>
      <c r="C146" s="2" t="s">
        <v>55</v>
      </c>
      <c r="D146" s="2" t="s">
        <v>42</v>
      </c>
      <c r="E146" s="2" t="s">
        <v>1194</v>
      </c>
      <c r="F146">
        <v>500000</v>
      </c>
    </row>
    <row r="147" spans="1:6" x14ac:dyDescent="0.25">
      <c r="A147" t="s">
        <v>238</v>
      </c>
      <c r="B147" s="2">
        <v>2022</v>
      </c>
      <c r="C147" s="2" t="s">
        <v>55</v>
      </c>
      <c r="D147" s="2" t="s">
        <v>42</v>
      </c>
      <c r="E147" s="2" t="s">
        <v>1194</v>
      </c>
      <c r="F147">
        <v>600000</v>
      </c>
    </row>
    <row r="148" spans="1:6" x14ac:dyDescent="0.25">
      <c r="A148" t="s">
        <v>239</v>
      </c>
      <c r="B148" s="2">
        <v>2022</v>
      </c>
      <c r="C148" s="2" t="s">
        <v>55</v>
      </c>
      <c r="D148" s="2" t="s">
        <v>42</v>
      </c>
      <c r="E148" s="2" t="s">
        <v>1194</v>
      </c>
      <c r="F148">
        <v>400000</v>
      </c>
    </row>
    <row r="149" spans="1:6" x14ac:dyDescent="0.25">
      <c r="A149" t="s">
        <v>240</v>
      </c>
      <c r="B149" s="2">
        <v>2022</v>
      </c>
      <c r="C149" s="2" t="s">
        <v>55</v>
      </c>
      <c r="D149" s="2" t="s">
        <v>42</v>
      </c>
      <c r="E149" s="2" t="s">
        <v>1194</v>
      </c>
      <c r="F149">
        <v>300000</v>
      </c>
    </row>
    <row r="150" spans="1:6" x14ac:dyDescent="0.25">
      <c r="A150" t="s">
        <v>241</v>
      </c>
      <c r="B150" s="2">
        <v>2022</v>
      </c>
      <c r="C150" s="2" t="s">
        <v>55</v>
      </c>
      <c r="D150" s="2" t="s">
        <v>42</v>
      </c>
      <c r="E150" s="2" t="s">
        <v>1194</v>
      </c>
      <c r="F150">
        <v>100000</v>
      </c>
    </row>
    <row r="151" spans="1:6" x14ac:dyDescent="0.25">
      <c r="A151" t="s">
        <v>242</v>
      </c>
      <c r="B151" s="2">
        <v>2022</v>
      </c>
      <c r="C151" s="2" t="s">
        <v>55</v>
      </c>
      <c r="D151" s="2" t="s">
        <v>42</v>
      </c>
      <c r="E151" s="2" t="s">
        <v>1194</v>
      </c>
      <c r="F151">
        <v>80000</v>
      </c>
    </row>
    <row r="152" spans="1:6" x14ac:dyDescent="0.25">
      <c r="A152" t="s">
        <v>243</v>
      </c>
      <c r="B152" s="2">
        <v>2022</v>
      </c>
      <c r="C152" s="2" t="s">
        <v>55</v>
      </c>
      <c r="D152" s="2" t="s">
        <v>42</v>
      </c>
      <c r="E152" s="2" t="s">
        <v>1194</v>
      </c>
      <c r="F152">
        <v>70000</v>
      </c>
    </row>
    <row r="153" spans="1:6" x14ac:dyDescent="0.25">
      <c r="A153" t="s">
        <v>244</v>
      </c>
      <c r="B153" s="2">
        <v>2022</v>
      </c>
      <c r="C153" s="2" t="s">
        <v>55</v>
      </c>
      <c r="D153" s="2" t="s">
        <v>42</v>
      </c>
      <c r="E153" s="2" t="s">
        <v>1194</v>
      </c>
      <c r="F153">
        <v>50000</v>
      </c>
    </row>
    <row r="154" spans="1:6" x14ac:dyDescent="0.25">
      <c r="A154" t="s">
        <v>245</v>
      </c>
      <c r="B154" s="2">
        <v>2022</v>
      </c>
      <c r="C154" s="2" t="s">
        <v>55</v>
      </c>
      <c r="D154" s="2" t="s">
        <v>42</v>
      </c>
      <c r="E154" s="2" t="s">
        <v>1194</v>
      </c>
      <c r="F154">
        <v>40000</v>
      </c>
    </row>
    <row r="155" spans="1:6" x14ac:dyDescent="0.25">
      <c r="A155" t="s">
        <v>246</v>
      </c>
      <c r="B155" s="2">
        <v>2022</v>
      </c>
      <c r="C155" s="2" t="s">
        <v>55</v>
      </c>
      <c r="D155" s="2" t="s">
        <v>42</v>
      </c>
      <c r="E155" s="2" t="s">
        <v>1194</v>
      </c>
      <c r="F155">
        <v>25000</v>
      </c>
    </row>
    <row r="156" spans="1:6" x14ac:dyDescent="0.25">
      <c r="A156" t="s">
        <v>247</v>
      </c>
      <c r="B156" s="2">
        <v>2022</v>
      </c>
      <c r="C156" s="2" t="s">
        <v>55</v>
      </c>
      <c r="D156" s="2" t="s">
        <v>42</v>
      </c>
      <c r="E156" s="2" t="s">
        <v>1194</v>
      </c>
      <c r="F156">
        <v>18000</v>
      </c>
    </row>
    <row r="157" spans="1:6" x14ac:dyDescent="0.25">
      <c r="A157" t="s">
        <v>248</v>
      </c>
      <c r="B157" s="2">
        <v>2022</v>
      </c>
      <c r="C157" s="2" t="s">
        <v>55</v>
      </c>
      <c r="D157" s="2" t="s">
        <v>42</v>
      </c>
      <c r="E157" s="2" t="s">
        <v>1194</v>
      </c>
      <c r="F157">
        <v>12000</v>
      </c>
    </row>
    <row r="158" spans="1:6" x14ac:dyDescent="0.25">
      <c r="A158" t="s">
        <v>249</v>
      </c>
      <c r="B158" s="2">
        <v>2022</v>
      </c>
      <c r="C158" s="2" t="s">
        <v>55</v>
      </c>
      <c r="D158" s="2" t="s">
        <v>42</v>
      </c>
      <c r="E158" s="2" t="s">
        <v>1194</v>
      </c>
      <c r="F158">
        <v>10000</v>
      </c>
    </row>
    <row r="159" spans="1:6" x14ac:dyDescent="0.25">
      <c r="A159" t="s">
        <v>250</v>
      </c>
      <c r="B159" s="2">
        <v>2022</v>
      </c>
      <c r="C159" s="2" t="s">
        <v>55</v>
      </c>
      <c r="D159" s="2" t="s">
        <v>42</v>
      </c>
      <c r="E159" s="2" t="s">
        <v>1194</v>
      </c>
      <c r="F159">
        <v>8000</v>
      </c>
    </row>
    <row r="160" spans="1:6" x14ac:dyDescent="0.25">
      <c r="A160" t="s">
        <v>251</v>
      </c>
      <c r="B160" s="2">
        <v>2022</v>
      </c>
      <c r="C160" s="2" t="s">
        <v>55</v>
      </c>
      <c r="D160" s="2" t="s">
        <v>42</v>
      </c>
      <c r="E160" s="2" t="s">
        <v>1194</v>
      </c>
      <c r="F160">
        <v>144000</v>
      </c>
    </row>
    <row r="161" spans="1:6" x14ac:dyDescent="0.25">
      <c r="A161" t="s">
        <v>252</v>
      </c>
      <c r="B161" s="2">
        <v>2022</v>
      </c>
      <c r="C161" s="2" t="s">
        <v>55</v>
      </c>
      <c r="D161" s="2" t="s">
        <v>42</v>
      </c>
      <c r="E161" s="2" t="s">
        <v>1194</v>
      </c>
      <c r="F161">
        <v>5000</v>
      </c>
    </row>
    <row r="162" spans="1:6" x14ac:dyDescent="0.25">
      <c r="A162" t="s">
        <v>253</v>
      </c>
      <c r="B162" s="2">
        <v>2022</v>
      </c>
      <c r="C162" s="2" t="s">
        <v>55</v>
      </c>
      <c r="D162" s="2" t="s">
        <v>42</v>
      </c>
      <c r="E162" s="2" t="s">
        <v>1194</v>
      </c>
      <c r="F162">
        <v>4000</v>
      </c>
    </row>
    <row r="163" spans="1:6" x14ac:dyDescent="0.25">
      <c r="A163" t="s">
        <v>254</v>
      </c>
      <c r="B163" s="2">
        <v>2022</v>
      </c>
      <c r="C163" s="2" t="s">
        <v>55</v>
      </c>
      <c r="D163" s="2" t="s">
        <v>51</v>
      </c>
      <c r="E163" s="2" t="s">
        <v>43</v>
      </c>
      <c r="F163">
        <v>9000000</v>
      </c>
    </row>
    <row r="164" spans="1:6" x14ac:dyDescent="0.25">
      <c r="A164" t="s">
        <v>255</v>
      </c>
      <c r="B164" s="2">
        <v>2022</v>
      </c>
      <c r="C164" s="2" t="s">
        <v>55</v>
      </c>
      <c r="D164" s="2" t="s">
        <v>51</v>
      </c>
      <c r="E164" s="2" t="s">
        <v>44</v>
      </c>
      <c r="F164">
        <v>5000000</v>
      </c>
    </row>
    <row r="165" spans="1:6" x14ac:dyDescent="0.25">
      <c r="A165" t="s">
        <v>256</v>
      </c>
      <c r="B165" s="2">
        <v>2022</v>
      </c>
      <c r="C165" s="2" t="s">
        <v>55</v>
      </c>
      <c r="D165" s="2" t="s">
        <v>51</v>
      </c>
      <c r="E165" s="2" t="s">
        <v>45</v>
      </c>
      <c r="F165">
        <v>11000000</v>
      </c>
    </row>
    <row r="166" spans="1:6" x14ac:dyDescent="0.25">
      <c r="A166" t="s">
        <v>257</v>
      </c>
      <c r="B166" s="2">
        <v>2022</v>
      </c>
      <c r="C166" s="2" t="s">
        <v>55</v>
      </c>
      <c r="D166" s="2" t="s">
        <v>51</v>
      </c>
      <c r="E166" s="2" t="s">
        <v>46</v>
      </c>
      <c r="F166">
        <v>4000000</v>
      </c>
    </row>
    <row r="167" spans="1:6" x14ac:dyDescent="0.25">
      <c r="A167" t="s">
        <v>258</v>
      </c>
      <c r="B167" s="2">
        <v>2022</v>
      </c>
      <c r="C167" s="2" t="s">
        <v>55</v>
      </c>
      <c r="D167" s="2" t="s">
        <v>51</v>
      </c>
      <c r="E167" s="2" t="s">
        <v>47</v>
      </c>
      <c r="F167">
        <v>350000</v>
      </c>
    </row>
    <row r="168" spans="1:6" x14ac:dyDescent="0.25">
      <c r="A168" t="s">
        <v>259</v>
      </c>
      <c r="B168" s="2">
        <v>2022</v>
      </c>
      <c r="C168" s="2" t="s">
        <v>55</v>
      </c>
      <c r="D168" s="2" t="s">
        <v>51</v>
      </c>
      <c r="E168" s="2" t="s">
        <v>1195</v>
      </c>
      <c r="F168">
        <v>300000</v>
      </c>
    </row>
    <row r="169" spans="1:6" x14ac:dyDescent="0.25">
      <c r="A169" t="s">
        <v>260</v>
      </c>
      <c r="B169" s="2">
        <v>2022</v>
      </c>
      <c r="C169" s="2" t="s">
        <v>55</v>
      </c>
      <c r="D169" s="2" t="s">
        <v>51</v>
      </c>
      <c r="E169" s="2" t="s">
        <v>48</v>
      </c>
      <c r="F169">
        <v>3000000</v>
      </c>
    </row>
    <row r="170" spans="1:6" x14ac:dyDescent="0.25">
      <c r="A170" t="s">
        <v>261</v>
      </c>
      <c r="B170" s="2">
        <v>2022</v>
      </c>
      <c r="C170" s="2" t="s">
        <v>55</v>
      </c>
      <c r="D170" s="2" t="s">
        <v>51</v>
      </c>
      <c r="E170" s="2" t="s">
        <v>49</v>
      </c>
      <c r="F170">
        <v>6000000</v>
      </c>
    </row>
    <row r="171" spans="1:6" x14ac:dyDescent="0.25">
      <c r="A171" t="s">
        <v>262</v>
      </c>
      <c r="B171" s="2">
        <v>2022</v>
      </c>
      <c r="C171" s="2" t="s">
        <v>55</v>
      </c>
      <c r="D171" s="2" t="s">
        <v>51</v>
      </c>
      <c r="E171" s="2" t="s">
        <v>1195</v>
      </c>
      <c r="F171">
        <v>250000</v>
      </c>
    </row>
    <row r="172" spans="1:6" x14ac:dyDescent="0.25">
      <c r="A172" t="s">
        <v>263</v>
      </c>
      <c r="B172" s="2">
        <v>2022</v>
      </c>
      <c r="C172" s="2" t="s">
        <v>55</v>
      </c>
      <c r="D172" s="2" t="s">
        <v>51</v>
      </c>
      <c r="E172" s="2" t="s">
        <v>1195</v>
      </c>
      <c r="F172">
        <v>200000</v>
      </c>
    </row>
    <row r="173" spans="1:6" x14ac:dyDescent="0.25">
      <c r="A173" t="s">
        <v>264</v>
      </c>
      <c r="B173" s="2">
        <v>2022</v>
      </c>
      <c r="C173" s="2" t="s">
        <v>55</v>
      </c>
      <c r="D173" s="2" t="s">
        <v>51</v>
      </c>
      <c r="E173" s="2" t="s">
        <v>1195</v>
      </c>
      <c r="F173">
        <v>125000</v>
      </c>
    </row>
    <row r="174" spans="1:6" x14ac:dyDescent="0.25">
      <c r="A174" t="s">
        <v>265</v>
      </c>
      <c r="B174" s="2">
        <v>2022</v>
      </c>
      <c r="C174" s="2" t="s">
        <v>55</v>
      </c>
      <c r="D174" s="2" t="s">
        <v>51</v>
      </c>
      <c r="E174" s="2" t="s">
        <v>1195</v>
      </c>
      <c r="F174">
        <v>93750</v>
      </c>
    </row>
    <row r="175" spans="1:6" x14ac:dyDescent="0.25">
      <c r="A175" t="s">
        <v>266</v>
      </c>
      <c r="B175" s="2">
        <v>2022</v>
      </c>
      <c r="C175" s="2" t="s">
        <v>55</v>
      </c>
      <c r="D175" s="2" t="s">
        <v>51</v>
      </c>
      <c r="E175" s="2" t="s">
        <v>1195</v>
      </c>
      <c r="F175">
        <v>62500</v>
      </c>
    </row>
    <row r="176" spans="1:6" x14ac:dyDescent="0.25">
      <c r="A176" t="s">
        <v>267</v>
      </c>
      <c r="B176" s="2">
        <v>2022</v>
      </c>
      <c r="C176" s="2" t="s">
        <v>55</v>
      </c>
      <c r="D176" s="2" t="s">
        <v>51</v>
      </c>
      <c r="E176" s="2" t="s">
        <v>50</v>
      </c>
      <c r="F176">
        <v>30000</v>
      </c>
    </row>
    <row r="177" spans="1:6" x14ac:dyDescent="0.25">
      <c r="A177" t="s">
        <v>268</v>
      </c>
      <c r="B177" s="2">
        <v>2022</v>
      </c>
      <c r="C177" s="2" t="s">
        <v>55</v>
      </c>
      <c r="D177" s="2" t="s">
        <v>51</v>
      </c>
      <c r="E177" s="2" t="s">
        <v>1195</v>
      </c>
      <c r="F177">
        <v>25000</v>
      </c>
    </row>
    <row r="178" spans="1:6" x14ac:dyDescent="0.25">
      <c r="A178" t="s">
        <v>269</v>
      </c>
      <c r="B178" s="2">
        <v>2022</v>
      </c>
      <c r="C178" s="2" t="s">
        <v>55</v>
      </c>
      <c r="D178" s="2" t="s">
        <v>51</v>
      </c>
      <c r="E178" s="2" t="s">
        <v>1195</v>
      </c>
      <c r="F178">
        <v>20000</v>
      </c>
    </row>
    <row r="179" spans="1:6" x14ac:dyDescent="0.25">
      <c r="A179" t="s">
        <v>270</v>
      </c>
      <c r="B179" s="2">
        <v>2022</v>
      </c>
      <c r="C179" s="2" t="s">
        <v>55</v>
      </c>
      <c r="D179" s="2" t="s">
        <v>51</v>
      </c>
      <c r="E179" s="2" t="s">
        <v>1195</v>
      </c>
      <c r="F179">
        <v>12500</v>
      </c>
    </row>
    <row r="180" spans="1:6" x14ac:dyDescent="0.25">
      <c r="A180" t="s">
        <v>271</v>
      </c>
      <c r="B180" s="2">
        <v>2022</v>
      </c>
      <c r="C180" s="2" t="s">
        <v>55</v>
      </c>
      <c r="D180" s="2" t="s">
        <v>52</v>
      </c>
      <c r="E180" s="2" t="s">
        <v>53</v>
      </c>
      <c r="F180">
        <v>450000</v>
      </c>
    </row>
    <row r="181" spans="1:6" x14ac:dyDescent="0.25">
      <c r="A181" t="s">
        <v>272</v>
      </c>
      <c r="B181" s="2">
        <v>2022</v>
      </c>
      <c r="C181" s="2" t="s">
        <v>55</v>
      </c>
      <c r="D181" s="2" t="s">
        <v>52</v>
      </c>
      <c r="E181" s="2" t="s">
        <v>54</v>
      </c>
      <c r="F181">
        <v>350000</v>
      </c>
    </row>
    <row r="182" spans="1:6" x14ac:dyDescent="0.25">
      <c r="A182" t="s">
        <v>273</v>
      </c>
      <c r="B182" s="2">
        <v>2022</v>
      </c>
      <c r="C182" s="2" t="s">
        <v>55</v>
      </c>
      <c r="D182" s="2" t="s">
        <v>52</v>
      </c>
      <c r="E182" s="2" t="s">
        <v>1196</v>
      </c>
      <c r="F182">
        <v>250000</v>
      </c>
    </row>
    <row r="183" spans="1:6" x14ac:dyDescent="0.25">
      <c r="A183" t="s">
        <v>274</v>
      </c>
      <c r="B183" s="2">
        <v>2022</v>
      </c>
      <c r="C183" s="2" t="s">
        <v>55</v>
      </c>
      <c r="D183" s="2" t="s">
        <v>52</v>
      </c>
      <c r="E183" s="2" t="s">
        <v>1196</v>
      </c>
      <c r="F183">
        <v>12500</v>
      </c>
    </row>
    <row r="184" spans="1:6" x14ac:dyDescent="0.25">
      <c r="A184" t="s">
        <v>275</v>
      </c>
      <c r="B184" s="2">
        <v>2022</v>
      </c>
      <c r="C184" s="2" t="s">
        <v>55</v>
      </c>
      <c r="D184" s="2" t="s">
        <v>52</v>
      </c>
      <c r="E184" s="2" t="s">
        <v>1196</v>
      </c>
      <c r="F184">
        <v>9375</v>
      </c>
    </row>
    <row r="185" spans="1:6" x14ac:dyDescent="0.25">
      <c r="A185" t="s">
        <v>276</v>
      </c>
      <c r="B185" s="2">
        <v>2022</v>
      </c>
      <c r="C185" s="2" t="s">
        <v>55</v>
      </c>
      <c r="D185" s="2" t="s">
        <v>52</v>
      </c>
      <c r="E185" s="2" t="s">
        <v>1196</v>
      </c>
      <c r="F185">
        <v>6250</v>
      </c>
    </row>
    <row r="186" spans="1:6" x14ac:dyDescent="0.25">
      <c r="A186" t="s">
        <v>277</v>
      </c>
      <c r="B186" s="2">
        <v>2022</v>
      </c>
      <c r="C186" s="2" t="s">
        <v>55</v>
      </c>
      <c r="D186" s="2" t="s">
        <v>52</v>
      </c>
      <c r="E186" s="2" t="s">
        <v>1196</v>
      </c>
      <c r="F186">
        <v>4687</v>
      </c>
    </row>
    <row r="187" spans="1:6" x14ac:dyDescent="0.25">
      <c r="A187" t="s">
        <v>278</v>
      </c>
      <c r="B187" s="2">
        <v>2022</v>
      </c>
      <c r="C187" s="2" t="s">
        <v>55</v>
      </c>
      <c r="D187" s="2" t="s">
        <v>52</v>
      </c>
      <c r="E187" s="2" t="s">
        <v>1196</v>
      </c>
      <c r="F187">
        <v>3125</v>
      </c>
    </row>
    <row r="188" spans="1:6" x14ac:dyDescent="0.25">
      <c r="A188" t="s">
        <v>279</v>
      </c>
      <c r="B188" s="2">
        <v>2022</v>
      </c>
      <c r="C188" s="2" t="s">
        <v>56</v>
      </c>
      <c r="D188" s="2" t="s">
        <v>26</v>
      </c>
      <c r="E188" s="2" t="s">
        <v>17</v>
      </c>
      <c r="F188">
        <v>56100000</v>
      </c>
    </row>
    <row r="189" spans="1:6" x14ac:dyDescent="0.25">
      <c r="A189" t="s">
        <v>280</v>
      </c>
      <c r="B189" s="2">
        <v>2022</v>
      </c>
      <c r="C189" s="2" t="s">
        <v>56</v>
      </c>
      <c r="D189" s="2" t="s">
        <v>26</v>
      </c>
      <c r="E189" s="2" t="s">
        <v>18</v>
      </c>
      <c r="F189">
        <v>1800000</v>
      </c>
    </row>
    <row r="190" spans="1:6" x14ac:dyDescent="0.25">
      <c r="A190" t="s">
        <v>281</v>
      </c>
      <c r="B190" s="2">
        <v>2022</v>
      </c>
      <c r="C190" s="2" t="s">
        <v>56</v>
      </c>
      <c r="D190" s="2" t="s">
        <v>26</v>
      </c>
      <c r="E190" s="2" t="s">
        <v>19</v>
      </c>
      <c r="F190">
        <v>1600000</v>
      </c>
    </row>
    <row r="191" spans="1:6" x14ac:dyDescent="0.25">
      <c r="A191" t="s">
        <v>282</v>
      </c>
      <c r="B191" s="2">
        <v>2022</v>
      </c>
      <c r="C191" s="2" t="s">
        <v>56</v>
      </c>
      <c r="D191" s="2" t="s">
        <v>27</v>
      </c>
      <c r="E191" s="2" t="s">
        <v>20</v>
      </c>
      <c r="F191">
        <v>110000</v>
      </c>
    </row>
    <row r="192" spans="1:6" x14ac:dyDescent="0.25">
      <c r="A192" t="s">
        <v>283</v>
      </c>
      <c r="B192" s="2">
        <v>2022</v>
      </c>
      <c r="C192" s="2" t="s">
        <v>56</v>
      </c>
      <c r="D192" s="2" t="s">
        <v>27</v>
      </c>
      <c r="E192" s="2" t="s">
        <v>21</v>
      </c>
      <c r="F192">
        <v>100000</v>
      </c>
    </row>
    <row r="193" spans="1:6" x14ac:dyDescent="0.25">
      <c r="A193" t="s">
        <v>284</v>
      </c>
      <c r="B193" s="2">
        <v>2022</v>
      </c>
      <c r="C193" s="2" t="s">
        <v>56</v>
      </c>
      <c r="D193" s="2" t="s">
        <v>27</v>
      </c>
      <c r="E193" s="2" t="s">
        <v>22</v>
      </c>
      <c r="F193">
        <v>120000</v>
      </c>
    </row>
    <row r="194" spans="1:6" x14ac:dyDescent="0.25">
      <c r="A194" t="s">
        <v>285</v>
      </c>
      <c r="B194" s="2">
        <v>2022</v>
      </c>
      <c r="C194" s="2" t="s">
        <v>56</v>
      </c>
      <c r="D194" s="2" t="s">
        <v>27</v>
      </c>
      <c r="E194" s="2" t="s">
        <v>23</v>
      </c>
      <c r="F194">
        <v>90000</v>
      </c>
    </row>
    <row r="195" spans="1:6" x14ac:dyDescent="0.25">
      <c r="A195" t="s">
        <v>286</v>
      </c>
      <c r="B195" s="2">
        <v>2022</v>
      </c>
      <c r="C195" s="2" t="s">
        <v>56</v>
      </c>
      <c r="D195" s="2" t="s">
        <v>27</v>
      </c>
      <c r="E195" s="2" t="s">
        <v>24</v>
      </c>
      <c r="F195">
        <v>80000</v>
      </c>
    </row>
    <row r="196" spans="1:6" x14ac:dyDescent="0.25">
      <c r="A196" t="s">
        <v>287</v>
      </c>
      <c r="B196" s="2">
        <v>2022</v>
      </c>
      <c r="C196" s="2" t="s">
        <v>56</v>
      </c>
      <c r="D196" s="2" t="s">
        <v>27</v>
      </c>
      <c r="E196" s="2" t="s">
        <v>25</v>
      </c>
      <c r="F196">
        <v>130000</v>
      </c>
    </row>
    <row r="197" spans="1:6" x14ac:dyDescent="0.25">
      <c r="A197" t="s">
        <v>288</v>
      </c>
      <c r="B197" s="2">
        <v>2022</v>
      </c>
      <c r="C197" s="2" t="s">
        <v>56</v>
      </c>
      <c r="D197" s="2" t="s">
        <v>5</v>
      </c>
      <c r="E197" s="2" t="s">
        <v>6</v>
      </c>
      <c r="F197">
        <v>17000000</v>
      </c>
    </row>
    <row r="198" spans="1:6" x14ac:dyDescent="0.25">
      <c r="A198" t="s">
        <v>289</v>
      </c>
      <c r="B198" s="2">
        <v>2022</v>
      </c>
      <c r="C198" s="2" t="s">
        <v>56</v>
      </c>
      <c r="D198" s="2" t="s">
        <v>5</v>
      </c>
      <c r="E198" s="2" t="s">
        <v>7</v>
      </c>
      <c r="F198">
        <v>2900000</v>
      </c>
    </row>
    <row r="199" spans="1:6" x14ac:dyDescent="0.25">
      <c r="A199" t="s">
        <v>290</v>
      </c>
      <c r="B199" s="2">
        <v>2022</v>
      </c>
      <c r="C199" s="2" t="s">
        <v>56</v>
      </c>
      <c r="D199" s="2" t="s">
        <v>5</v>
      </c>
      <c r="E199" s="2" t="s">
        <v>8</v>
      </c>
      <c r="F199">
        <v>2200000</v>
      </c>
    </row>
    <row r="200" spans="1:6" x14ac:dyDescent="0.25">
      <c r="A200" t="s">
        <v>291</v>
      </c>
      <c r="B200" s="2">
        <v>2022</v>
      </c>
      <c r="C200" s="2" t="s">
        <v>56</v>
      </c>
      <c r="D200" s="2" t="s">
        <v>5</v>
      </c>
      <c r="E200" s="2" t="s">
        <v>9</v>
      </c>
      <c r="F200">
        <v>1400000</v>
      </c>
    </row>
    <row r="201" spans="1:6" x14ac:dyDescent="0.25">
      <c r="A201" t="s">
        <v>292</v>
      </c>
      <c r="B201" s="2">
        <v>2022</v>
      </c>
      <c r="C201" s="2" t="s">
        <v>56</v>
      </c>
      <c r="D201" s="2" t="s">
        <v>5</v>
      </c>
      <c r="E201" s="2" t="s">
        <v>10</v>
      </c>
      <c r="F201">
        <v>1600000</v>
      </c>
    </row>
    <row r="202" spans="1:6" x14ac:dyDescent="0.25">
      <c r="A202" t="s">
        <v>293</v>
      </c>
      <c r="B202" s="2">
        <v>2022</v>
      </c>
      <c r="C202" s="2" t="s">
        <v>56</v>
      </c>
      <c r="D202" s="2" t="s">
        <v>5</v>
      </c>
      <c r="E202" s="2" t="s">
        <v>11</v>
      </c>
      <c r="F202">
        <v>340000</v>
      </c>
    </row>
    <row r="203" spans="1:6" x14ac:dyDescent="0.25">
      <c r="A203" t="s">
        <v>294</v>
      </c>
      <c r="B203" s="2">
        <v>2022</v>
      </c>
      <c r="C203" s="2" t="s">
        <v>56</v>
      </c>
      <c r="D203" s="2" t="s">
        <v>5</v>
      </c>
      <c r="E203" s="2" t="s">
        <v>12</v>
      </c>
      <c r="F203">
        <v>1200000</v>
      </c>
    </row>
    <row r="204" spans="1:6" x14ac:dyDescent="0.25">
      <c r="A204" t="s">
        <v>295</v>
      </c>
      <c r="B204" s="2">
        <v>2022</v>
      </c>
      <c r="C204" s="2" t="s">
        <v>56</v>
      </c>
      <c r="D204" s="2" t="s">
        <v>5</v>
      </c>
      <c r="E204" s="2" t="s">
        <v>13</v>
      </c>
      <c r="F204">
        <v>29000</v>
      </c>
    </row>
    <row r="205" spans="1:6" x14ac:dyDescent="0.25">
      <c r="A205" t="s">
        <v>296</v>
      </c>
      <c r="B205" s="2">
        <v>2022</v>
      </c>
      <c r="C205" s="2" t="s">
        <v>56</v>
      </c>
      <c r="D205" s="2" t="s">
        <v>5</v>
      </c>
      <c r="E205" s="2" t="s">
        <v>14</v>
      </c>
      <c r="F205">
        <v>76000</v>
      </c>
    </row>
    <row r="206" spans="1:6" x14ac:dyDescent="0.25">
      <c r="A206" t="s">
        <v>297</v>
      </c>
      <c r="B206" s="2">
        <v>2022</v>
      </c>
      <c r="C206" s="2" t="s">
        <v>56</v>
      </c>
      <c r="D206" s="2" t="s">
        <v>5</v>
      </c>
      <c r="E206" s="2" t="s">
        <v>15</v>
      </c>
      <c r="F206">
        <v>56000</v>
      </c>
    </row>
    <row r="207" spans="1:6" x14ac:dyDescent="0.25">
      <c r="A207" t="s">
        <v>298</v>
      </c>
      <c r="B207" s="2">
        <v>2022</v>
      </c>
      <c r="C207" s="2" t="s">
        <v>56</v>
      </c>
      <c r="D207" s="2" t="s">
        <v>5</v>
      </c>
      <c r="E207" s="2" t="s">
        <v>1193</v>
      </c>
      <c r="F207">
        <v>12000</v>
      </c>
    </row>
    <row r="208" spans="1:6" x14ac:dyDescent="0.25">
      <c r="A208" t="s">
        <v>299</v>
      </c>
      <c r="B208" s="2">
        <v>2022</v>
      </c>
      <c r="C208" s="2" t="s">
        <v>56</v>
      </c>
      <c r="D208" s="2" t="s">
        <v>5</v>
      </c>
      <c r="E208" s="2" t="s">
        <v>1193</v>
      </c>
      <c r="F208">
        <v>7000</v>
      </c>
    </row>
    <row r="209" spans="1:6" x14ac:dyDescent="0.25">
      <c r="A209" t="s">
        <v>300</v>
      </c>
      <c r="B209" s="2">
        <v>2022</v>
      </c>
      <c r="C209" s="2" t="s">
        <v>56</v>
      </c>
      <c r="D209" s="2" t="s">
        <v>5</v>
      </c>
      <c r="E209" s="2" t="s">
        <v>1193</v>
      </c>
      <c r="F209">
        <v>12000</v>
      </c>
    </row>
    <row r="210" spans="1:6" x14ac:dyDescent="0.25">
      <c r="A210" t="s">
        <v>301</v>
      </c>
      <c r="B210" s="2">
        <v>2022</v>
      </c>
      <c r="C210" s="2" t="s">
        <v>56</v>
      </c>
      <c r="D210" s="2" t="s">
        <v>38</v>
      </c>
      <c r="E210" s="2" t="s">
        <v>28</v>
      </c>
      <c r="F210">
        <v>12600000</v>
      </c>
    </row>
    <row r="211" spans="1:6" x14ac:dyDescent="0.25">
      <c r="A211" t="s">
        <v>302</v>
      </c>
      <c r="B211" s="2">
        <v>2022</v>
      </c>
      <c r="C211" s="2" t="s">
        <v>56</v>
      </c>
      <c r="D211" s="2" t="s">
        <v>38</v>
      </c>
      <c r="E211" s="2" t="s">
        <v>29</v>
      </c>
      <c r="F211">
        <v>8600000</v>
      </c>
    </row>
    <row r="212" spans="1:6" x14ac:dyDescent="0.25">
      <c r="A212" t="s">
        <v>303</v>
      </c>
      <c r="B212" s="2">
        <v>2022</v>
      </c>
      <c r="C212" s="2" t="s">
        <v>56</v>
      </c>
      <c r="D212" s="2" t="s">
        <v>38</v>
      </c>
      <c r="E212" s="2" t="s">
        <v>30</v>
      </c>
      <c r="F212">
        <v>10600000</v>
      </c>
    </row>
    <row r="213" spans="1:6" x14ac:dyDescent="0.25">
      <c r="A213" t="s">
        <v>304</v>
      </c>
      <c r="B213" s="2">
        <v>2022</v>
      </c>
      <c r="C213" s="2" t="s">
        <v>56</v>
      </c>
      <c r="D213" s="2" t="s">
        <v>38</v>
      </c>
      <c r="E213" s="2" t="s">
        <v>31</v>
      </c>
      <c r="F213">
        <v>6600000</v>
      </c>
    </row>
    <row r="214" spans="1:6" x14ac:dyDescent="0.25">
      <c r="A214" t="s">
        <v>305</v>
      </c>
      <c r="B214" s="2">
        <v>2022</v>
      </c>
      <c r="C214" s="2" t="s">
        <v>56</v>
      </c>
      <c r="D214" s="2" t="s">
        <v>38</v>
      </c>
      <c r="E214" s="2" t="s">
        <v>32</v>
      </c>
      <c r="F214">
        <v>5600000</v>
      </c>
    </row>
    <row r="215" spans="1:6" x14ac:dyDescent="0.25">
      <c r="A215" t="s">
        <v>306</v>
      </c>
      <c r="B215" s="2">
        <v>2022</v>
      </c>
      <c r="C215" s="2" t="s">
        <v>56</v>
      </c>
      <c r="D215" s="2" t="s">
        <v>38</v>
      </c>
      <c r="E215" s="2" t="s">
        <v>33</v>
      </c>
      <c r="F215">
        <v>3000000</v>
      </c>
    </row>
    <row r="216" spans="1:6" x14ac:dyDescent="0.25">
      <c r="A216" t="s">
        <v>307</v>
      </c>
      <c r="B216" s="2">
        <v>2022</v>
      </c>
      <c r="C216" s="2" t="s">
        <v>56</v>
      </c>
      <c r="D216" s="2" t="s">
        <v>38</v>
      </c>
      <c r="E216" s="2" t="s">
        <v>34</v>
      </c>
      <c r="F216">
        <v>2400000</v>
      </c>
    </row>
    <row r="217" spans="1:6" x14ac:dyDescent="0.25">
      <c r="A217" t="s">
        <v>308</v>
      </c>
      <c r="B217" s="2">
        <v>2022</v>
      </c>
      <c r="C217" s="2" t="s">
        <v>56</v>
      </c>
      <c r="D217" s="2" t="s">
        <v>38</v>
      </c>
      <c r="E217" s="2" t="s">
        <v>35</v>
      </c>
      <c r="F217">
        <v>1200000</v>
      </c>
    </row>
    <row r="218" spans="1:6" x14ac:dyDescent="0.25">
      <c r="A218" t="s">
        <v>309</v>
      </c>
      <c r="B218" s="2">
        <v>2022</v>
      </c>
      <c r="C218" s="2" t="s">
        <v>56</v>
      </c>
      <c r="D218" s="2" t="s">
        <v>38</v>
      </c>
      <c r="E218" s="2" t="s">
        <v>36</v>
      </c>
      <c r="F218">
        <v>560000</v>
      </c>
    </row>
    <row r="219" spans="1:6" x14ac:dyDescent="0.25">
      <c r="A219" t="s">
        <v>310</v>
      </c>
      <c r="B219" s="2">
        <v>2022</v>
      </c>
      <c r="C219" s="2" t="s">
        <v>56</v>
      </c>
      <c r="D219" s="2" t="s">
        <v>38</v>
      </c>
      <c r="E219" s="2" t="s">
        <v>37</v>
      </c>
      <c r="F219">
        <v>460000</v>
      </c>
    </row>
    <row r="220" spans="1:6" x14ac:dyDescent="0.25">
      <c r="A220" t="s">
        <v>311</v>
      </c>
      <c r="B220" s="2">
        <v>2022</v>
      </c>
      <c r="C220" s="2" t="s">
        <v>56</v>
      </c>
      <c r="D220" s="2" t="s">
        <v>38</v>
      </c>
      <c r="E220" s="2" t="s">
        <v>1192</v>
      </c>
      <c r="F220">
        <v>360000</v>
      </c>
    </row>
    <row r="221" spans="1:6" x14ac:dyDescent="0.25">
      <c r="A221" t="s">
        <v>312</v>
      </c>
      <c r="B221" s="2">
        <v>2022</v>
      </c>
      <c r="C221" s="2" t="s">
        <v>56</v>
      </c>
      <c r="D221" s="2" t="s">
        <v>38</v>
      </c>
      <c r="E221" s="2" t="s">
        <v>1192</v>
      </c>
      <c r="F221">
        <v>100000</v>
      </c>
    </row>
    <row r="222" spans="1:6" x14ac:dyDescent="0.25">
      <c r="A222" t="s">
        <v>313</v>
      </c>
      <c r="B222" s="2">
        <v>2022</v>
      </c>
      <c r="C222" s="2" t="s">
        <v>56</v>
      </c>
      <c r="D222" s="2" t="s">
        <v>38</v>
      </c>
      <c r="E222" s="2" t="s">
        <v>1192</v>
      </c>
      <c r="F222">
        <v>100000</v>
      </c>
    </row>
    <row r="223" spans="1:6" x14ac:dyDescent="0.25">
      <c r="A223" t="s">
        <v>314</v>
      </c>
      <c r="B223" s="2">
        <v>2022</v>
      </c>
      <c r="C223" s="2" t="s">
        <v>56</v>
      </c>
      <c r="D223" s="2" t="s">
        <v>38</v>
      </c>
      <c r="E223" s="2" t="s">
        <v>1192</v>
      </c>
      <c r="F223">
        <v>80000</v>
      </c>
    </row>
    <row r="224" spans="1:6" x14ac:dyDescent="0.25">
      <c r="A224" t="s">
        <v>315</v>
      </c>
      <c r="B224" s="2">
        <v>2022</v>
      </c>
      <c r="C224" s="2" t="s">
        <v>56</v>
      </c>
      <c r="D224" s="2" t="s">
        <v>38</v>
      </c>
      <c r="E224" s="2" t="s">
        <v>1192</v>
      </c>
      <c r="F224">
        <v>70000</v>
      </c>
    </row>
    <row r="225" spans="1:6" x14ac:dyDescent="0.25">
      <c r="A225" t="s">
        <v>316</v>
      </c>
      <c r="B225" s="2">
        <v>2022</v>
      </c>
      <c r="C225" s="2" t="s">
        <v>56</v>
      </c>
      <c r="D225" s="2" t="s">
        <v>38</v>
      </c>
      <c r="E225" s="2" t="s">
        <v>1192</v>
      </c>
      <c r="F225">
        <v>60000</v>
      </c>
    </row>
    <row r="226" spans="1:6" x14ac:dyDescent="0.25">
      <c r="A226" t="s">
        <v>317</v>
      </c>
      <c r="B226" s="2">
        <v>2022</v>
      </c>
      <c r="C226" s="2" t="s">
        <v>56</v>
      </c>
      <c r="D226" s="2" t="s">
        <v>38</v>
      </c>
      <c r="E226" s="2" t="s">
        <v>1192</v>
      </c>
      <c r="F226">
        <v>50000</v>
      </c>
    </row>
    <row r="227" spans="1:6" x14ac:dyDescent="0.25">
      <c r="A227" t="s">
        <v>318</v>
      </c>
      <c r="B227" s="2">
        <v>2022</v>
      </c>
      <c r="C227" s="2" t="s">
        <v>56</v>
      </c>
      <c r="D227" s="2" t="s">
        <v>38</v>
      </c>
      <c r="E227" s="2" t="s">
        <v>1192</v>
      </c>
      <c r="F227">
        <v>40000</v>
      </c>
    </row>
    <row r="228" spans="1:6" x14ac:dyDescent="0.25">
      <c r="A228" t="s">
        <v>319</v>
      </c>
      <c r="B228" s="2">
        <v>2022</v>
      </c>
      <c r="C228" s="2" t="s">
        <v>56</v>
      </c>
      <c r="D228" s="2" t="s">
        <v>38</v>
      </c>
      <c r="E228" s="2" t="s">
        <v>1192</v>
      </c>
      <c r="F228">
        <v>25000</v>
      </c>
    </row>
    <row r="229" spans="1:6" x14ac:dyDescent="0.25">
      <c r="A229" t="s">
        <v>320</v>
      </c>
      <c r="B229" s="2">
        <v>2022</v>
      </c>
      <c r="C229" s="2" t="s">
        <v>56</v>
      </c>
      <c r="D229" s="2" t="s">
        <v>38</v>
      </c>
      <c r="E229" s="2" t="s">
        <v>1192</v>
      </c>
      <c r="F229">
        <v>70000</v>
      </c>
    </row>
    <row r="230" spans="1:6" x14ac:dyDescent="0.25">
      <c r="A230" t="s">
        <v>321</v>
      </c>
      <c r="B230" s="2">
        <v>2022</v>
      </c>
      <c r="C230" s="2" t="s">
        <v>56</v>
      </c>
      <c r="D230" s="2" t="s">
        <v>38</v>
      </c>
      <c r="E230" s="2" t="s">
        <v>1192</v>
      </c>
      <c r="F230">
        <v>60000</v>
      </c>
    </row>
    <row r="231" spans="1:6" x14ac:dyDescent="0.25">
      <c r="A231" t="s">
        <v>322</v>
      </c>
      <c r="B231" s="2">
        <v>2022</v>
      </c>
      <c r="C231" s="2" t="s">
        <v>56</v>
      </c>
      <c r="D231" s="2" t="s">
        <v>38</v>
      </c>
      <c r="E231" s="2" t="s">
        <v>1192</v>
      </c>
      <c r="F231">
        <v>50000</v>
      </c>
    </row>
    <row r="232" spans="1:6" x14ac:dyDescent="0.25">
      <c r="A232" t="s">
        <v>323</v>
      </c>
      <c r="B232" s="2">
        <v>2022</v>
      </c>
      <c r="C232" s="2" t="s">
        <v>56</v>
      </c>
      <c r="D232" s="2" t="s">
        <v>38</v>
      </c>
      <c r="E232" s="2" t="s">
        <v>1192</v>
      </c>
      <c r="F232">
        <v>40000</v>
      </c>
    </row>
    <row r="233" spans="1:6" x14ac:dyDescent="0.25">
      <c r="A233" t="s">
        <v>324</v>
      </c>
      <c r="B233" s="2">
        <v>2022</v>
      </c>
      <c r="C233" s="2" t="s">
        <v>56</v>
      </c>
      <c r="D233" s="2" t="s">
        <v>38</v>
      </c>
      <c r="E233" s="2" t="s">
        <v>1192</v>
      </c>
      <c r="F233">
        <v>25000</v>
      </c>
    </row>
    <row r="234" spans="1:6" x14ac:dyDescent="0.25">
      <c r="A234" t="s">
        <v>325</v>
      </c>
      <c r="B234" s="2">
        <v>2022</v>
      </c>
      <c r="C234" s="2" t="s">
        <v>56</v>
      </c>
      <c r="D234" s="2" t="s">
        <v>42</v>
      </c>
      <c r="E234" s="2" t="s">
        <v>39</v>
      </c>
      <c r="F234">
        <v>1000000</v>
      </c>
    </row>
    <row r="235" spans="1:6" x14ac:dyDescent="0.25">
      <c r="A235" t="s">
        <v>326</v>
      </c>
      <c r="B235" s="2">
        <v>2022</v>
      </c>
      <c r="C235" s="2" t="s">
        <v>56</v>
      </c>
      <c r="D235" s="2" t="s">
        <v>42</v>
      </c>
      <c r="E235" s="2" t="s">
        <v>40</v>
      </c>
      <c r="F235">
        <v>1200000</v>
      </c>
    </row>
    <row r="236" spans="1:6" x14ac:dyDescent="0.25">
      <c r="A236" t="s">
        <v>327</v>
      </c>
      <c r="B236" s="2">
        <v>2022</v>
      </c>
      <c r="C236" s="2" t="s">
        <v>56</v>
      </c>
      <c r="D236" s="2" t="s">
        <v>42</v>
      </c>
      <c r="E236" s="2" t="s">
        <v>41</v>
      </c>
      <c r="F236">
        <v>800000</v>
      </c>
    </row>
    <row r="237" spans="1:6" x14ac:dyDescent="0.25">
      <c r="A237" t="s">
        <v>328</v>
      </c>
      <c r="B237" s="2">
        <v>2022</v>
      </c>
      <c r="C237" s="2" t="s">
        <v>56</v>
      </c>
      <c r="D237" s="2" t="s">
        <v>42</v>
      </c>
      <c r="E237" s="2" t="s">
        <v>1194</v>
      </c>
      <c r="F237">
        <v>210000</v>
      </c>
    </row>
    <row r="238" spans="1:6" x14ac:dyDescent="0.25">
      <c r="A238" t="s">
        <v>329</v>
      </c>
      <c r="B238" s="2">
        <v>2022</v>
      </c>
      <c r="C238" s="2" t="s">
        <v>56</v>
      </c>
      <c r="D238" s="2" t="s">
        <v>42</v>
      </c>
      <c r="E238" s="2" t="s">
        <v>1194</v>
      </c>
      <c r="F238">
        <v>140000</v>
      </c>
    </row>
    <row r="239" spans="1:6" x14ac:dyDescent="0.25">
      <c r="A239" t="s">
        <v>330</v>
      </c>
      <c r="B239" s="2">
        <v>2022</v>
      </c>
      <c r="C239" s="2" t="s">
        <v>56</v>
      </c>
      <c r="D239" s="2" t="s">
        <v>42</v>
      </c>
      <c r="E239" s="2" t="s">
        <v>1194</v>
      </c>
      <c r="F239">
        <v>600000</v>
      </c>
    </row>
    <row r="240" spans="1:6" x14ac:dyDescent="0.25">
      <c r="A240" t="s">
        <v>331</v>
      </c>
      <c r="B240" s="2">
        <v>2022</v>
      </c>
      <c r="C240" s="2" t="s">
        <v>56</v>
      </c>
      <c r="D240" s="2" t="s">
        <v>42</v>
      </c>
      <c r="E240" s="2" t="s">
        <v>1194</v>
      </c>
      <c r="F240">
        <v>700000</v>
      </c>
    </row>
    <row r="241" spans="1:6" x14ac:dyDescent="0.25">
      <c r="A241" t="s">
        <v>332</v>
      </c>
      <c r="B241" s="2">
        <v>2022</v>
      </c>
      <c r="C241" s="2" t="s">
        <v>56</v>
      </c>
      <c r="D241" s="2" t="s">
        <v>42</v>
      </c>
      <c r="E241" s="2" t="s">
        <v>1194</v>
      </c>
      <c r="F241">
        <v>500000</v>
      </c>
    </row>
    <row r="242" spans="1:6" x14ac:dyDescent="0.25">
      <c r="A242" t="s">
        <v>333</v>
      </c>
      <c r="B242" s="2">
        <v>2022</v>
      </c>
      <c r="C242" s="2" t="s">
        <v>56</v>
      </c>
      <c r="D242" s="2" t="s">
        <v>42</v>
      </c>
      <c r="E242" s="2" t="s">
        <v>1194</v>
      </c>
      <c r="F242">
        <v>400000</v>
      </c>
    </row>
    <row r="243" spans="1:6" x14ac:dyDescent="0.25">
      <c r="A243" t="s">
        <v>334</v>
      </c>
      <c r="B243" s="2">
        <v>2022</v>
      </c>
      <c r="C243" s="2" t="s">
        <v>56</v>
      </c>
      <c r="D243" s="2" t="s">
        <v>42</v>
      </c>
      <c r="E243" s="2" t="s">
        <v>1194</v>
      </c>
      <c r="F243">
        <v>120000</v>
      </c>
    </row>
    <row r="244" spans="1:6" x14ac:dyDescent="0.25">
      <c r="A244" t="s">
        <v>335</v>
      </c>
      <c r="B244" s="2">
        <v>2022</v>
      </c>
      <c r="C244" s="2" t="s">
        <v>56</v>
      </c>
      <c r="D244" s="2" t="s">
        <v>42</v>
      </c>
      <c r="E244" s="2" t="s">
        <v>1194</v>
      </c>
      <c r="F244">
        <v>100000</v>
      </c>
    </row>
    <row r="245" spans="1:6" x14ac:dyDescent="0.25">
      <c r="A245" t="s">
        <v>336</v>
      </c>
      <c r="B245" s="2">
        <v>2022</v>
      </c>
      <c r="C245" s="2" t="s">
        <v>56</v>
      </c>
      <c r="D245" s="2" t="s">
        <v>42</v>
      </c>
      <c r="E245" s="2" t="s">
        <v>1194</v>
      </c>
      <c r="F245">
        <v>90000</v>
      </c>
    </row>
    <row r="246" spans="1:6" x14ac:dyDescent="0.25">
      <c r="A246" t="s">
        <v>337</v>
      </c>
      <c r="B246" s="2">
        <v>2022</v>
      </c>
      <c r="C246" s="2" t="s">
        <v>56</v>
      </c>
      <c r="D246" s="2" t="s">
        <v>42</v>
      </c>
      <c r="E246" s="2" t="s">
        <v>1194</v>
      </c>
      <c r="F246">
        <v>60000</v>
      </c>
    </row>
    <row r="247" spans="1:6" x14ac:dyDescent="0.25">
      <c r="A247" t="s">
        <v>338</v>
      </c>
      <c r="B247" s="2">
        <v>2022</v>
      </c>
      <c r="C247" s="2" t="s">
        <v>56</v>
      </c>
      <c r="D247" s="2" t="s">
        <v>42</v>
      </c>
      <c r="E247" s="2" t="s">
        <v>1194</v>
      </c>
      <c r="F247">
        <v>50000</v>
      </c>
    </row>
    <row r="248" spans="1:6" x14ac:dyDescent="0.25">
      <c r="A248" t="s">
        <v>339</v>
      </c>
      <c r="B248" s="2">
        <v>2022</v>
      </c>
      <c r="C248" s="2" t="s">
        <v>56</v>
      </c>
      <c r="D248" s="2" t="s">
        <v>42</v>
      </c>
      <c r="E248" s="2" t="s">
        <v>1194</v>
      </c>
      <c r="F248">
        <v>30000</v>
      </c>
    </row>
    <row r="249" spans="1:6" x14ac:dyDescent="0.25">
      <c r="A249" t="s">
        <v>340</v>
      </c>
      <c r="B249" s="2">
        <v>2022</v>
      </c>
      <c r="C249" s="2" t="s">
        <v>56</v>
      </c>
      <c r="D249" s="2" t="s">
        <v>42</v>
      </c>
      <c r="E249" s="2" t="s">
        <v>1194</v>
      </c>
      <c r="F249">
        <v>21000</v>
      </c>
    </row>
    <row r="250" spans="1:6" x14ac:dyDescent="0.25">
      <c r="A250" t="s">
        <v>341</v>
      </c>
      <c r="B250" s="2">
        <v>2022</v>
      </c>
      <c r="C250" s="2" t="s">
        <v>56</v>
      </c>
      <c r="D250" s="2" t="s">
        <v>42</v>
      </c>
      <c r="E250" s="2" t="s">
        <v>1194</v>
      </c>
      <c r="F250">
        <v>14000</v>
      </c>
    </row>
    <row r="251" spans="1:6" x14ac:dyDescent="0.25">
      <c r="A251" t="s">
        <v>342</v>
      </c>
      <c r="B251" s="2">
        <v>2022</v>
      </c>
      <c r="C251" s="2" t="s">
        <v>56</v>
      </c>
      <c r="D251" s="2" t="s">
        <v>42</v>
      </c>
      <c r="E251" s="2" t="s">
        <v>1194</v>
      </c>
      <c r="F251">
        <v>12000</v>
      </c>
    </row>
    <row r="252" spans="1:6" x14ac:dyDescent="0.25">
      <c r="A252" t="s">
        <v>343</v>
      </c>
      <c r="B252" s="2">
        <v>2022</v>
      </c>
      <c r="C252" s="2" t="s">
        <v>56</v>
      </c>
      <c r="D252" s="2" t="s">
        <v>42</v>
      </c>
      <c r="E252" s="2" t="s">
        <v>1194</v>
      </c>
      <c r="F252">
        <v>10000</v>
      </c>
    </row>
    <row r="253" spans="1:6" x14ac:dyDescent="0.25">
      <c r="A253" t="s">
        <v>344</v>
      </c>
      <c r="B253" s="2">
        <v>2022</v>
      </c>
      <c r="C253" s="2" t="s">
        <v>56</v>
      </c>
      <c r="D253" s="2" t="s">
        <v>42</v>
      </c>
      <c r="E253" s="2" t="s">
        <v>1194</v>
      </c>
      <c r="F253">
        <v>16800</v>
      </c>
    </row>
    <row r="254" spans="1:6" x14ac:dyDescent="0.25">
      <c r="A254" t="s">
        <v>345</v>
      </c>
      <c r="B254" s="2">
        <v>2022</v>
      </c>
      <c r="C254" s="2" t="s">
        <v>56</v>
      </c>
      <c r="D254" s="2" t="s">
        <v>42</v>
      </c>
      <c r="E254" s="2" t="s">
        <v>1194</v>
      </c>
      <c r="F254">
        <v>6000</v>
      </c>
    </row>
    <row r="255" spans="1:6" x14ac:dyDescent="0.25">
      <c r="A255" t="s">
        <v>346</v>
      </c>
      <c r="B255" s="2">
        <v>2022</v>
      </c>
      <c r="C255" s="2" t="s">
        <v>56</v>
      </c>
      <c r="D255" s="2" t="s">
        <v>42</v>
      </c>
      <c r="E255" s="2" t="s">
        <v>1194</v>
      </c>
      <c r="F255">
        <v>5000</v>
      </c>
    </row>
    <row r="256" spans="1:6" x14ac:dyDescent="0.25">
      <c r="A256" t="s">
        <v>254</v>
      </c>
      <c r="B256" s="2">
        <v>2022</v>
      </c>
      <c r="C256" s="2" t="s">
        <v>55</v>
      </c>
      <c r="D256" s="2" t="s">
        <v>51</v>
      </c>
      <c r="E256" s="2" t="s">
        <v>43</v>
      </c>
      <c r="F256">
        <v>10000000</v>
      </c>
    </row>
    <row r="257" spans="1:6" x14ac:dyDescent="0.25">
      <c r="A257" t="s">
        <v>255</v>
      </c>
      <c r="B257" s="2">
        <v>2022</v>
      </c>
      <c r="C257" s="2" t="s">
        <v>55</v>
      </c>
      <c r="D257" s="2" t="s">
        <v>51</v>
      </c>
      <c r="E257" s="2" t="s">
        <v>44</v>
      </c>
      <c r="F257">
        <v>6000000</v>
      </c>
    </row>
    <row r="258" spans="1:6" x14ac:dyDescent="0.25">
      <c r="A258" t="s">
        <v>256</v>
      </c>
      <c r="B258" s="2">
        <v>2022</v>
      </c>
      <c r="C258" s="2" t="s">
        <v>55</v>
      </c>
      <c r="D258" s="2" t="s">
        <v>51</v>
      </c>
      <c r="E258" s="2" t="s">
        <v>45</v>
      </c>
      <c r="F258">
        <v>12000000</v>
      </c>
    </row>
    <row r="259" spans="1:6" x14ac:dyDescent="0.25">
      <c r="A259" t="s">
        <v>257</v>
      </c>
      <c r="B259" s="2">
        <v>2022</v>
      </c>
      <c r="C259" s="2" t="s">
        <v>55</v>
      </c>
      <c r="D259" s="2" t="s">
        <v>51</v>
      </c>
      <c r="E259" s="2" t="s">
        <v>46</v>
      </c>
      <c r="F259">
        <v>5000000</v>
      </c>
    </row>
    <row r="260" spans="1:6" x14ac:dyDescent="0.25">
      <c r="A260" t="s">
        <v>258</v>
      </c>
      <c r="B260" s="2">
        <v>2022</v>
      </c>
      <c r="C260" s="2" t="s">
        <v>55</v>
      </c>
      <c r="D260" s="2" t="s">
        <v>51</v>
      </c>
      <c r="E260" s="2" t="s">
        <v>47</v>
      </c>
      <c r="F260">
        <v>350000</v>
      </c>
    </row>
    <row r="261" spans="1:6" x14ac:dyDescent="0.25">
      <c r="A261" t="s">
        <v>259</v>
      </c>
      <c r="B261" s="2">
        <v>2022</v>
      </c>
      <c r="C261" s="2" t="s">
        <v>55</v>
      </c>
      <c r="D261" s="2" t="s">
        <v>51</v>
      </c>
      <c r="E261" s="2" t="s">
        <v>1195</v>
      </c>
      <c r="F261">
        <v>300000</v>
      </c>
    </row>
    <row r="262" spans="1:6" x14ac:dyDescent="0.25">
      <c r="A262" t="s">
        <v>260</v>
      </c>
      <c r="B262" s="2">
        <v>2022</v>
      </c>
      <c r="C262" s="2" t="s">
        <v>55</v>
      </c>
      <c r="D262" s="2" t="s">
        <v>51</v>
      </c>
      <c r="E262" s="2" t="s">
        <v>48</v>
      </c>
      <c r="F262">
        <v>4000000</v>
      </c>
    </row>
    <row r="263" spans="1:6" x14ac:dyDescent="0.25">
      <c r="A263" t="s">
        <v>261</v>
      </c>
      <c r="B263" s="2">
        <v>2022</v>
      </c>
      <c r="C263" s="2" t="s">
        <v>55</v>
      </c>
      <c r="D263" s="2" t="s">
        <v>51</v>
      </c>
      <c r="E263" s="2" t="s">
        <v>49</v>
      </c>
      <c r="F263">
        <v>7000000</v>
      </c>
    </row>
    <row r="264" spans="1:6" x14ac:dyDescent="0.25">
      <c r="A264" t="s">
        <v>262</v>
      </c>
      <c r="B264" s="2">
        <v>2022</v>
      </c>
      <c r="C264" s="2" t="s">
        <v>55</v>
      </c>
      <c r="D264" s="2" t="s">
        <v>51</v>
      </c>
      <c r="E264" s="2" t="s">
        <v>1195</v>
      </c>
      <c r="F264">
        <v>250000</v>
      </c>
    </row>
    <row r="265" spans="1:6" x14ac:dyDescent="0.25">
      <c r="A265" t="s">
        <v>263</v>
      </c>
      <c r="B265" s="2">
        <v>2022</v>
      </c>
      <c r="C265" s="2" t="s">
        <v>55</v>
      </c>
      <c r="D265" s="2" t="s">
        <v>51</v>
      </c>
      <c r="E265" s="2" t="s">
        <v>1195</v>
      </c>
      <c r="F265">
        <v>200000</v>
      </c>
    </row>
    <row r="266" spans="1:6" x14ac:dyDescent="0.25">
      <c r="A266" t="s">
        <v>264</v>
      </c>
      <c r="B266" s="2">
        <v>2022</v>
      </c>
      <c r="C266" s="2" t="s">
        <v>55</v>
      </c>
      <c r="D266" s="2" t="s">
        <v>51</v>
      </c>
      <c r="E266" s="2" t="s">
        <v>1195</v>
      </c>
      <c r="F266">
        <v>125000</v>
      </c>
    </row>
    <row r="267" spans="1:6" x14ac:dyDescent="0.25">
      <c r="A267" t="s">
        <v>265</v>
      </c>
      <c r="B267" s="2">
        <v>2022</v>
      </c>
      <c r="C267" s="2" t="s">
        <v>55</v>
      </c>
      <c r="D267" s="2" t="s">
        <v>51</v>
      </c>
      <c r="E267" s="2" t="s">
        <v>1195</v>
      </c>
      <c r="F267">
        <v>93750</v>
      </c>
    </row>
    <row r="268" spans="1:6" x14ac:dyDescent="0.25">
      <c r="A268" t="s">
        <v>266</v>
      </c>
      <c r="B268" s="2">
        <v>2022</v>
      </c>
      <c r="C268" s="2" t="s">
        <v>55</v>
      </c>
      <c r="D268" s="2" t="s">
        <v>51</v>
      </c>
      <c r="E268" s="2" t="s">
        <v>1195</v>
      </c>
      <c r="F268">
        <v>62500</v>
      </c>
    </row>
    <row r="269" spans="1:6" x14ac:dyDescent="0.25">
      <c r="A269" t="s">
        <v>267</v>
      </c>
      <c r="B269" s="2">
        <v>2022</v>
      </c>
      <c r="C269" s="2" t="s">
        <v>55</v>
      </c>
      <c r="D269" s="2" t="s">
        <v>51</v>
      </c>
      <c r="E269" s="2" t="s">
        <v>50</v>
      </c>
      <c r="F269">
        <v>30000</v>
      </c>
    </row>
    <row r="270" spans="1:6" x14ac:dyDescent="0.25">
      <c r="A270" t="s">
        <v>268</v>
      </c>
      <c r="B270" s="2">
        <v>2022</v>
      </c>
      <c r="C270" s="2" t="s">
        <v>55</v>
      </c>
      <c r="D270" s="2" t="s">
        <v>51</v>
      </c>
      <c r="E270" s="2" t="s">
        <v>1195</v>
      </c>
      <c r="F270">
        <v>25000</v>
      </c>
    </row>
    <row r="271" spans="1:6" x14ac:dyDescent="0.25">
      <c r="A271" t="s">
        <v>269</v>
      </c>
      <c r="B271" s="2">
        <v>2022</v>
      </c>
      <c r="C271" s="2" t="s">
        <v>55</v>
      </c>
      <c r="D271" s="2" t="s">
        <v>51</v>
      </c>
      <c r="E271" s="2" t="s">
        <v>1195</v>
      </c>
      <c r="F271">
        <v>20000</v>
      </c>
    </row>
    <row r="272" spans="1:6" x14ac:dyDescent="0.25">
      <c r="A272" t="s">
        <v>270</v>
      </c>
      <c r="B272" s="2">
        <v>2022</v>
      </c>
      <c r="C272" s="2" t="s">
        <v>55</v>
      </c>
      <c r="D272" s="2" t="s">
        <v>51</v>
      </c>
      <c r="E272" s="2" t="s">
        <v>1195</v>
      </c>
      <c r="F272">
        <v>12500</v>
      </c>
    </row>
    <row r="273" spans="1:6" x14ac:dyDescent="0.25">
      <c r="A273" t="s">
        <v>347</v>
      </c>
      <c r="B273" s="2">
        <v>2022</v>
      </c>
      <c r="C273" s="2" t="s">
        <v>56</v>
      </c>
      <c r="D273" s="2" t="s">
        <v>52</v>
      </c>
      <c r="E273" s="2" t="s">
        <v>53</v>
      </c>
      <c r="F273">
        <v>500000</v>
      </c>
    </row>
    <row r="274" spans="1:6" x14ac:dyDescent="0.25">
      <c r="A274" t="s">
        <v>348</v>
      </c>
      <c r="B274" s="2">
        <v>2022</v>
      </c>
      <c r="C274" s="2" t="s">
        <v>56</v>
      </c>
      <c r="D274" s="2" t="s">
        <v>52</v>
      </c>
      <c r="E274" s="2" t="s">
        <v>54</v>
      </c>
      <c r="F274">
        <v>400000</v>
      </c>
    </row>
    <row r="275" spans="1:6" x14ac:dyDescent="0.25">
      <c r="A275" t="s">
        <v>349</v>
      </c>
      <c r="B275" s="2">
        <v>2022</v>
      </c>
      <c r="C275" s="2" t="s">
        <v>56</v>
      </c>
      <c r="D275" s="2" t="s">
        <v>52</v>
      </c>
      <c r="E275" s="2" t="s">
        <v>1196</v>
      </c>
      <c r="F275">
        <v>300000</v>
      </c>
    </row>
    <row r="276" spans="1:6" x14ac:dyDescent="0.25">
      <c r="A276" t="s">
        <v>350</v>
      </c>
      <c r="B276" s="2">
        <v>2022</v>
      </c>
      <c r="C276" s="2" t="s">
        <v>56</v>
      </c>
      <c r="D276" s="2" t="s">
        <v>52</v>
      </c>
      <c r="E276" s="2" t="s">
        <v>1196</v>
      </c>
      <c r="F276">
        <v>15000</v>
      </c>
    </row>
    <row r="277" spans="1:6" x14ac:dyDescent="0.25">
      <c r="A277" t="s">
        <v>351</v>
      </c>
      <c r="B277" s="2">
        <v>2022</v>
      </c>
      <c r="C277" s="2" t="s">
        <v>56</v>
      </c>
      <c r="D277" s="2" t="s">
        <v>52</v>
      </c>
      <c r="E277" s="2" t="s">
        <v>1196</v>
      </c>
      <c r="F277">
        <v>11250</v>
      </c>
    </row>
    <row r="278" spans="1:6" x14ac:dyDescent="0.25">
      <c r="A278" t="s">
        <v>352</v>
      </c>
      <c r="B278" s="2">
        <v>2022</v>
      </c>
      <c r="C278" s="2" t="s">
        <v>56</v>
      </c>
      <c r="D278" s="2" t="s">
        <v>52</v>
      </c>
      <c r="E278" s="2" t="s">
        <v>1196</v>
      </c>
      <c r="F278">
        <v>7500</v>
      </c>
    </row>
    <row r="279" spans="1:6" x14ac:dyDescent="0.25">
      <c r="A279" t="s">
        <v>353</v>
      </c>
      <c r="B279" s="2">
        <v>2022</v>
      </c>
      <c r="C279" s="2" t="s">
        <v>56</v>
      </c>
      <c r="D279" s="2" t="s">
        <v>52</v>
      </c>
      <c r="E279" s="2" t="s">
        <v>1196</v>
      </c>
      <c r="F279">
        <v>5625</v>
      </c>
    </row>
    <row r="280" spans="1:6" x14ac:dyDescent="0.25">
      <c r="A280" t="s">
        <v>354</v>
      </c>
      <c r="B280" s="2">
        <v>2022</v>
      </c>
      <c r="C280" s="2" t="s">
        <v>56</v>
      </c>
      <c r="D280" s="2" t="s">
        <v>52</v>
      </c>
      <c r="E280" s="2" t="s">
        <v>1196</v>
      </c>
      <c r="F280">
        <v>3750</v>
      </c>
    </row>
    <row r="281" spans="1:6" x14ac:dyDescent="0.25">
      <c r="A281" t="s">
        <v>355</v>
      </c>
      <c r="B281" s="2">
        <v>2022</v>
      </c>
      <c r="C281" s="2" t="s">
        <v>57</v>
      </c>
      <c r="D281" s="2" t="s">
        <v>26</v>
      </c>
      <c r="E281" s="2" t="s">
        <v>17</v>
      </c>
      <c r="F281">
        <v>58300000</v>
      </c>
    </row>
    <row r="282" spans="1:6" x14ac:dyDescent="0.25">
      <c r="A282" t="s">
        <v>356</v>
      </c>
      <c r="B282" s="2">
        <v>2022</v>
      </c>
      <c r="C282" s="2" t="s">
        <v>57</v>
      </c>
      <c r="D282" s="2" t="s">
        <v>26</v>
      </c>
      <c r="E282" s="2" t="s">
        <v>18</v>
      </c>
      <c r="F282">
        <v>1900000</v>
      </c>
    </row>
    <row r="283" spans="1:6" x14ac:dyDescent="0.25">
      <c r="A283" t="s">
        <v>357</v>
      </c>
      <c r="B283" s="2">
        <v>2022</v>
      </c>
      <c r="C283" s="2" t="s">
        <v>57</v>
      </c>
      <c r="D283" s="2" t="s">
        <v>26</v>
      </c>
      <c r="E283" s="2" t="s">
        <v>19</v>
      </c>
      <c r="F283">
        <v>1700000</v>
      </c>
    </row>
    <row r="284" spans="1:6" x14ac:dyDescent="0.25">
      <c r="A284" t="s">
        <v>358</v>
      </c>
      <c r="B284" s="2">
        <v>2022</v>
      </c>
      <c r="C284" s="2" t="s">
        <v>57</v>
      </c>
      <c r="D284" s="2" t="s">
        <v>27</v>
      </c>
      <c r="E284" s="2" t="s">
        <v>20</v>
      </c>
      <c r="F284">
        <v>115000</v>
      </c>
    </row>
    <row r="285" spans="1:6" x14ac:dyDescent="0.25">
      <c r="A285" t="s">
        <v>359</v>
      </c>
      <c r="B285" s="2">
        <v>2022</v>
      </c>
      <c r="C285" s="2" t="s">
        <v>57</v>
      </c>
      <c r="D285" s="2" t="s">
        <v>27</v>
      </c>
      <c r="E285" s="2" t="s">
        <v>21</v>
      </c>
      <c r="F285">
        <v>105000</v>
      </c>
    </row>
    <row r="286" spans="1:6" x14ac:dyDescent="0.25">
      <c r="A286" t="s">
        <v>360</v>
      </c>
      <c r="B286" s="2">
        <v>2022</v>
      </c>
      <c r="C286" s="2" t="s">
        <v>57</v>
      </c>
      <c r="D286" s="2" t="s">
        <v>27</v>
      </c>
      <c r="E286" s="2" t="s">
        <v>22</v>
      </c>
      <c r="F286">
        <v>125000</v>
      </c>
    </row>
    <row r="287" spans="1:6" x14ac:dyDescent="0.25">
      <c r="A287" t="s">
        <v>361</v>
      </c>
      <c r="B287" s="2">
        <v>2022</v>
      </c>
      <c r="C287" s="2" t="s">
        <v>57</v>
      </c>
      <c r="D287" s="2" t="s">
        <v>27</v>
      </c>
      <c r="E287" s="2" t="s">
        <v>23</v>
      </c>
      <c r="F287">
        <v>95000</v>
      </c>
    </row>
    <row r="288" spans="1:6" x14ac:dyDescent="0.25">
      <c r="A288" t="s">
        <v>362</v>
      </c>
      <c r="B288" s="2">
        <v>2022</v>
      </c>
      <c r="C288" s="2" t="s">
        <v>57</v>
      </c>
      <c r="D288" s="2" t="s">
        <v>27</v>
      </c>
      <c r="E288" s="2" t="s">
        <v>24</v>
      </c>
      <c r="F288">
        <v>85000</v>
      </c>
    </row>
    <row r="289" spans="1:6" x14ac:dyDescent="0.25">
      <c r="A289" t="s">
        <v>363</v>
      </c>
      <c r="B289" s="2">
        <v>2022</v>
      </c>
      <c r="C289" s="2" t="s">
        <v>57</v>
      </c>
      <c r="D289" s="2" t="s">
        <v>27</v>
      </c>
      <c r="E289" s="2" t="s">
        <v>25</v>
      </c>
      <c r="F289">
        <v>135000</v>
      </c>
    </row>
    <row r="290" spans="1:6" x14ac:dyDescent="0.25">
      <c r="A290" t="s">
        <v>364</v>
      </c>
      <c r="B290" s="2">
        <v>2022</v>
      </c>
      <c r="C290" s="2" t="s">
        <v>57</v>
      </c>
      <c r="D290" s="2" t="s">
        <v>5</v>
      </c>
      <c r="E290" s="2" t="s">
        <v>6</v>
      </c>
      <c r="F290">
        <v>17400000</v>
      </c>
    </row>
    <row r="291" spans="1:6" x14ac:dyDescent="0.25">
      <c r="A291" t="s">
        <v>365</v>
      </c>
      <c r="B291" s="2">
        <v>2022</v>
      </c>
      <c r="C291" s="2" t="s">
        <v>57</v>
      </c>
      <c r="D291" s="2" t="s">
        <v>5</v>
      </c>
      <c r="E291" s="2" t="s">
        <v>7</v>
      </c>
      <c r="F291">
        <v>3100000</v>
      </c>
    </row>
    <row r="292" spans="1:6" x14ac:dyDescent="0.25">
      <c r="A292" t="s">
        <v>366</v>
      </c>
      <c r="B292" s="2">
        <v>2022</v>
      </c>
      <c r="C292" s="2" t="s">
        <v>57</v>
      </c>
      <c r="D292" s="2" t="s">
        <v>5</v>
      </c>
      <c r="E292" s="2" t="s">
        <v>8</v>
      </c>
      <c r="F292">
        <v>2300000</v>
      </c>
    </row>
    <row r="293" spans="1:6" x14ac:dyDescent="0.25">
      <c r="A293" t="s">
        <v>367</v>
      </c>
      <c r="B293" s="2">
        <v>2022</v>
      </c>
      <c r="C293" s="2" t="s">
        <v>57</v>
      </c>
      <c r="D293" s="2" t="s">
        <v>5</v>
      </c>
      <c r="E293" s="2" t="s">
        <v>9</v>
      </c>
      <c r="F293">
        <v>1500000</v>
      </c>
    </row>
    <row r="294" spans="1:6" x14ac:dyDescent="0.25">
      <c r="A294" t="s">
        <v>368</v>
      </c>
      <c r="B294" s="2">
        <v>2022</v>
      </c>
      <c r="C294" s="2" t="s">
        <v>57</v>
      </c>
      <c r="D294" s="2" t="s">
        <v>5</v>
      </c>
      <c r="E294" s="2" t="s">
        <v>10</v>
      </c>
      <c r="F294">
        <v>1700000</v>
      </c>
    </row>
    <row r="295" spans="1:6" x14ac:dyDescent="0.25">
      <c r="A295" t="s">
        <v>369</v>
      </c>
      <c r="B295" s="2">
        <v>2022</v>
      </c>
      <c r="C295" s="2" t="s">
        <v>57</v>
      </c>
      <c r="D295" s="2" t="s">
        <v>5</v>
      </c>
      <c r="E295" s="2" t="s">
        <v>11</v>
      </c>
      <c r="F295">
        <v>360000</v>
      </c>
    </row>
    <row r="296" spans="1:6" x14ac:dyDescent="0.25">
      <c r="A296" t="s">
        <v>370</v>
      </c>
      <c r="B296" s="2">
        <v>2022</v>
      </c>
      <c r="C296" s="2" t="s">
        <v>57</v>
      </c>
      <c r="D296" s="2" t="s">
        <v>5</v>
      </c>
      <c r="E296" s="2" t="s">
        <v>12</v>
      </c>
      <c r="F296">
        <v>1300000</v>
      </c>
    </row>
    <row r="297" spans="1:6" x14ac:dyDescent="0.25">
      <c r="A297" t="s">
        <v>371</v>
      </c>
      <c r="B297" s="2">
        <v>2022</v>
      </c>
      <c r="C297" s="2" t="s">
        <v>57</v>
      </c>
      <c r="D297" s="2" t="s">
        <v>5</v>
      </c>
      <c r="E297" s="2" t="s">
        <v>13</v>
      </c>
      <c r="F297">
        <v>31000</v>
      </c>
    </row>
    <row r="298" spans="1:6" x14ac:dyDescent="0.25">
      <c r="A298" t="s">
        <v>372</v>
      </c>
      <c r="B298" s="2">
        <v>2022</v>
      </c>
      <c r="C298" s="2" t="s">
        <v>57</v>
      </c>
      <c r="D298" s="2" t="s">
        <v>5</v>
      </c>
      <c r="E298" s="2" t="s">
        <v>14</v>
      </c>
      <c r="F298">
        <v>79000</v>
      </c>
    </row>
    <row r="299" spans="1:6" x14ac:dyDescent="0.25">
      <c r="A299" t="s">
        <v>373</v>
      </c>
      <c r="B299" s="2">
        <v>2022</v>
      </c>
      <c r="C299" s="2" t="s">
        <v>57</v>
      </c>
      <c r="D299" s="2" t="s">
        <v>5</v>
      </c>
      <c r="E299" s="2" t="s">
        <v>15</v>
      </c>
      <c r="F299">
        <v>59000</v>
      </c>
    </row>
    <row r="300" spans="1:6" x14ac:dyDescent="0.25">
      <c r="A300" t="s">
        <v>374</v>
      </c>
      <c r="B300" s="2">
        <v>2022</v>
      </c>
      <c r="C300" s="2" t="s">
        <v>57</v>
      </c>
      <c r="D300" s="2" t="s">
        <v>5</v>
      </c>
      <c r="E300" s="2" t="s">
        <v>1193</v>
      </c>
      <c r="F300">
        <v>13000</v>
      </c>
    </row>
    <row r="301" spans="1:6" x14ac:dyDescent="0.25">
      <c r="A301" t="s">
        <v>375</v>
      </c>
      <c r="B301" s="2">
        <v>2022</v>
      </c>
      <c r="C301" s="2" t="s">
        <v>57</v>
      </c>
      <c r="D301" s="2" t="s">
        <v>5</v>
      </c>
      <c r="E301" s="2" t="s">
        <v>1193</v>
      </c>
      <c r="F301">
        <v>8000</v>
      </c>
    </row>
    <row r="302" spans="1:6" x14ac:dyDescent="0.25">
      <c r="A302" t="s">
        <v>376</v>
      </c>
      <c r="B302" s="2">
        <v>2022</v>
      </c>
      <c r="C302" s="2" t="s">
        <v>57</v>
      </c>
      <c r="D302" s="2" t="s">
        <v>5</v>
      </c>
      <c r="E302" s="2" t="s">
        <v>1193</v>
      </c>
      <c r="F302">
        <v>13000</v>
      </c>
    </row>
    <row r="303" spans="1:6" x14ac:dyDescent="0.25">
      <c r="A303" t="s">
        <v>377</v>
      </c>
      <c r="B303" s="2">
        <v>2022</v>
      </c>
      <c r="C303" s="2" t="s">
        <v>57</v>
      </c>
      <c r="D303" s="2" t="s">
        <v>38</v>
      </c>
      <c r="E303" s="2" t="s">
        <v>28</v>
      </c>
      <c r="F303">
        <v>12900000</v>
      </c>
    </row>
    <row r="304" spans="1:6" x14ac:dyDescent="0.25">
      <c r="A304" t="s">
        <v>378</v>
      </c>
      <c r="B304" s="2">
        <v>2022</v>
      </c>
      <c r="C304" s="2" t="s">
        <v>57</v>
      </c>
      <c r="D304" s="2" t="s">
        <v>38</v>
      </c>
      <c r="E304" s="2" t="s">
        <v>29</v>
      </c>
      <c r="F304">
        <v>8900000</v>
      </c>
    </row>
    <row r="305" spans="1:6" x14ac:dyDescent="0.25">
      <c r="A305" t="s">
        <v>379</v>
      </c>
      <c r="B305" s="2">
        <v>2022</v>
      </c>
      <c r="C305" s="2" t="s">
        <v>57</v>
      </c>
      <c r="D305" s="2" t="s">
        <v>38</v>
      </c>
      <c r="E305" s="2" t="s">
        <v>30</v>
      </c>
      <c r="F305">
        <v>10900000</v>
      </c>
    </row>
    <row r="306" spans="1:6" x14ac:dyDescent="0.25">
      <c r="A306" t="s">
        <v>380</v>
      </c>
      <c r="B306" s="2">
        <v>2022</v>
      </c>
      <c r="C306" s="2" t="s">
        <v>57</v>
      </c>
      <c r="D306" s="2" t="s">
        <v>38</v>
      </c>
      <c r="E306" s="2" t="s">
        <v>31</v>
      </c>
      <c r="F306">
        <v>6900000</v>
      </c>
    </row>
    <row r="307" spans="1:6" x14ac:dyDescent="0.25">
      <c r="A307" t="s">
        <v>381</v>
      </c>
      <c r="B307" s="2">
        <v>2022</v>
      </c>
      <c r="C307" s="2" t="s">
        <v>57</v>
      </c>
      <c r="D307" s="2" t="s">
        <v>38</v>
      </c>
      <c r="E307" s="2" t="s">
        <v>32</v>
      </c>
      <c r="F307">
        <v>5900000</v>
      </c>
    </row>
    <row r="308" spans="1:6" x14ac:dyDescent="0.25">
      <c r="A308" t="s">
        <v>382</v>
      </c>
      <c r="B308" s="2">
        <v>2022</v>
      </c>
      <c r="C308" s="2" t="s">
        <v>57</v>
      </c>
      <c r="D308" s="2" t="s">
        <v>38</v>
      </c>
      <c r="E308" s="2" t="s">
        <v>33</v>
      </c>
      <c r="F308">
        <v>3900000</v>
      </c>
    </row>
    <row r="309" spans="1:6" x14ac:dyDescent="0.25">
      <c r="A309" t="s">
        <v>383</v>
      </c>
      <c r="B309" s="2">
        <v>2022</v>
      </c>
      <c r="C309" s="2" t="s">
        <v>57</v>
      </c>
      <c r="D309" s="2" t="s">
        <v>38</v>
      </c>
      <c r="E309" s="2" t="s">
        <v>34</v>
      </c>
      <c r="F309">
        <v>2600000</v>
      </c>
    </row>
    <row r="310" spans="1:6" x14ac:dyDescent="0.25">
      <c r="A310" t="s">
        <v>384</v>
      </c>
      <c r="B310" s="2">
        <v>2022</v>
      </c>
      <c r="C310" s="2" t="s">
        <v>57</v>
      </c>
      <c r="D310" s="2" t="s">
        <v>38</v>
      </c>
      <c r="E310" s="2" t="s">
        <v>35</v>
      </c>
      <c r="F310">
        <v>1300000</v>
      </c>
    </row>
    <row r="311" spans="1:6" x14ac:dyDescent="0.25">
      <c r="A311" t="s">
        <v>385</v>
      </c>
      <c r="B311" s="2">
        <v>2022</v>
      </c>
      <c r="C311" s="2" t="s">
        <v>57</v>
      </c>
      <c r="D311" s="2" t="s">
        <v>38</v>
      </c>
      <c r="E311" s="2" t="s">
        <v>36</v>
      </c>
      <c r="F311">
        <v>590000</v>
      </c>
    </row>
    <row r="312" spans="1:6" x14ac:dyDescent="0.25">
      <c r="A312" t="s">
        <v>386</v>
      </c>
      <c r="B312" s="2">
        <v>2022</v>
      </c>
      <c r="C312" s="2" t="s">
        <v>57</v>
      </c>
      <c r="D312" s="2" t="s">
        <v>38</v>
      </c>
      <c r="E312" s="2" t="s">
        <v>37</v>
      </c>
      <c r="F312">
        <v>490000</v>
      </c>
    </row>
    <row r="313" spans="1:6" x14ac:dyDescent="0.25">
      <c r="A313" t="s">
        <v>387</v>
      </c>
      <c r="B313" s="2">
        <v>2022</v>
      </c>
      <c r="C313" s="2" t="s">
        <v>57</v>
      </c>
      <c r="D313" s="2" t="s">
        <v>38</v>
      </c>
      <c r="E313" s="2" t="s">
        <v>1192</v>
      </c>
      <c r="F313">
        <v>390000</v>
      </c>
    </row>
    <row r="314" spans="1:6" x14ac:dyDescent="0.25">
      <c r="A314" t="s">
        <v>388</v>
      </c>
      <c r="B314" s="2">
        <v>2022</v>
      </c>
      <c r="C314" s="2" t="s">
        <v>57</v>
      </c>
      <c r="D314" s="2" t="s">
        <v>38</v>
      </c>
      <c r="E314" s="2" t="s">
        <v>1192</v>
      </c>
      <c r="F314">
        <v>100000</v>
      </c>
    </row>
    <row r="315" spans="1:6" x14ac:dyDescent="0.25">
      <c r="A315" t="s">
        <v>389</v>
      </c>
      <c r="B315" s="2">
        <v>2022</v>
      </c>
      <c r="C315" s="2" t="s">
        <v>57</v>
      </c>
      <c r="D315" s="2" t="s">
        <v>38</v>
      </c>
      <c r="E315" s="2" t="s">
        <v>1192</v>
      </c>
      <c r="F315">
        <v>110000</v>
      </c>
    </row>
    <row r="316" spans="1:6" x14ac:dyDescent="0.25">
      <c r="A316" t="s">
        <v>390</v>
      </c>
      <c r="B316" s="2">
        <v>2022</v>
      </c>
      <c r="C316" s="2" t="s">
        <v>57</v>
      </c>
      <c r="D316" s="2" t="s">
        <v>38</v>
      </c>
      <c r="E316" s="2" t="s">
        <v>1192</v>
      </c>
      <c r="F316">
        <v>90000</v>
      </c>
    </row>
    <row r="317" spans="1:6" x14ac:dyDescent="0.25">
      <c r="A317" t="s">
        <v>391</v>
      </c>
      <c r="B317" s="2">
        <v>2022</v>
      </c>
      <c r="C317" s="2" t="s">
        <v>57</v>
      </c>
      <c r="D317" s="2" t="s">
        <v>38</v>
      </c>
      <c r="E317" s="2" t="s">
        <v>1192</v>
      </c>
      <c r="F317">
        <v>80000</v>
      </c>
    </row>
    <row r="318" spans="1:6" x14ac:dyDescent="0.25">
      <c r="A318" t="s">
        <v>392</v>
      </c>
      <c r="B318" s="2">
        <v>2022</v>
      </c>
      <c r="C318" s="2" t="s">
        <v>57</v>
      </c>
      <c r="D318" s="2" t="s">
        <v>38</v>
      </c>
      <c r="E318" s="2" t="s">
        <v>1192</v>
      </c>
      <c r="F318">
        <v>70000</v>
      </c>
    </row>
    <row r="319" spans="1:6" x14ac:dyDescent="0.25">
      <c r="A319" t="s">
        <v>393</v>
      </c>
      <c r="B319" s="2">
        <v>2022</v>
      </c>
      <c r="C319" s="2" t="s">
        <v>57</v>
      </c>
      <c r="D319" s="2" t="s">
        <v>38</v>
      </c>
      <c r="E319" s="2" t="s">
        <v>1192</v>
      </c>
      <c r="F319">
        <v>60000</v>
      </c>
    </row>
    <row r="320" spans="1:6" x14ac:dyDescent="0.25">
      <c r="A320" t="s">
        <v>394</v>
      </c>
      <c r="B320" s="2">
        <v>2022</v>
      </c>
      <c r="C320" s="2" t="s">
        <v>57</v>
      </c>
      <c r="D320" s="2" t="s">
        <v>38</v>
      </c>
      <c r="E320" s="2" t="s">
        <v>1192</v>
      </c>
      <c r="F320">
        <v>50000</v>
      </c>
    </row>
    <row r="321" spans="1:6" x14ac:dyDescent="0.25">
      <c r="A321" t="s">
        <v>395</v>
      </c>
      <c r="B321" s="2">
        <v>2022</v>
      </c>
      <c r="C321" s="2" t="s">
        <v>57</v>
      </c>
      <c r="D321" s="2" t="s">
        <v>38</v>
      </c>
      <c r="E321" s="2" t="s">
        <v>1192</v>
      </c>
      <c r="F321">
        <v>30000</v>
      </c>
    </row>
    <row r="322" spans="1:6" x14ac:dyDescent="0.25">
      <c r="A322" t="s">
        <v>396</v>
      </c>
      <c r="B322" s="2">
        <v>2022</v>
      </c>
      <c r="C322" s="2" t="s">
        <v>57</v>
      </c>
      <c r="D322" s="2" t="s">
        <v>38</v>
      </c>
      <c r="E322" s="2" t="s">
        <v>1192</v>
      </c>
      <c r="F322">
        <v>80000</v>
      </c>
    </row>
    <row r="323" spans="1:6" x14ac:dyDescent="0.25">
      <c r="A323" t="s">
        <v>397</v>
      </c>
      <c r="B323" s="2">
        <v>2022</v>
      </c>
      <c r="C323" s="2" t="s">
        <v>57</v>
      </c>
      <c r="D323" s="2" t="s">
        <v>38</v>
      </c>
      <c r="E323" s="2" t="s">
        <v>1192</v>
      </c>
      <c r="F323">
        <v>70000</v>
      </c>
    </row>
    <row r="324" spans="1:6" x14ac:dyDescent="0.25">
      <c r="A324" t="s">
        <v>398</v>
      </c>
      <c r="B324" s="2">
        <v>2022</v>
      </c>
      <c r="C324" s="2" t="s">
        <v>57</v>
      </c>
      <c r="D324" s="2" t="s">
        <v>38</v>
      </c>
      <c r="E324" s="2" t="s">
        <v>1192</v>
      </c>
      <c r="F324">
        <v>60000</v>
      </c>
    </row>
    <row r="325" spans="1:6" x14ac:dyDescent="0.25">
      <c r="A325" t="s">
        <v>399</v>
      </c>
      <c r="B325" s="2">
        <v>2022</v>
      </c>
      <c r="C325" s="2" t="s">
        <v>57</v>
      </c>
      <c r="D325" s="2" t="s">
        <v>38</v>
      </c>
      <c r="E325" s="2" t="s">
        <v>1192</v>
      </c>
      <c r="F325">
        <v>50000</v>
      </c>
    </row>
    <row r="326" spans="1:6" x14ac:dyDescent="0.25">
      <c r="A326" t="s">
        <v>400</v>
      </c>
      <c r="B326" s="2">
        <v>2022</v>
      </c>
      <c r="C326" s="2" t="s">
        <v>57</v>
      </c>
      <c r="D326" s="2" t="s">
        <v>38</v>
      </c>
      <c r="E326" s="2" t="s">
        <v>1192</v>
      </c>
      <c r="F326">
        <v>30000</v>
      </c>
    </row>
    <row r="327" spans="1:6" x14ac:dyDescent="0.25">
      <c r="A327" t="s">
        <v>401</v>
      </c>
      <c r="B327" s="2">
        <v>2022</v>
      </c>
      <c r="C327" s="2" t="s">
        <v>57</v>
      </c>
      <c r="D327" s="2" t="s">
        <v>42</v>
      </c>
      <c r="E327" s="2" t="s">
        <v>39</v>
      </c>
      <c r="F327">
        <v>1100000</v>
      </c>
    </row>
    <row r="328" spans="1:6" x14ac:dyDescent="0.25">
      <c r="A328" t="s">
        <v>402</v>
      </c>
      <c r="B328" s="2">
        <v>2022</v>
      </c>
      <c r="C328" s="2" t="s">
        <v>57</v>
      </c>
      <c r="D328" s="2" t="s">
        <v>42</v>
      </c>
      <c r="E328" s="2" t="s">
        <v>40</v>
      </c>
      <c r="F328">
        <v>1300000</v>
      </c>
    </row>
    <row r="329" spans="1:6" x14ac:dyDescent="0.25">
      <c r="A329" t="s">
        <v>403</v>
      </c>
      <c r="B329" s="2">
        <v>2022</v>
      </c>
      <c r="C329" s="2" t="s">
        <v>57</v>
      </c>
      <c r="D329" s="2" t="s">
        <v>42</v>
      </c>
      <c r="E329" s="2" t="s">
        <v>41</v>
      </c>
      <c r="F329">
        <v>900000</v>
      </c>
    </row>
    <row r="330" spans="1:6" x14ac:dyDescent="0.25">
      <c r="A330" t="s">
        <v>404</v>
      </c>
      <c r="B330" s="2">
        <v>2022</v>
      </c>
      <c r="C330" s="2" t="s">
        <v>57</v>
      </c>
      <c r="D330" s="2" t="s">
        <v>42</v>
      </c>
      <c r="E330" s="2" t="s">
        <v>1194</v>
      </c>
      <c r="F330">
        <v>240000</v>
      </c>
    </row>
    <row r="331" spans="1:6" x14ac:dyDescent="0.25">
      <c r="A331" t="s">
        <v>405</v>
      </c>
      <c r="B331" s="2">
        <v>2022</v>
      </c>
      <c r="C331" s="2" t="s">
        <v>57</v>
      </c>
      <c r="D331" s="2" t="s">
        <v>42</v>
      </c>
      <c r="E331" s="2" t="s">
        <v>1194</v>
      </c>
      <c r="F331">
        <v>160000</v>
      </c>
    </row>
    <row r="332" spans="1:6" x14ac:dyDescent="0.25">
      <c r="A332" t="s">
        <v>406</v>
      </c>
      <c r="B332" s="2">
        <v>2022</v>
      </c>
      <c r="C332" s="2" t="s">
        <v>57</v>
      </c>
      <c r="D332" s="2" t="s">
        <v>42</v>
      </c>
      <c r="E332" s="2" t="s">
        <v>1194</v>
      </c>
      <c r="F332">
        <v>700000</v>
      </c>
    </row>
    <row r="333" spans="1:6" x14ac:dyDescent="0.25">
      <c r="A333" t="s">
        <v>407</v>
      </c>
      <c r="B333" s="2">
        <v>2022</v>
      </c>
      <c r="C333" s="2" t="s">
        <v>57</v>
      </c>
      <c r="D333" s="2" t="s">
        <v>42</v>
      </c>
      <c r="E333" s="2" t="s">
        <v>1194</v>
      </c>
      <c r="F333">
        <v>800000</v>
      </c>
    </row>
    <row r="334" spans="1:6" x14ac:dyDescent="0.25">
      <c r="A334" t="s">
        <v>408</v>
      </c>
      <c r="B334" s="2">
        <v>2022</v>
      </c>
      <c r="C334" s="2" t="s">
        <v>57</v>
      </c>
      <c r="D334" s="2" t="s">
        <v>42</v>
      </c>
      <c r="E334" s="2" t="s">
        <v>1194</v>
      </c>
      <c r="F334">
        <v>600000</v>
      </c>
    </row>
    <row r="335" spans="1:6" x14ac:dyDescent="0.25">
      <c r="A335" t="s">
        <v>409</v>
      </c>
      <c r="B335" s="2">
        <v>2022</v>
      </c>
      <c r="C335" s="2" t="s">
        <v>57</v>
      </c>
      <c r="D335" s="2" t="s">
        <v>42</v>
      </c>
      <c r="E335" s="2" t="s">
        <v>1194</v>
      </c>
      <c r="F335">
        <v>500000</v>
      </c>
    </row>
    <row r="336" spans="1:6" x14ac:dyDescent="0.25">
      <c r="A336" t="s">
        <v>410</v>
      </c>
      <c r="B336" s="2">
        <v>2022</v>
      </c>
      <c r="C336" s="2" t="s">
        <v>57</v>
      </c>
      <c r="D336" s="2" t="s">
        <v>42</v>
      </c>
      <c r="E336" s="2" t="s">
        <v>1194</v>
      </c>
      <c r="F336">
        <v>140000</v>
      </c>
    </row>
    <row r="337" spans="1:6" x14ac:dyDescent="0.25">
      <c r="A337" t="s">
        <v>411</v>
      </c>
      <c r="B337" s="2">
        <v>2022</v>
      </c>
      <c r="C337" s="2" t="s">
        <v>57</v>
      </c>
      <c r="D337" s="2" t="s">
        <v>42</v>
      </c>
      <c r="E337" s="2" t="s">
        <v>1194</v>
      </c>
      <c r="F337">
        <v>120000</v>
      </c>
    </row>
    <row r="338" spans="1:6" x14ac:dyDescent="0.25">
      <c r="A338" t="s">
        <v>412</v>
      </c>
      <c r="B338" s="2">
        <v>2022</v>
      </c>
      <c r="C338" s="2" t="s">
        <v>57</v>
      </c>
      <c r="D338" s="2" t="s">
        <v>42</v>
      </c>
      <c r="E338" s="2" t="s">
        <v>1194</v>
      </c>
      <c r="F338">
        <v>110000</v>
      </c>
    </row>
    <row r="339" spans="1:6" x14ac:dyDescent="0.25">
      <c r="A339" t="s">
        <v>413</v>
      </c>
      <c r="B339" s="2">
        <v>2022</v>
      </c>
      <c r="C339" s="2" t="s">
        <v>57</v>
      </c>
      <c r="D339" s="2" t="s">
        <v>42</v>
      </c>
      <c r="E339" s="2" t="s">
        <v>1194</v>
      </c>
      <c r="F339">
        <v>70000</v>
      </c>
    </row>
    <row r="340" spans="1:6" x14ac:dyDescent="0.25">
      <c r="A340" t="s">
        <v>414</v>
      </c>
      <c r="B340" s="2">
        <v>2022</v>
      </c>
      <c r="C340" s="2" t="s">
        <v>57</v>
      </c>
      <c r="D340" s="2" t="s">
        <v>42</v>
      </c>
      <c r="E340" s="2" t="s">
        <v>1194</v>
      </c>
      <c r="F340">
        <v>60000</v>
      </c>
    </row>
    <row r="341" spans="1:6" x14ac:dyDescent="0.25">
      <c r="A341" t="s">
        <v>415</v>
      </c>
      <c r="B341" s="2">
        <v>2022</v>
      </c>
      <c r="C341" s="2" t="s">
        <v>57</v>
      </c>
      <c r="D341" s="2" t="s">
        <v>42</v>
      </c>
      <c r="E341" s="2" t="s">
        <v>1194</v>
      </c>
      <c r="F341">
        <v>35000</v>
      </c>
    </row>
    <row r="342" spans="1:6" x14ac:dyDescent="0.25">
      <c r="A342" t="s">
        <v>416</v>
      </c>
      <c r="B342" s="2">
        <v>2022</v>
      </c>
      <c r="C342" s="2" t="s">
        <v>57</v>
      </c>
      <c r="D342" s="2" t="s">
        <v>42</v>
      </c>
      <c r="E342" s="2" t="s">
        <v>1194</v>
      </c>
      <c r="F342">
        <v>24000</v>
      </c>
    </row>
    <row r="343" spans="1:6" x14ac:dyDescent="0.25">
      <c r="A343" t="s">
        <v>417</v>
      </c>
      <c r="B343" s="2">
        <v>2022</v>
      </c>
      <c r="C343" s="2" t="s">
        <v>57</v>
      </c>
      <c r="D343" s="2" t="s">
        <v>42</v>
      </c>
      <c r="E343" s="2" t="s">
        <v>1194</v>
      </c>
      <c r="F343">
        <v>16000</v>
      </c>
    </row>
    <row r="344" spans="1:6" x14ac:dyDescent="0.25">
      <c r="A344" t="s">
        <v>418</v>
      </c>
      <c r="B344" s="2">
        <v>2022</v>
      </c>
      <c r="C344" s="2" t="s">
        <v>57</v>
      </c>
      <c r="D344" s="2" t="s">
        <v>42</v>
      </c>
      <c r="E344" s="2" t="s">
        <v>1194</v>
      </c>
      <c r="F344">
        <v>14000</v>
      </c>
    </row>
    <row r="345" spans="1:6" x14ac:dyDescent="0.25">
      <c r="A345" t="s">
        <v>419</v>
      </c>
      <c r="B345" s="2">
        <v>2022</v>
      </c>
      <c r="C345" s="2" t="s">
        <v>57</v>
      </c>
      <c r="D345" s="2" t="s">
        <v>42</v>
      </c>
      <c r="E345" s="2" t="s">
        <v>1194</v>
      </c>
      <c r="F345">
        <v>12000</v>
      </c>
    </row>
    <row r="346" spans="1:6" x14ac:dyDescent="0.25">
      <c r="A346" t="s">
        <v>420</v>
      </c>
      <c r="B346" s="2">
        <v>2022</v>
      </c>
      <c r="C346" s="2" t="s">
        <v>57</v>
      </c>
      <c r="D346" s="2" t="s">
        <v>42</v>
      </c>
      <c r="E346" s="2" t="s">
        <v>1194</v>
      </c>
      <c r="F346">
        <v>19200</v>
      </c>
    </row>
    <row r="347" spans="1:6" x14ac:dyDescent="0.25">
      <c r="A347" t="s">
        <v>421</v>
      </c>
      <c r="B347" s="2">
        <v>2022</v>
      </c>
      <c r="C347" s="2" t="s">
        <v>57</v>
      </c>
      <c r="D347" s="2" t="s">
        <v>42</v>
      </c>
      <c r="E347" s="2" t="s">
        <v>1194</v>
      </c>
      <c r="F347">
        <v>7000</v>
      </c>
    </row>
    <row r="348" spans="1:6" x14ac:dyDescent="0.25">
      <c r="A348" t="s">
        <v>422</v>
      </c>
      <c r="B348" s="2">
        <v>2022</v>
      </c>
      <c r="C348" s="2" t="s">
        <v>57</v>
      </c>
      <c r="D348" s="2" t="s">
        <v>42</v>
      </c>
      <c r="E348" s="2" t="s">
        <v>1194</v>
      </c>
      <c r="F348">
        <v>6000</v>
      </c>
    </row>
    <row r="349" spans="1:6" x14ac:dyDescent="0.25">
      <c r="A349" t="s">
        <v>423</v>
      </c>
      <c r="B349" s="2">
        <v>2022</v>
      </c>
      <c r="C349" s="2" t="s">
        <v>57</v>
      </c>
      <c r="D349" s="2" t="s">
        <v>51</v>
      </c>
      <c r="E349" s="2" t="s">
        <v>43</v>
      </c>
      <c r="F349">
        <v>11000000</v>
      </c>
    </row>
    <row r="350" spans="1:6" x14ac:dyDescent="0.25">
      <c r="A350" t="s">
        <v>424</v>
      </c>
      <c r="B350" s="2">
        <v>2022</v>
      </c>
      <c r="C350" s="2" t="s">
        <v>57</v>
      </c>
      <c r="D350" s="2" t="s">
        <v>51</v>
      </c>
      <c r="E350" s="2" t="s">
        <v>44</v>
      </c>
      <c r="F350">
        <v>7000000</v>
      </c>
    </row>
    <row r="351" spans="1:6" x14ac:dyDescent="0.25">
      <c r="A351" t="s">
        <v>425</v>
      </c>
      <c r="B351" s="2">
        <v>2022</v>
      </c>
      <c r="C351" s="2" t="s">
        <v>57</v>
      </c>
      <c r="D351" s="2" t="s">
        <v>51</v>
      </c>
      <c r="E351" s="2" t="s">
        <v>45</v>
      </c>
      <c r="F351">
        <v>13000000</v>
      </c>
    </row>
    <row r="352" spans="1:6" x14ac:dyDescent="0.25">
      <c r="A352" t="s">
        <v>426</v>
      </c>
      <c r="B352" s="2">
        <v>2022</v>
      </c>
      <c r="C352" s="2" t="s">
        <v>57</v>
      </c>
      <c r="D352" s="2" t="s">
        <v>51</v>
      </c>
      <c r="E352" s="2" t="s">
        <v>46</v>
      </c>
      <c r="F352">
        <v>6000000</v>
      </c>
    </row>
    <row r="353" spans="1:6" x14ac:dyDescent="0.25">
      <c r="A353" t="s">
        <v>427</v>
      </c>
      <c r="B353" s="2">
        <v>2022</v>
      </c>
      <c r="C353" s="2" t="s">
        <v>57</v>
      </c>
      <c r="D353" s="2" t="s">
        <v>51</v>
      </c>
      <c r="E353" s="2" t="s">
        <v>47</v>
      </c>
      <c r="F353">
        <v>450000</v>
      </c>
    </row>
    <row r="354" spans="1:6" x14ac:dyDescent="0.25">
      <c r="A354" t="s">
        <v>428</v>
      </c>
      <c r="B354" s="2">
        <v>2022</v>
      </c>
      <c r="C354" s="2" t="s">
        <v>57</v>
      </c>
      <c r="D354" s="2" t="s">
        <v>51</v>
      </c>
      <c r="E354" s="2" t="s">
        <v>1195</v>
      </c>
      <c r="F354">
        <v>400000</v>
      </c>
    </row>
    <row r="355" spans="1:6" x14ac:dyDescent="0.25">
      <c r="A355" t="s">
        <v>429</v>
      </c>
      <c r="B355" s="2">
        <v>2022</v>
      </c>
      <c r="C355" s="2" t="s">
        <v>57</v>
      </c>
      <c r="D355" s="2" t="s">
        <v>51</v>
      </c>
      <c r="E355" s="2" t="s">
        <v>48</v>
      </c>
      <c r="F355">
        <v>5000000</v>
      </c>
    </row>
    <row r="356" spans="1:6" x14ac:dyDescent="0.25">
      <c r="A356" t="s">
        <v>430</v>
      </c>
      <c r="B356" s="2">
        <v>2022</v>
      </c>
      <c r="C356" s="2" t="s">
        <v>57</v>
      </c>
      <c r="D356" s="2" t="s">
        <v>51</v>
      </c>
      <c r="E356" s="2" t="s">
        <v>49</v>
      </c>
      <c r="F356">
        <v>8000000</v>
      </c>
    </row>
    <row r="357" spans="1:6" x14ac:dyDescent="0.25">
      <c r="A357" t="s">
        <v>431</v>
      </c>
      <c r="B357" s="2">
        <v>2022</v>
      </c>
      <c r="C357" s="2" t="s">
        <v>57</v>
      </c>
      <c r="D357" s="2" t="s">
        <v>51</v>
      </c>
      <c r="E357" s="2" t="s">
        <v>1195</v>
      </c>
      <c r="F357">
        <v>350000</v>
      </c>
    </row>
    <row r="358" spans="1:6" x14ac:dyDescent="0.25">
      <c r="A358" t="s">
        <v>432</v>
      </c>
      <c r="B358" s="2">
        <v>2022</v>
      </c>
      <c r="C358" s="2" t="s">
        <v>57</v>
      </c>
      <c r="D358" s="2" t="s">
        <v>51</v>
      </c>
      <c r="E358" s="2" t="s">
        <v>1195</v>
      </c>
      <c r="F358">
        <v>300000</v>
      </c>
    </row>
    <row r="359" spans="1:6" x14ac:dyDescent="0.25">
      <c r="A359" t="s">
        <v>433</v>
      </c>
      <c r="B359" s="2">
        <v>2022</v>
      </c>
      <c r="C359" s="2" t="s">
        <v>57</v>
      </c>
      <c r="D359" s="2" t="s">
        <v>51</v>
      </c>
      <c r="E359" s="2" t="s">
        <v>1195</v>
      </c>
      <c r="F359">
        <v>175000</v>
      </c>
    </row>
    <row r="360" spans="1:6" x14ac:dyDescent="0.25">
      <c r="A360" t="s">
        <v>434</v>
      </c>
      <c r="B360" s="2">
        <v>2022</v>
      </c>
      <c r="C360" s="2" t="s">
        <v>57</v>
      </c>
      <c r="D360" s="2" t="s">
        <v>51</v>
      </c>
      <c r="E360" s="2" t="s">
        <v>1195</v>
      </c>
      <c r="F360">
        <v>131250</v>
      </c>
    </row>
    <row r="361" spans="1:6" x14ac:dyDescent="0.25">
      <c r="A361" t="s">
        <v>435</v>
      </c>
      <c r="B361" s="2">
        <v>2022</v>
      </c>
      <c r="C361" s="2" t="s">
        <v>57</v>
      </c>
      <c r="D361" s="2" t="s">
        <v>51</v>
      </c>
      <c r="E361" s="2" t="s">
        <v>1195</v>
      </c>
      <c r="F361">
        <v>87500</v>
      </c>
    </row>
    <row r="362" spans="1:6" x14ac:dyDescent="0.25">
      <c r="A362" t="s">
        <v>436</v>
      </c>
      <c r="B362" s="2">
        <v>2022</v>
      </c>
      <c r="C362" s="2" t="s">
        <v>57</v>
      </c>
      <c r="D362" s="2" t="s">
        <v>51</v>
      </c>
      <c r="E362" s="2" t="s">
        <v>50</v>
      </c>
      <c r="F362">
        <v>40000</v>
      </c>
    </row>
    <row r="363" spans="1:6" x14ac:dyDescent="0.25">
      <c r="A363" t="s">
        <v>437</v>
      </c>
      <c r="B363" s="2">
        <v>2022</v>
      </c>
      <c r="C363" s="2" t="s">
        <v>57</v>
      </c>
      <c r="D363" s="2" t="s">
        <v>51</v>
      </c>
      <c r="E363" s="2" t="s">
        <v>1195</v>
      </c>
      <c r="F363">
        <v>35000</v>
      </c>
    </row>
    <row r="364" spans="1:6" x14ac:dyDescent="0.25">
      <c r="A364" t="s">
        <v>438</v>
      </c>
      <c r="B364" s="2">
        <v>2022</v>
      </c>
      <c r="C364" s="2" t="s">
        <v>57</v>
      </c>
      <c r="D364" s="2" t="s">
        <v>51</v>
      </c>
      <c r="E364" s="2" t="s">
        <v>1195</v>
      </c>
      <c r="F364">
        <v>30000</v>
      </c>
    </row>
    <row r="365" spans="1:6" x14ac:dyDescent="0.25">
      <c r="A365" t="s">
        <v>439</v>
      </c>
      <c r="B365" s="2">
        <v>2022</v>
      </c>
      <c r="C365" s="2" t="s">
        <v>57</v>
      </c>
      <c r="D365" s="2" t="s">
        <v>51</v>
      </c>
      <c r="E365" s="2" t="s">
        <v>1195</v>
      </c>
      <c r="F365">
        <v>17500</v>
      </c>
    </row>
    <row r="366" spans="1:6" x14ac:dyDescent="0.25">
      <c r="A366" t="s">
        <v>440</v>
      </c>
      <c r="B366" s="2">
        <v>2022</v>
      </c>
      <c r="C366" s="2" t="s">
        <v>57</v>
      </c>
      <c r="D366" s="2" t="s">
        <v>52</v>
      </c>
      <c r="E366" s="2" t="s">
        <v>53</v>
      </c>
      <c r="F366">
        <v>550000</v>
      </c>
    </row>
    <row r="367" spans="1:6" x14ac:dyDescent="0.25">
      <c r="A367" t="s">
        <v>441</v>
      </c>
      <c r="B367" s="2">
        <v>2022</v>
      </c>
      <c r="C367" s="2" t="s">
        <v>57</v>
      </c>
      <c r="D367" s="2" t="s">
        <v>52</v>
      </c>
      <c r="E367" s="2" t="s">
        <v>54</v>
      </c>
      <c r="F367">
        <v>450000</v>
      </c>
    </row>
    <row r="368" spans="1:6" x14ac:dyDescent="0.25">
      <c r="A368" t="s">
        <v>442</v>
      </c>
      <c r="B368" s="2">
        <v>2022</v>
      </c>
      <c r="C368" s="2" t="s">
        <v>57</v>
      </c>
      <c r="D368" s="2" t="s">
        <v>52</v>
      </c>
      <c r="E368" s="2" t="s">
        <v>1196</v>
      </c>
      <c r="F368">
        <v>350000</v>
      </c>
    </row>
    <row r="369" spans="1:6" x14ac:dyDescent="0.25">
      <c r="A369" t="s">
        <v>443</v>
      </c>
      <c r="B369" s="2">
        <v>2022</v>
      </c>
      <c r="C369" s="2" t="s">
        <v>57</v>
      </c>
      <c r="D369" s="2" t="s">
        <v>52</v>
      </c>
      <c r="E369" s="2" t="s">
        <v>1196</v>
      </c>
      <c r="F369">
        <v>17500</v>
      </c>
    </row>
    <row r="370" spans="1:6" x14ac:dyDescent="0.25">
      <c r="A370" t="s">
        <v>444</v>
      </c>
      <c r="B370" s="2">
        <v>2022</v>
      </c>
      <c r="C370" s="2" t="s">
        <v>57</v>
      </c>
      <c r="D370" s="2" t="s">
        <v>52</v>
      </c>
      <c r="E370" s="2" t="s">
        <v>1196</v>
      </c>
      <c r="F370">
        <v>13125</v>
      </c>
    </row>
    <row r="371" spans="1:6" x14ac:dyDescent="0.25">
      <c r="A371" t="s">
        <v>445</v>
      </c>
      <c r="B371" s="2">
        <v>2022</v>
      </c>
      <c r="C371" s="2" t="s">
        <v>57</v>
      </c>
      <c r="D371" s="2" t="s">
        <v>52</v>
      </c>
      <c r="E371" s="2" t="s">
        <v>1196</v>
      </c>
      <c r="F371">
        <v>8750</v>
      </c>
    </row>
    <row r="372" spans="1:6" x14ac:dyDescent="0.25">
      <c r="A372" t="s">
        <v>446</v>
      </c>
      <c r="B372" s="2">
        <v>2022</v>
      </c>
      <c r="C372" s="2" t="s">
        <v>57</v>
      </c>
      <c r="D372" s="2" t="s">
        <v>52</v>
      </c>
      <c r="E372" s="2" t="s">
        <v>1196</v>
      </c>
      <c r="F372">
        <v>6562</v>
      </c>
    </row>
    <row r="373" spans="1:6" x14ac:dyDescent="0.25">
      <c r="A373" t="s">
        <v>447</v>
      </c>
      <c r="B373" s="2">
        <v>2022</v>
      </c>
      <c r="C373" s="2" t="s">
        <v>57</v>
      </c>
      <c r="D373" s="2" t="s">
        <v>52</v>
      </c>
      <c r="E373" s="2" t="s">
        <v>1196</v>
      </c>
      <c r="F373">
        <v>4375</v>
      </c>
    </row>
    <row r="374" spans="1:6" x14ac:dyDescent="0.25">
      <c r="A374" t="s">
        <v>448</v>
      </c>
      <c r="B374" s="2">
        <v>2022</v>
      </c>
      <c r="C374" s="2" t="s">
        <v>58</v>
      </c>
      <c r="D374" s="2" t="s">
        <v>26</v>
      </c>
      <c r="E374" s="2" t="s">
        <v>17</v>
      </c>
      <c r="F374">
        <v>60500000</v>
      </c>
    </row>
    <row r="375" spans="1:6" x14ac:dyDescent="0.25">
      <c r="A375" t="s">
        <v>449</v>
      </c>
      <c r="B375" s="2">
        <v>2022</v>
      </c>
      <c r="C375" s="2" t="s">
        <v>58</v>
      </c>
      <c r="D375" s="2" t="s">
        <v>26</v>
      </c>
      <c r="E375" s="2" t="s">
        <v>18</v>
      </c>
      <c r="F375">
        <v>2000000</v>
      </c>
    </row>
    <row r="376" spans="1:6" x14ac:dyDescent="0.25">
      <c r="A376" t="s">
        <v>450</v>
      </c>
      <c r="B376" s="2">
        <v>2022</v>
      </c>
      <c r="C376" s="2" t="s">
        <v>58</v>
      </c>
      <c r="D376" s="2" t="s">
        <v>26</v>
      </c>
      <c r="E376" s="2" t="s">
        <v>19</v>
      </c>
      <c r="F376">
        <v>1800000</v>
      </c>
    </row>
    <row r="377" spans="1:6" x14ac:dyDescent="0.25">
      <c r="A377" t="s">
        <v>451</v>
      </c>
      <c r="B377" s="2">
        <v>2022</v>
      </c>
      <c r="C377" s="2" t="s">
        <v>59</v>
      </c>
      <c r="D377" s="2" t="s">
        <v>26</v>
      </c>
      <c r="E377" s="2" t="s">
        <v>17</v>
      </c>
      <c r="F377">
        <v>62700000</v>
      </c>
    </row>
    <row r="378" spans="1:6" x14ac:dyDescent="0.25">
      <c r="A378" t="s">
        <v>452</v>
      </c>
      <c r="B378" s="2">
        <v>2022</v>
      </c>
      <c r="C378" s="2" t="s">
        <v>59</v>
      </c>
      <c r="D378" s="2" t="s">
        <v>26</v>
      </c>
      <c r="E378" s="2" t="s">
        <v>18</v>
      </c>
      <c r="F378">
        <v>2100000</v>
      </c>
    </row>
    <row r="379" spans="1:6" x14ac:dyDescent="0.25">
      <c r="A379" t="s">
        <v>453</v>
      </c>
      <c r="B379" s="2">
        <v>2022</v>
      </c>
      <c r="C379" s="2" t="s">
        <v>59</v>
      </c>
      <c r="D379" s="2" t="s">
        <v>26</v>
      </c>
      <c r="E379" s="2" t="s">
        <v>19</v>
      </c>
      <c r="F379">
        <v>1900000</v>
      </c>
    </row>
    <row r="380" spans="1:6" x14ac:dyDescent="0.25">
      <c r="A380" t="s">
        <v>454</v>
      </c>
      <c r="B380" s="2">
        <v>2022</v>
      </c>
      <c r="C380" s="2" t="s">
        <v>60</v>
      </c>
      <c r="D380" s="2" t="s">
        <v>26</v>
      </c>
      <c r="E380" s="2" t="s">
        <v>17</v>
      </c>
      <c r="F380">
        <v>64900000.000000007</v>
      </c>
    </row>
    <row r="381" spans="1:6" x14ac:dyDescent="0.25">
      <c r="A381" t="s">
        <v>455</v>
      </c>
      <c r="B381" s="2">
        <v>2022</v>
      </c>
      <c r="C381" s="2" t="s">
        <v>60</v>
      </c>
      <c r="D381" s="2" t="s">
        <v>26</v>
      </c>
      <c r="E381" s="2" t="s">
        <v>18</v>
      </c>
      <c r="F381">
        <v>2200000</v>
      </c>
    </row>
    <row r="382" spans="1:6" x14ac:dyDescent="0.25">
      <c r="A382" t="s">
        <v>456</v>
      </c>
      <c r="B382" s="2">
        <v>2022</v>
      </c>
      <c r="C382" s="2" t="s">
        <v>60</v>
      </c>
      <c r="D382" s="2" t="s">
        <v>26</v>
      </c>
      <c r="E382" s="2" t="s">
        <v>19</v>
      </c>
      <c r="F382">
        <v>2000000</v>
      </c>
    </row>
    <row r="383" spans="1:6" x14ac:dyDescent="0.25">
      <c r="A383" t="s">
        <v>457</v>
      </c>
      <c r="B383" s="2">
        <v>2022</v>
      </c>
      <c r="C383" s="2" t="s">
        <v>58</v>
      </c>
      <c r="D383" s="2" t="s">
        <v>27</v>
      </c>
      <c r="E383" s="2" t="s">
        <v>20</v>
      </c>
      <c r="F383">
        <v>120000</v>
      </c>
    </row>
    <row r="384" spans="1:6" x14ac:dyDescent="0.25">
      <c r="A384" t="s">
        <v>458</v>
      </c>
      <c r="B384" s="2">
        <v>2022</v>
      </c>
      <c r="C384" s="2" t="s">
        <v>58</v>
      </c>
      <c r="D384" s="2" t="s">
        <v>27</v>
      </c>
      <c r="E384" s="2" t="s">
        <v>21</v>
      </c>
      <c r="F384">
        <v>110000</v>
      </c>
    </row>
    <row r="385" spans="1:6" x14ac:dyDescent="0.25">
      <c r="A385" t="s">
        <v>459</v>
      </c>
      <c r="B385" s="2">
        <v>2022</v>
      </c>
      <c r="C385" s="2" t="s">
        <v>58</v>
      </c>
      <c r="D385" s="2" t="s">
        <v>27</v>
      </c>
      <c r="E385" s="2" t="s">
        <v>22</v>
      </c>
      <c r="F385">
        <v>130000</v>
      </c>
    </row>
    <row r="386" spans="1:6" x14ac:dyDescent="0.25">
      <c r="A386" t="s">
        <v>460</v>
      </c>
      <c r="B386" s="2">
        <v>2022</v>
      </c>
      <c r="C386" s="2" t="s">
        <v>58</v>
      </c>
      <c r="D386" s="2" t="s">
        <v>27</v>
      </c>
      <c r="E386" s="2" t="s">
        <v>23</v>
      </c>
      <c r="F386">
        <v>100000</v>
      </c>
    </row>
    <row r="387" spans="1:6" x14ac:dyDescent="0.25">
      <c r="A387" t="s">
        <v>461</v>
      </c>
      <c r="B387" s="2">
        <v>2022</v>
      </c>
      <c r="C387" s="2" t="s">
        <v>58</v>
      </c>
      <c r="D387" s="2" t="s">
        <v>27</v>
      </c>
      <c r="E387" s="2" t="s">
        <v>24</v>
      </c>
      <c r="F387">
        <v>90000</v>
      </c>
    </row>
    <row r="388" spans="1:6" x14ac:dyDescent="0.25">
      <c r="A388" t="s">
        <v>462</v>
      </c>
      <c r="B388" s="2">
        <v>2022</v>
      </c>
      <c r="C388" s="2" t="s">
        <v>58</v>
      </c>
      <c r="D388" s="2" t="s">
        <v>27</v>
      </c>
      <c r="E388" s="2" t="s">
        <v>25</v>
      </c>
      <c r="F388">
        <v>140000</v>
      </c>
    </row>
    <row r="389" spans="1:6" x14ac:dyDescent="0.25">
      <c r="A389" t="s">
        <v>463</v>
      </c>
      <c r="B389" s="2">
        <v>2022</v>
      </c>
      <c r="C389" s="2" t="s">
        <v>59</v>
      </c>
      <c r="D389" s="2" t="s">
        <v>27</v>
      </c>
      <c r="E389" s="2" t="s">
        <v>20</v>
      </c>
      <c r="F389">
        <v>125000</v>
      </c>
    </row>
    <row r="390" spans="1:6" x14ac:dyDescent="0.25">
      <c r="A390" t="s">
        <v>464</v>
      </c>
      <c r="B390" s="2">
        <v>2022</v>
      </c>
      <c r="C390" s="2" t="s">
        <v>59</v>
      </c>
      <c r="D390" s="2" t="s">
        <v>27</v>
      </c>
      <c r="E390" s="2" t="s">
        <v>21</v>
      </c>
      <c r="F390">
        <v>115000</v>
      </c>
    </row>
    <row r="391" spans="1:6" x14ac:dyDescent="0.25">
      <c r="A391" t="s">
        <v>465</v>
      </c>
      <c r="B391" s="2">
        <v>2022</v>
      </c>
      <c r="C391" s="2" t="s">
        <v>59</v>
      </c>
      <c r="D391" s="2" t="s">
        <v>27</v>
      </c>
      <c r="E391" s="2" t="s">
        <v>22</v>
      </c>
      <c r="F391">
        <v>135000</v>
      </c>
    </row>
    <row r="392" spans="1:6" x14ac:dyDescent="0.25">
      <c r="A392" t="s">
        <v>466</v>
      </c>
      <c r="B392" s="2">
        <v>2022</v>
      </c>
      <c r="C392" s="2" t="s">
        <v>59</v>
      </c>
      <c r="D392" s="2" t="s">
        <v>27</v>
      </c>
      <c r="E392" s="2" t="s">
        <v>23</v>
      </c>
      <c r="F392">
        <v>105000</v>
      </c>
    </row>
    <row r="393" spans="1:6" x14ac:dyDescent="0.25">
      <c r="A393" t="s">
        <v>467</v>
      </c>
      <c r="B393" s="2">
        <v>2022</v>
      </c>
      <c r="C393" s="2" t="s">
        <v>59</v>
      </c>
      <c r="D393" s="2" t="s">
        <v>27</v>
      </c>
      <c r="E393" s="2" t="s">
        <v>24</v>
      </c>
      <c r="F393">
        <v>95000</v>
      </c>
    </row>
    <row r="394" spans="1:6" x14ac:dyDescent="0.25">
      <c r="A394" t="s">
        <v>468</v>
      </c>
      <c r="B394" s="2">
        <v>2022</v>
      </c>
      <c r="C394" s="2" t="s">
        <v>59</v>
      </c>
      <c r="D394" s="2" t="s">
        <v>27</v>
      </c>
      <c r="E394" s="2" t="s">
        <v>25</v>
      </c>
      <c r="F394">
        <v>145000</v>
      </c>
    </row>
    <row r="395" spans="1:6" x14ac:dyDescent="0.25">
      <c r="A395" t="s">
        <v>469</v>
      </c>
      <c r="B395" s="2">
        <v>2022</v>
      </c>
      <c r="C395" s="2" t="s">
        <v>60</v>
      </c>
      <c r="D395" s="2" t="s">
        <v>27</v>
      </c>
      <c r="E395" s="2" t="s">
        <v>20</v>
      </c>
      <c r="F395">
        <v>130000</v>
      </c>
    </row>
    <row r="396" spans="1:6" x14ac:dyDescent="0.25">
      <c r="A396" t="s">
        <v>470</v>
      </c>
      <c r="B396" s="2">
        <v>2022</v>
      </c>
      <c r="C396" s="2" t="s">
        <v>60</v>
      </c>
      <c r="D396" s="2" t="s">
        <v>27</v>
      </c>
      <c r="E396" s="2" t="s">
        <v>21</v>
      </c>
      <c r="F396">
        <v>120000</v>
      </c>
    </row>
    <row r="397" spans="1:6" x14ac:dyDescent="0.25">
      <c r="A397" t="s">
        <v>471</v>
      </c>
      <c r="B397" s="2">
        <v>2022</v>
      </c>
      <c r="C397" s="2" t="s">
        <v>60</v>
      </c>
      <c r="D397" s="2" t="s">
        <v>27</v>
      </c>
      <c r="E397" s="2" t="s">
        <v>22</v>
      </c>
      <c r="F397">
        <v>140000</v>
      </c>
    </row>
    <row r="398" spans="1:6" x14ac:dyDescent="0.25">
      <c r="A398" t="s">
        <v>472</v>
      </c>
      <c r="B398" s="2">
        <v>2022</v>
      </c>
      <c r="C398" s="2" t="s">
        <v>60</v>
      </c>
      <c r="D398" s="2" t="s">
        <v>27</v>
      </c>
      <c r="E398" s="2" t="s">
        <v>23</v>
      </c>
      <c r="F398">
        <v>110000</v>
      </c>
    </row>
    <row r="399" spans="1:6" x14ac:dyDescent="0.25">
      <c r="A399" t="s">
        <v>473</v>
      </c>
      <c r="B399" s="2">
        <v>2022</v>
      </c>
      <c r="C399" s="2" t="s">
        <v>60</v>
      </c>
      <c r="D399" s="2" t="s">
        <v>27</v>
      </c>
      <c r="E399" s="2" t="s">
        <v>24</v>
      </c>
      <c r="F399">
        <v>100000</v>
      </c>
    </row>
    <row r="400" spans="1:6" x14ac:dyDescent="0.25">
      <c r="A400" t="s">
        <v>474</v>
      </c>
      <c r="B400" s="2">
        <v>2022</v>
      </c>
      <c r="C400" s="2" t="s">
        <v>60</v>
      </c>
      <c r="D400" s="2" t="s">
        <v>27</v>
      </c>
      <c r="E400" s="2" t="s">
        <v>25</v>
      </c>
      <c r="F400">
        <v>150000</v>
      </c>
    </row>
    <row r="401" spans="1:6" x14ac:dyDescent="0.25">
      <c r="A401" t="s">
        <v>475</v>
      </c>
      <c r="B401" s="2">
        <v>2022</v>
      </c>
      <c r="C401" s="2" t="s">
        <v>58</v>
      </c>
      <c r="D401" s="2" t="s">
        <v>5</v>
      </c>
      <c r="E401" s="2" t="s">
        <v>6</v>
      </c>
      <c r="F401">
        <v>17800000</v>
      </c>
    </row>
    <row r="402" spans="1:6" x14ac:dyDescent="0.25">
      <c r="A402" t="s">
        <v>476</v>
      </c>
      <c r="B402" s="2">
        <v>2022</v>
      </c>
      <c r="C402" s="2" t="s">
        <v>58</v>
      </c>
      <c r="D402" s="2" t="s">
        <v>5</v>
      </c>
      <c r="E402" s="2" t="s">
        <v>7</v>
      </c>
      <c r="F402">
        <v>3300000</v>
      </c>
    </row>
    <row r="403" spans="1:6" x14ac:dyDescent="0.25">
      <c r="A403" t="s">
        <v>477</v>
      </c>
      <c r="B403" s="2">
        <v>2022</v>
      </c>
      <c r="C403" s="2" t="s">
        <v>58</v>
      </c>
      <c r="D403" s="2" t="s">
        <v>5</v>
      </c>
      <c r="E403" s="2" t="s">
        <v>8</v>
      </c>
      <c r="F403">
        <v>2400000</v>
      </c>
    </row>
    <row r="404" spans="1:6" x14ac:dyDescent="0.25">
      <c r="A404" t="s">
        <v>478</v>
      </c>
      <c r="B404" s="2">
        <v>2022</v>
      </c>
      <c r="C404" s="2" t="s">
        <v>58</v>
      </c>
      <c r="D404" s="2" t="s">
        <v>5</v>
      </c>
      <c r="E404" s="2" t="s">
        <v>9</v>
      </c>
      <c r="F404">
        <v>1600000</v>
      </c>
    </row>
    <row r="405" spans="1:6" x14ac:dyDescent="0.25">
      <c r="A405" t="s">
        <v>479</v>
      </c>
      <c r="B405" s="2">
        <v>2022</v>
      </c>
      <c r="C405" s="2" t="s">
        <v>58</v>
      </c>
      <c r="D405" s="2" t="s">
        <v>5</v>
      </c>
      <c r="E405" s="2" t="s">
        <v>10</v>
      </c>
      <c r="F405">
        <v>1800000</v>
      </c>
    </row>
    <row r="406" spans="1:6" x14ac:dyDescent="0.25">
      <c r="A406" t="s">
        <v>480</v>
      </c>
      <c r="B406" s="2">
        <v>2022</v>
      </c>
      <c r="C406" s="2" t="s">
        <v>58</v>
      </c>
      <c r="D406" s="2" t="s">
        <v>5</v>
      </c>
      <c r="E406" s="2" t="s">
        <v>11</v>
      </c>
      <c r="F406">
        <v>380000</v>
      </c>
    </row>
    <row r="407" spans="1:6" x14ac:dyDescent="0.25">
      <c r="A407" t="s">
        <v>481</v>
      </c>
      <c r="B407" s="2">
        <v>2022</v>
      </c>
      <c r="C407" s="2" t="s">
        <v>58</v>
      </c>
      <c r="D407" s="2" t="s">
        <v>5</v>
      </c>
      <c r="E407" s="2" t="s">
        <v>12</v>
      </c>
      <c r="F407">
        <v>1400000</v>
      </c>
    </row>
    <row r="408" spans="1:6" x14ac:dyDescent="0.25">
      <c r="A408" t="s">
        <v>482</v>
      </c>
      <c r="B408" s="2">
        <v>2022</v>
      </c>
      <c r="C408" s="2" t="s">
        <v>58</v>
      </c>
      <c r="D408" s="2" t="s">
        <v>5</v>
      </c>
      <c r="E408" s="2" t="s">
        <v>13</v>
      </c>
      <c r="F408">
        <v>33000</v>
      </c>
    </row>
    <row r="409" spans="1:6" x14ac:dyDescent="0.25">
      <c r="A409" t="s">
        <v>483</v>
      </c>
      <c r="B409" s="2">
        <v>2022</v>
      </c>
      <c r="C409" s="2" t="s">
        <v>58</v>
      </c>
      <c r="D409" s="2" t="s">
        <v>5</v>
      </c>
      <c r="E409" s="2" t="s">
        <v>14</v>
      </c>
      <c r="F409">
        <v>82000</v>
      </c>
    </row>
    <row r="410" spans="1:6" x14ac:dyDescent="0.25">
      <c r="A410" t="s">
        <v>484</v>
      </c>
      <c r="B410" s="2">
        <v>2022</v>
      </c>
      <c r="C410" s="2" t="s">
        <v>58</v>
      </c>
      <c r="D410" s="2" t="s">
        <v>5</v>
      </c>
      <c r="E410" s="2" t="s">
        <v>15</v>
      </c>
      <c r="F410">
        <v>62000</v>
      </c>
    </row>
    <row r="411" spans="1:6" x14ac:dyDescent="0.25">
      <c r="A411" t="s">
        <v>485</v>
      </c>
      <c r="B411" s="2">
        <v>2022</v>
      </c>
      <c r="C411" s="2" t="s">
        <v>58</v>
      </c>
      <c r="D411" s="2" t="s">
        <v>5</v>
      </c>
      <c r="E411" s="2" t="s">
        <v>1193</v>
      </c>
      <c r="F411">
        <v>14000</v>
      </c>
    </row>
    <row r="412" spans="1:6" x14ac:dyDescent="0.25">
      <c r="A412" t="s">
        <v>486</v>
      </c>
      <c r="B412" s="2">
        <v>2022</v>
      </c>
      <c r="C412" s="2" t="s">
        <v>58</v>
      </c>
      <c r="D412" s="2" t="s">
        <v>5</v>
      </c>
      <c r="E412" s="2" t="s">
        <v>1193</v>
      </c>
      <c r="F412">
        <v>9000</v>
      </c>
    </row>
    <row r="413" spans="1:6" x14ac:dyDescent="0.25">
      <c r="A413" t="s">
        <v>487</v>
      </c>
      <c r="B413" s="2">
        <v>2022</v>
      </c>
      <c r="C413" s="2" t="s">
        <v>58</v>
      </c>
      <c r="D413" s="2" t="s">
        <v>5</v>
      </c>
      <c r="E413" s="2" t="s">
        <v>1193</v>
      </c>
      <c r="F413">
        <v>14000</v>
      </c>
    </row>
    <row r="414" spans="1:6" x14ac:dyDescent="0.25">
      <c r="A414" t="s">
        <v>488</v>
      </c>
      <c r="B414" s="2">
        <v>2022</v>
      </c>
      <c r="C414" s="2" t="s">
        <v>59</v>
      </c>
      <c r="D414" s="2" t="s">
        <v>5</v>
      </c>
      <c r="E414" s="2" t="s">
        <v>6</v>
      </c>
      <c r="F414">
        <v>18200000</v>
      </c>
    </row>
    <row r="415" spans="1:6" x14ac:dyDescent="0.25">
      <c r="A415" t="s">
        <v>489</v>
      </c>
      <c r="B415" s="2">
        <v>2022</v>
      </c>
      <c r="C415" s="2" t="s">
        <v>59</v>
      </c>
      <c r="D415" s="2" t="s">
        <v>5</v>
      </c>
      <c r="E415" s="2" t="s">
        <v>7</v>
      </c>
      <c r="F415">
        <v>3500000</v>
      </c>
    </row>
    <row r="416" spans="1:6" x14ac:dyDescent="0.25">
      <c r="A416" t="s">
        <v>490</v>
      </c>
      <c r="B416" s="2">
        <v>2022</v>
      </c>
      <c r="C416" s="2" t="s">
        <v>59</v>
      </c>
      <c r="D416" s="2" t="s">
        <v>5</v>
      </c>
      <c r="E416" s="2" t="s">
        <v>8</v>
      </c>
      <c r="F416">
        <v>2500000</v>
      </c>
    </row>
    <row r="417" spans="1:6" x14ac:dyDescent="0.25">
      <c r="A417" t="s">
        <v>491</v>
      </c>
      <c r="B417" s="2">
        <v>2022</v>
      </c>
      <c r="C417" s="2" t="s">
        <v>59</v>
      </c>
      <c r="D417" s="2" t="s">
        <v>5</v>
      </c>
      <c r="E417" s="2" t="s">
        <v>9</v>
      </c>
      <c r="F417">
        <v>1700000</v>
      </c>
    </row>
    <row r="418" spans="1:6" x14ac:dyDescent="0.25">
      <c r="A418" t="s">
        <v>492</v>
      </c>
      <c r="B418" s="2">
        <v>2022</v>
      </c>
      <c r="C418" s="2" t="s">
        <v>59</v>
      </c>
      <c r="D418" s="2" t="s">
        <v>5</v>
      </c>
      <c r="E418" s="2" t="s">
        <v>10</v>
      </c>
      <c r="F418">
        <v>1900000</v>
      </c>
    </row>
    <row r="419" spans="1:6" x14ac:dyDescent="0.25">
      <c r="A419" t="s">
        <v>493</v>
      </c>
      <c r="B419" s="2">
        <v>2022</v>
      </c>
      <c r="C419" s="2" t="s">
        <v>59</v>
      </c>
      <c r="D419" s="2" t="s">
        <v>5</v>
      </c>
      <c r="E419" s="2" t="s">
        <v>11</v>
      </c>
      <c r="F419">
        <v>400000</v>
      </c>
    </row>
    <row r="420" spans="1:6" x14ac:dyDescent="0.25">
      <c r="A420" t="s">
        <v>494</v>
      </c>
      <c r="B420" s="2">
        <v>2022</v>
      </c>
      <c r="C420" s="2" t="s">
        <v>59</v>
      </c>
      <c r="D420" s="2" t="s">
        <v>5</v>
      </c>
      <c r="E420" s="2" t="s">
        <v>12</v>
      </c>
      <c r="F420">
        <v>1500000</v>
      </c>
    </row>
    <row r="421" spans="1:6" x14ac:dyDescent="0.25">
      <c r="A421" t="s">
        <v>495</v>
      </c>
      <c r="B421" s="2">
        <v>2022</v>
      </c>
      <c r="C421" s="2" t="s">
        <v>59</v>
      </c>
      <c r="D421" s="2" t="s">
        <v>5</v>
      </c>
      <c r="E421" s="2" t="s">
        <v>13</v>
      </c>
      <c r="F421">
        <v>35000</v>
      </c>
    </row>
    <row r="422" spans="1:6" x14ac:dyDescent="0.25">
      <c r="A422" t="s">
        <v>496</v>
      </c>
      <c r="B422" s="2">
        <v>2022</v>
      </c>
      <c r="C422" s="2" t="s">
        <v>59</v>
      </c>
      <c r="D422" s="2" t="s">
        <v>5</v>
      </c>
      <c r="E422" s="2" t="s">
        <v>14</v>
      </c>
      <c r="F422">
        <v>85000</v>
      </c>
    </row>
    <row r="423" spans="1:6" x14ac:dyDescent="0.25">
      <c r="A423" t="s">
        <v>497</v>
      </c>
      <c r="B423" s="2">
        <v>2022</v>
      </c>
      <c r="C423" s="2" t="s">
        <v>59</v>
      </c>
      <c r="D423" s="2" t="s">
        <v>5</v>
      </c>
      <c r="E423" s="2" t="s">
        <v>15</v>
      </c>
      <c r="F423">
        <v>65000</v>
      </c>
    </row>
    <row r="424" spans="1:6" x14ac:dyDescent="0.25">
      <c r="A424" t="s">
        <v>498</v>
      </c>
      <c r="B424" s="2">
        <v>2022</v>
      </c>
      <c r="C424" s="2" t="s">
        <v>59</v>
      </c>
      <c r="D424" s="2" t="s">
        <v>5</v>
      </c>
      <c r="E424" s="2" t="s">
        <v>1193</v>
      </c>
      <c r="F424">
        <v>15000</v>
      </c>
    </row>
    <row r="425" spans="1:6" x14ac:dyDescent="0.25">
      <c r="A425" t="s">
        <v>499</v>
      </c>
      <c r="B425" s="2">
        <v>2022</v>
      </c>
      <c r="C425" s="2" t="s">
        <v>59</v>
      </c>
      <c r="D425" s="2" t="s">
        <v>5</v>
      </c>
      <c r="E425" s="2" t="s">
        <v>1193</v>
      </c>
      <c r="F425">
        <v>10000</v>
      </c>
    </row>
    <row r="426" spans="1:6" x14ac:dyDescent="0.25">
      <c r="A426" t="s">
        <v>500</v>
      </c>
      <c r="B426" s="2">
        <v>2022</v>
      </c>
      <c r="C426" s="2" t="s">
        <v>59</v>
      </c>
      <c r="D426" s="2" t="s">
        <v>5</v>
      </c>
      <c r="E426" s="2" t="s">
        <v>1193</v>
      </c>
      <c r="F426">
        <v>15000</v>
      </c>
    </row>
    <row r="427" spans="1:6" x14ac:dyDescent="0.25">
      <c r="A427" t="s">
        <v>501</v>
      </c>
      <c r="B427" s="2">
        <v>2022</v>
      </c>
      <c r="C427" s="2" t="s">
        <v>60</v>
      </c>
      <c r="D427" s="2" t="s">
        <v>5</v>
      </c>
      <c r="E427" s="2" t="s">
        <v>6</v>
      </c>
      <c r="F427">
        <v>18600000</v>
      </c>
    </row>
    <row r="428" spans="1:6" x14ac:dyDescent="0.25">
      <c r="A428" t="s">
        <v>502</v>
      </c>
      <c r="B428" s="2">
        <v>2022</v>
      </c>
      <c r="C428" s="2" t="s">
        <v>60</v>
      </c>
      <c r="D428" s="2" t="s">
        <v>5</v>
      </c>
      <c r="E428" s="2" t="s">
        <v>7</v>
      </c>
      <c r="F428">
        <v>3700000</v>
      </c>
    </row>
    <row r="429" spans="1:6" x14ac:dyDescent="0.25">
      <c r="A429" t="s">
        <v>503</v>
      </c>
      <c r="B429" s="2">
        <v>2022</v>
      </c>
      <c r="C429" s="2" t="s">
        <v>60</v>
      </c>
      <c r="D429" s="2" t="s">
        <v>5</v>
      </c>
      <c r="E429" s="2" t="s">
        <v>8</v>
      </c>
      <c r="F429">
        <v>2600000</v>
      </c>
    </row>
    <row r="430" spans="1:6" x14ac:dyDescent="0.25">
      <c r="A430" t="s">
        <v>504</v>
      </c>
      <c r="B430" s="2">
        <v>2022</v>
      </c>
      <c r="C430" s="2" t="s">
        <v>60</v>
      </c>
      <c r="D430" s="2" t="s">
        <v>5</v>
      </c>
      <c r="E430" s="2" t="s">
        <v>9</v>
      </c>
      <c r="F430">
        <v>1800000</v>
      </c>
    </row>
    <row r="431" spans="1:6" x14ac:dyDescent="0.25">
      <c r="A431" t="s">
        <v>505</v>
      </c>
      <c r="B431" s="2">
        <v>2022</v>
      </c>
      <c r="C431" s="2" t="s">
        <v>60</v>
      </c>
      <c r="D431" s="2" t="s">
        <v>5</v>
      </c>
      <c r="E431" s="2" t="s">
        <v>10</v>
      </c>
      <c r="F431">
        <v>2000000</v>
      </c>
    </row>
    <row r="432" spans="1:6" x14ac:dyDescent="0.25">
      <c r="A432" t="s">
        <v>506</v>
      </c>
      <c r="B432" s="2">
        <v>2022</v>
      </c>
      <c r="C432" s="2" t="s">
        <v>60</v>
      </c>
      <c r="D432" s="2" t="s">
        <v>5</v>
      </c>
      <c r="E432" s="2" t="s">
        <v>11</v>
      </c>
      <c r="F432">
        <v>420000</v>
      </c>
    </row>
    <row r="433" spans="1:6" x14ac:dyDescent="0.25">
      <c r="A433" t="s">
        <v>507</v>
      </c>
      <c r="B433" s="2">
        <v>2022</v>
      </c>
      <c r="C433" s="2" t="s">
        <v>60</v>
      </c>
      <c r="D433" s="2" t="s">
        <v>5</v>
      </c>
      <c r="E433" s="2" t="s">
        <v>12</v>
      </c>
      <c r="F433">
        <v>1600000</v>
      </c>
    </row>
    <row r="434" spans="1:6" x14ac:dyDescent="0.25">
      <c r="A434" t="s">
        <v>508</v>
      </c>
      <c r="B434" s="2">
        <v>2022</v>
      </c>
      <c r="C434" s="2" t="s">
        <v>60</v>
      </c>
      <c r="D434" s="2" t="s">
        <v>5</v>
      </c>
      <c r="E434" s="2" t="s">
        <v>13</v>
      </c>
      <c r="F434">
        <v>37000</v>
      </c>
    </row>
    <row r="435" spans="1:6" x14ac:dyDescent="0.25">
      <c r="A435" t="s">
        <v>509</v>
      </c>
      <c r="B435" s="2">
        <v>2022</v>
      </c>
      <c r="C435" s="2" t="s">
        <v>60</v>
      </c>
      <c r="D435" s="2" t="s">
        <v>5</v>
      </c>
      <c r="E435" s="2" t="s">
        <v>14</v>
      </c>
      <c r="F435">
        <v>88000</v>
      </c>
    </row>
    <row r="436" spans="1:6" x14ac:dyDescent="0.25">
      <c r="A436" t="s">
        <v>510</v>
      </c>
      <c r="B436" s="2">
        <v>2022</v>
      </c>
      <c r="C436" s="2" t="s">
        <v>60</v>
      </c>
      <c r="D436" s="2" t="s">
        <v>5</v>
      </c>
      <c r="E436" s="2" t="s">
        <v>15</v>
      </c>
      <c r="F436">
        <v>68000</v>
      </c>
    </row>
    <row r="437" spans="1:6" x14ac:dyDescent="0.25">
      <c r="A437" t="s">
        <v>511</v>
      </c>
      <c r="B437" s="2">
        <v>2022</v>
      </c>
      <c r="C437" s="2" t="s">
        <v>60</v>
      </c>
      <c r="D437" s="2" t="s">
        <v>5</v>
      </c>
      <c r="E437" s="2" t="s">
        <v>1193</v>
      </c>
      <c r="F437">
        <v>16000</v>
      </c>
    </row>
    <row r="438" spans="1:6" x14ac:dyDescent="0.25">
      <c r="A438" t="s">
        <v>512</v>
      </c>
      <c r="B438" s="2">
        <v>2022</v>
      </c>
      <c r="C438" s="2" t="s">
        <v>60</v>
      </c>
      <c r="D438" s="2" t="s">
        <v>5</v>
      </c>
      <c r="E438" s="2" t="s">
        <v>1193</v>
      </c>
      <c r="F438">
        <v>11000</v>
      </c>
    </row>
    <row r="439" spans="1:6" x14ac:dyDescent="0.25">
      <c r="A439" t="s">
        <v>513</v>
      </c>
      <c r="B439" s="2">
        <v>2022</v>
      </c>
      <c r="C439" s="2" t="s">
        <v>60</v>
      </c>
      <c r="D439" s="2" t="s">
        <v>5</v>
      </c>
      <c r="E439" s="2" t="s">
        <v>1193</v>
      </c>
      <c r="F439">
        <v>16000</v>
      </c>
    </row>
    <row r="440" spans="1:6" x14ac:dyDescent="0.25">
      <c r="A440" t="s">
        <v>514</v>
      </c>
      <c r="B440" s="2">
        <v>2022</v>
      </c>
      <c r="C440" s="2" t="s">
        <v>58</v>
      </c>
      <c r="D440" s="2" t="s">
        <v>38</v>
      </c>
      <c r="E440" s="2" t="s">
        <v>28</v>
      </c>
      <c r="F440">
        <v>13200000</v>
      </c>
    </row>
    <row r="441" spans="1:6" x14ac:dyDescent="0.25">
      <c r="A441" t="s">
        <v>515</v>
      </c>
      <c r="B441" s="2">
        <v>2022</v>
      </c>
      <c r="C441" s="2" t="s">
        <v>58</v>
      </c>
      <c r="D441" s="2" t="s">
        <v>38</v>
      </c>
      <c r="E441" s="2" t="s">
        <v>29</v>
      </c>
      <c r="F441">
        <v>9200000</v>
      </c>
    </row>
    <row r="442" spans="1:6" x14ac:dyDescent="0.25">
      <c r="A442" t="s">
        <v>516</v>
      </c>
      <c r="B442" s="2">
        <v>2022</v>
      </c>
      <c r="C442" s="2" t="s">
        <v>58</v>
      </c>
      <c r="D442" s="2" t="s">
        <v>38</v>
      </c>
      <c r="E442" s="2" t="s">
        <v>30</v>
      </c>
      <c r="F442">
        <v>11200000</v>
      </c>
    </row>
    <row r="443" spans="1:6" x14ac:dyDescent="0.25">
      <c r="A443" t="s">
        <v>517</v>
      </c>
      <c r="B443" s="2">
        <v>2022</v>
      </c>
      <c r="C443" s="2" t="s">
        <v>58</v>
      </c>
      <c r="D443" s="2" t="s">
        <v>38</v>
      </c>
      <c r="E443" s="2" t="s">
        <v>31</v>
      </c>
      <c r="F443">
        <v>7200000</v>
      </c>
    </row>
    <row r="444" spans="1:6" x14ac:dyDescent="0.25">
      <c r="A444" t="s">
        <v>518</v>
      </c>
      <c r="B444" s="2">
        <v>2022</v>
      </c>
      <c r="C444" s="2" t="s">
        <v>58</v>
      </c>
      <c r="D444" s="2" t="s">
        <v>38</v>
      </c>
      <c r="E444" s="2" t="s">
        <v>32</v>
      </c>
      <c r="F444">
        <v>6200000</v>
      </c>
    </row>
    <row r="445" spans="1:6" x14ac:dyDescent="0.25">
      <c r="A445" t="s">
        <v>519</v>
      </c>
      <c r="B445" s="2">
        <v>2022</v>
      </c>
      <c r="C445" s="2" t="s">
        <v>58</v>
      </c>
      <c r="D445" s="2" t="s">
        <v>38</v>
      </c>
      <c r="E445" s="2" t="s">
        <v>33</v>
      </c>
      <c r="F445">
        <v>4200000</v>
      </c>
    </row>
    <row r="446" spans="1:6" x14ac:dyDescent="0.25">
      <c r="A446" t="s">
        <v>520</v>
      </c>
      <c r="B446" s="2">
        <v>2022</v>
      </c>
      <c r="C446" s="2" t="s">
        <v>58</v>
      </c>
      <c r="D446" s="2" t="s">
        <v>38</v>
      </c>
      <c r="E446" s="2" t="s">
        <v>34</v>
      </c>
      <c r="F446">
        <v>2800000</v>
      </c>
    </row>
    <row r="447" spans="1:6" x14ac:dyDescent="0.25">
      <c r="A447" t="s">
        <v>521</v>
      </c>
      <c r="B447" s="2">
        <v>2022</v>
      </c>
      <c r="C447" s="2" t="s">
        <v>58</v>
      </c>
      <c r="D447" s="2" t="s">
        <v>38</v>
      </c>
      <c r="E447" s="2" t="s">
        <v>35</v>
      </c>
      <c r="F447">
        <v>1400000</v>
      </c>
    </row>
    <row r="448" spans="1:6" x14ac:dyDescent="0.25">
      <c r="A448" t="s">
        <v>522</v>
      </c>
      <c r="B448" s="2">
        <v>2022</v>
      </c>
      <c r="C448" s="2" t="s">
        <v>58</v>
      </c>
      <c r="D448" s="2" t="s">
        <v>38</v>
      </c>
      <c r="E448" s="2" t="s">
        <v>36</v>
      </c>
      <c r="F448">
        <v>620000</v>
      </c>
    </row>
    <row r="449" spans="1:6" x14ac:dyDescent="0.25">
      <c r="A449" t="s">
        <v>523</v>
      </c>
      <c r="B449" s="2">
        <v>2022</v>
      </c>
      <c r="C449" s="2" t="s">
        <v>58</v>
      </c>
      <c r="D449" s="2" t="s">
        <v>38</v>
      </c>
      <c r="E449" s="2" t="s">
        <v>37</v>
      </c>
      <c r="F449">
        <v>520000</v>
      </c>
    </row>
    <row r="450" spans="1:6" x14ac:dyDescent="0.25">
      <c r="A450" t="s">
        <v>524</v>
      </c>
      <c r="B450" s="2">
        <v>2022</v>
      </c>
      <c r="C450" s="2" t="s">
        <v>58</v>
      </c>
      <c r="D450" s="2" t="s">
        <v>38</v>
      </c>
      <c r="E450" s="2" t="s">
        <v>1192</v>
      </c>
      <c r="F450">
        <v>420000</v>
      </c>
    </row>
    <row r="451" spans="1:6" x14ac:dyDescent="0.25">
      <c r="A451" t="s">
        <v>525</v>
      </c>
      <c r="B451" s="2">
        <v>2022</v>
      </c>
      <c r="C451" s="2" t="s">
        <v>58</v>
      </c>
      <c r="D451" s="2" t="s">
        <v>38</v>
      </c>
      <c r="E451" s="2" t="s">
        <v>1192</v>
      </c>
      <c r="F451">
        <v>100000</v>
      </c>
    </row>
    <row r="452" spans="1:6" x14ac:dyDescent="0.25">
      <c r="A452" t="s">
        <v>526</v>
      </c>
      <c r="B452" s="2">
        <v>2022</v>
      </c>
      <c r="C452" s="2" t="s">
        <v>58</v>
      </c>
      <c r="D452" s="2" t="s">
        <v>38</v>
      </c>
      <c r="E452" s="2" t="s">
        <v>1192</v>
      </c>
      <c r="F452">
        <v>120000</v>
      </c>
    </row>
    <row r="453" spans="1:6" x14ac:dyDescent="0.25">
      <c r="A453" t="s">
        <v>527</v>
      </c>
      <c r="B453" s="2">
        <v>2022</v>
      </c>
      <c r="C453" s="2" t="s">
        <v>58</v>
      </c>
      <c r="D453" s="2" t="s">
        <v>38</v>
      </c>
      <c r="E453" s="2" t="s">
        <v>1192</v>
      </c>
      <c r="F453">
        <v>100000</v>
      </c>
    </row>
    <row r="454" spans="1:6" x14ac:dyDescent="0.25">
      <c r="A454" t="s">
        <v>528</v>
      </c>
      <c r="B454" s="2">
        <v>2022</v>
      </c>
      <c r="C454" s="2" t="s">
        <v>58</v>
      </c>
      <c r="D454" s="2" t="s">
        <v>38</v>
      </c>
      <c r="E454" s="2" t="s">
        <v>1192</v>
      </c>
      <c r="F454">
        <v>90000</v>
      </c>
    </row>
    <row r="455" spans="1:6" x14ac:dyDescent="0.25">
      <c r="A455" t="s">
        <v>529</v>
      </c>
      <c r="B455" s="2">
        <v>2022</v>
      </c>
      <c r="C455" s="2" t="s">
        <v>58</v>
      </c>
      <c r="D455" s="2" t="s">
        <v>38</v>
      </c>
      <c r="E455" s="2" t="s">
        <v>1192</v>
      </c>
      <c r="F455">
        <v>80000</v>
      </c>
    </row>
    <row r="456" spans="1:6" x14ac:dyDescent="0.25">
      <c r="A456" t="s">
        <v>530</v>
      </c>
      <c r="B456" s="2">
        <v>2022</v>
      </c>
      <c r="C456" s="2" t="s">
        <v>58</v>
      </c>
      <c r="D456" s="2" t="s">
        <v>38</v>
      </c>
      <c r="E456" s="2" t="s">
        <v>1192</v>
      </c>
      <c r="F456">
        <v>70000</v>
      </c>
    </row>
    <row r="457" spans="1:6" x14ac:dyDescent="0.25">
      <c r="A457" t="s">
        <v>531</v>
      </c>
      <c r="B457" s="2">
        <v>2022</v>
      </c>
      <c r="C457" s="2" t="s">
        <v>58</v>
      </c>
      <c r="D457" s="2" t="s">
        <v>38</v>
      </c>
      <c r="E457" s="2" t="s">
        <v>1192</v>
      </c>
      <c r="F457">
        <v>60000</v>
      </c>
    </row>
    <row r="458" spans="1:6" x14ac:dyDescent="0.25">
      <c r="A458" t="s">
        <v>532</v>
      </c>
      <c r="B458" s="2">
        <v>2022</v>
      </c>
      <c r="C458" s="2" t="s">
        <v>58</v>
      </c>
      <c r="D458" s="2" t="s">
        <v>38</v>
      </c>
      <c r="E458" s="2" t="s">
        <v>1192</v>
      </c>
      <c r="F458">
        <v>35000</v>
      </c>
    </row>
    <row r="459" spans="1:6" x14ac:dyDescent="0.25">
      <c r="A459" t="s">
        <v>533</v>
      </c>
      <c r="B459" s="2">
        <v>2022</v>
      </c>
      <c r="C459" s="2" t="s">
        <v>58</v>
      </c>
      <c r="D459" s="2" t="s">
        <v>38</v>
      </c>
      <c r="E459" s="2" t="s">
        <v>1192</v>
      </c>
      <c r="F459">
        <v>90000</v>
      </c>
    </row>
    <row r="460" spans="1:6" x14ac:dyDescent="0.25">
      <c r="A460" t="s">
        <v>534</v>
      </c>
      <c r="B460" s="2">
        <v>2022</v>
      </c>
      <c r="C460" s="2" t="s">
        <v>58</v>
      </c>
      <c r="D460" s="2" t="s">
        <v>38</v>
      </c>
      <c r="E460" s="2" t="s">
        <v>1192</v>
      </c>
      <c r="F460">
        <v>80000</v>
      </c>
    </row>
    <row r="461" spans="1:6" x14ac:dyDescent="0.25">
      <c r="A461" t="s">
        <v>535</v>
      </c>
      <c r="B461" s="2">
        <v>2022</v>
      </c>
      <c r="C461" s="2" t="s">
        <v>58</v>
      </c>
      <c r="D461" s="2" t="s">
        <v>38</v>
      </c>
      <c r="E461" s="2" t="s">
        <v>1192</v>
      </c>
      <c r="F461">
        <v>70000</v>
      </c>
    </row>
    <row r="462" spans="1:6" x14ac:dyDescent="0.25">
      <c r="A462" t="s">
        <v>536</v>
      </c>
      <c r="B462" s="2">
        <v>2022</v>
      </c>
      <c r="C462" s="2" t="s">
        <v>58</v>
      </c>
      <c r="D462" s="2" t="s">
        <v>38</v>
      </c>
      <c r="E462" s="2" t="s">
        <v>1192</v>
      </c>
      <c r="F462">
        <v>60000</v>
      </c>
    </row>
    <row r="463" spans="1:6" x14ac:dyDescent="0.25">
      <c r="A463" t="s">
        <v>537</v>
      </c>
      <c r="B463" s="2">
        <v>2022</v>
      </c>
      <c r="C463" s="2" t="s">
        <v>58</v>
      </c>
      <c r="D463" s="2" t="s">
        <v>38</v>
      </c>
      <c r="E463" s="2" t="s">
        <v>1192</v>
      </c>
      <c r="F463">
        <v>35000</v>
      </c>
    </row>
    <row r="464" spans="1:6" x14ac:dyDescent="0.25">
      <c r="A464" t="s">
        <v>538</v>
      </c>
      <c r="B464" s="2">
        <v>2022</v>
      </c>
      <c r="C464" s="2" t="s">
        <v>59</v>
      </c>
      <c r="D464" s="2" t="s">
        <v>38</v>
      </c>
      <c r="E464" s="2" t="s">
        <v>28</v>
      </c>
      <c r="F464">
        <v>13500000</v>
      </c>
    </row>
    <row r="465" spans="1:6" x14ac:dyDescent="0.25">
      <c r="A465" t="s">
        <v>539</v>
      </c>
      <c r="B465" s="2">
        <v>2022</v>
      </c>
      <c r="C465" s="2" t="s">
        <v>59</v>
      </c>
      <c r="D465" s="2" t="s">
        <v>38</v>
      </c>
      <c r="E465" s="2" t="s">
        <v>29</v>
      </c>
      <c r="F465">
        <v>9500000</v>
      </c>
    </row>
    <row r="466" spans="1:6" x14ac:dyDescent="0.25">
      <c r="A466" t="s">
        <v>540</v>
      </c>
      <c r="B466" s="2">
        <v>2022</v>
      </c>
      <c r="C466" s="2" t="s">
        <v>59</v>
      </c>
      <c r="D466" s="2" t="s">
        <v>38</v>
      </c>
      <c r="E466" s="2" t="s">
        <v>30</v>
      </c>
      <c r="F466">
        <v>11500000</v>
      </c>
    </row>
    <row r="467" spans="1:6" x14ac:dyDescent="0.25">
      <c r="A467" t="s">
        <v>541</v>
      </c>
      <c r="B467" s="2">
        <v>2022</v>
      </c>
      <c r="C467" s="2" t="s">
        <v>59</v>
      </c>
      <c r="D467" s="2" t="s">
        <v>38</v>
      </c>
      <c r="E467" s="2" t="s">
        <v>31</v>
      </c>
      <c r="F467">
        <v>7500000</v>
      </c>
    </row>
    <row r="468" spans="1:6" x14ac:dyDescent="0.25">
      <c r="A468" t="s">
        <v>542</v>
      </c>
      <c r="B468" s="2">
        <v>2022</v>
      </c>
      <c r="C468" s="2" t="s">
        <v>59</v>
      </c>
      <c r="D468" s="2" t="s">
        <v>38</v>
      </c>
      <c r="E468" s="2" t="s">
        <v>32</v>
      </c>
      <c r="F468">
        <v>6500000</v>
      </c>
    </row>
    <row r="469" spans="1:6" x14ac:dyDescent="0.25">
      <c r="A469" t="s">
        <v>543</v>
      </c>
      <c r="B469" s="2">
        <v>2022</v>
      </c>
      <c r="C469" s="2" t="s">
        <v>59</v>
      </c>
      <c r="D469" s="2" t="s">
        <v>38</v>
      </c>
      <c r="E469" s="2" t="s">
        <v>33</v>
      </c>
      <c r="F469">
        <v>4500000</v>
      </c>
    </row>
    <row r="470" spans="1:6" x14ac:dyDescent="0.25">
      <c r="A470" t="s">
        <v>544</v>
      </c>
      <c r="B470" s="2">
        <v>2022</v>
      </c>
      <c r="C470" s="2" t="s">
        <v>59</v>
      </c>
      <c r="D470" s="2" t="s">
        <v>38</v>
      </c>
      <c r="E470" s="2" t="s">
        <v>34</v>
      </c>
      <c r="F470">
        <v>3000000</v>
      </c>
    </row>
    <row r="471" spans="1:6" x14ac:dyDescent="0.25">
      <c r="A471" t="s">
        <v>545</v>
      </c>
      <c r="B471" s="2">
        <v>2022</v>
      </c>
      <c r="C471" s="2" t="s">
        <v>59</v>
      </c>
      <c r="D471" s="2" t="s">
        <v>38</v>
      </c>
      <c r="E471" s="2" t="s">
        <v>35</v>
      </c>
      <c r="F471">
        <v>1500000</v>
      </c>
    </row>
    <row r="472" spans="1:6" x14ac:dyDescent="0.25">
      <c r="A472" t="s">
        <v>546</v>
      </c>
      <c r="B472" s="2">
        <v>2022</v>
      </c>
      <c r="C472" s="2" t="s">
        <v>59</v>
      </c>
      <c r="D472" s="2" t="s">
        <v>38</v>
      </c>
      <c r="E472" s="2" t="s">
        <v>36</v>
      </c>
      <c r="F472">
        <v>650000</v>
      </c>
    </row>
    <row r="473" spans="1:6" x14ac:dyDescent="0.25">
      <c r="A473" t="s">
        <v>547</v>
      </c>
      <c r="B473" s="2">
        <v>2022</v>
      </c>
      <c r="C473" s="2" t="s">
        <v>59</v>
      </c>
      <c r="D473" s="2" t="s">
        <v>38</v>
      </c>
      <c r="E473" s="2" t="s">
        <v>37</v>
      </c>
      <c r="F473">
        <v>550000</v>
      </c>
    </row>
    <row r="474" spans="1:6" x14ac:dyDescent="0.25">
      <c r="A474" t="s">
        <v>548</v>
      </c>
      <c r="B474" s="2">
        <v>2022</v>
      </c>
      <c r="C474" s="2" t="s">
        <v>59</v>
      </c>
      <c r="D474" s="2" t="s">
        <v>38</v>
      </c>
      <c r="E474" s="2" t="s">
        <v>1192</v>
      </c>
      <c r="F474">
        <v>450000</v>
      </c>
    </row>
    <row r="475" spans="1:6" x14ac:dyDescent="0.25">
      <c r="A475" t="s">
        <v>549</v>
      </c>
      <c r="B475" s="2">
        <v>2022</v>
      </c>
      <c r="C475" s="2" t="s">
        <v>59</v>
      </c>
      <c r="D475" s="2" t="s">
        <v>38</v>
      </c>
      <c r="E475" s="2" t="s">
        <v>1192</v>
      </c>
      <c r="F475">
        <v>100000</v>
      </c>
    </row>
    <row r="476" spans="1:6" x14ac:dyDescent="0.25">
      <c r="A476" t="s">
        <v>550</v>
      </c>
      <c r="B476" s="2">
        <v>2022</v>
      </c>
      <c r="C476" s="2" t="s">
        <v>59</v>
      </c>
      <c r="D476" s="2" t="s">
        <v>38</v>
      </c>
      <c r="E476" s="2" t="s">
        <v>1192</v>
      </c>
      <c r="F476">
        <v>130000</v>
      </c>
    </row>
    <row r="477" spans="1:6" x14ac:dyDescent="0.25">
      <c r="A477" t="s">
        <v>551</v>
      </c>
      <c r="B477" s="2">
        <v>2022</v>
      </c>
      <c r="C477" s="2" t="s">
        <v>59</v>
      </c>
      <c r="D477" s="2" t="s">
        <v>38</v>
      </c>
      <c r="E477" s="2" t="s">
        <v>1192</v>
      </c>
      <c r="F477">
        <v>110000</v>
      </c>
    </row>
    <row r="478" spans="1:6" x14ac:dyDescent="0.25">
      <c r="A478" t="s">
        <v>552</v>
      </c>
      <c r="B478" s="2">
        <v>2022</v>
      </c>
      <c r="C478" s="2" t="s">
        <v>59</v>
      </c>
      <c r="D478" s="2" t="s">
        <v>38</v>
      </c>
      <c r="E478" s="2" t="s">
        <v>1192</v>
      </c>
      <c r="F478">
        <v>100000</v>
      </c>
    </row>
    <row r="479" spans="1:6" x14ac:dyDescent="0.25">
      <c r="A479" t="s">
        <v>553</v>
      </c>
      <c r="B479" s="2">
        <v>2022</v>
      </c>
      <c r="C479" s="2" t="s">
        <v>59</v>
      </c>
      <c r="D479" s="2" t="s">
        <v>38</v>
      </c>
      <c r="E479" s="2" t="s">
        <v>1192</v>
      </c>
      <c r="F479">
        <v>90000</v>
      </c>
    </row>
    <row r="480" spans="1:6" x14ac:dyDescent="0.25">
      <c r="A480" t="s">
        <v>554</v>
      </c>
      <c r="B480" s="2">
        <v>2022</v>
      </c>
      <c r="C480" s="2" t="s">
        <v>59</v>
      </c>
      <c r="D480" s="2" t="s">
        <v>38</v>
      </c>
      <c r="E480" s="2" t="s">
        <v>1192</v>
      </c>
      <c r="F480">
        <v>80000</v>
      </c>
    </row>
    <row r="481" spans="1:6" x14ac:dyDescent="0.25">
      <c r="A481" t="s">
        <v>555</v>
      </c>
      <c r="B481" s="2">
        <v>2022</v>
      </c>
      <c r="C481" s="2" t="s">
        <v>59</v>
      </c>
      <c r="D481" s="2" t="s">
        <v>38</v>
      </c>
      <c r="E481" s="2" t="s">
        <v>1192</v>
      </c>
      <c r="F481">
        <v>70000</v>
      </c>
    </row>
    <row r="482" spans="1:6" x14ac:dyDescent="0.25">
      <c r="A482" t="s">
        <v>556</v>
      </c>
      <c r="B482" s="2">
        <v>2022</v>
      </c>
      <c r="C482" s="2" t="s">
        <v>59</v>
      </c>
      <c r="D482" s="2" t="s">
        <v>38</v>
      </c>
      <c r="E482" s="2" t="s">
        <v>1192</v>
      </c>
      <c r="F482">
        <v>40000</v>
      </c>
    </row>
    <row r="483" spans="1:6" x14ac:dyDescent="0.25">
      <c r="A483" t="s">
        <v>557</v>
      </c>
      <c r="B483" s="2">
        <v>2022</v>
      </c>
      <c r="C483" s="2" t="s">
        <v>59</v>
      </c>
      <c r="D483" s="2" t="s">
        <v>38</v>
      </c>
      <c r="E483" s="2" t="s">
        <v>1192</v>
      </c>
      <c r="F483">
        <v>100000</v>
      </c>
    </row>
    <row r="484" spans="1:6" x14ac:dyDescent="0.25">
      <c r="A484" t="s">
        <v>558</v>
      </c>
      <c r="B484" s="2">
        <v>2022</v>
      </c>
      <c r="C484" s="2" t="s">
        <v>59</v>
      </c>
      <c r="D484" s="2" t="s">
        <v>38</v>
      </c>
      <c r="E484" s="2" t="s">
        <v>1192</v>
      </c>
      <c r="F484">
        <v>90000</v>
      </c>
    </row>
    <row r="485" spans="1:6" x14ac:dyDescent="0.25">
      <c r="A485" t="s">
        <v>559</v>
      </c>
      <c r="B485" s="2">
        <v>2022</v>
      </c>
      <c r="C485" s="2" t="s">
        <v>59</v>
      </c>
      <c r="D485" s="2" t="s">
        <v>38</v>
      </c>
      <c r="E485" s="2" t="s">
        <v>1192</v>
      </c>
      <c r="F485">
        <v>80000</v>
      </c>
    </row>
    <row r="486" spans="1:6" x14ac:dyDescent="0.25">
      <c r="A486" t="s">
        <v>560</v>
      </c>
      <c r="B486" s="2">
        <v>2022</v>
      </c>
      <c r="C486" s="2" t="s">
        <v>59</v>
      </c>
      <c r="D486" s="2" t="s">
        <v>38</v>
      </c>
      <c r="E486" s="2" t="s">
        <v>1192</v>
      </c>
      <c r="F486">
        <v>70000</v>
      </c>
    </row>
    <row r="487" spans="1:6" x14ac:dyDescent="0.25">
      <c r="A487" t="s">
        <v>561</v>
      </c>
      <c r="B487" s="2">
        <v>2022</v>
      </c>
      <c r="C487" s="2" t="s">
        <v>59</v>
      </c>
      <c r="D487" s="2" t="s">
        <v>38</v>
      </c>
      <c r="E487" s="2" t="s">
        <v>1192</v>
      </c>
      <c r="F487">
        <v>40000</v>
      </c>
    </row>
    <row r="488" spans="1:6" x14ac:dyDescent="0.25">
      <c r="A488" t="s">
        <v>562</v>
      </c>
      <c r="B488" s="2">
        <v>2022</v>
      </c>
      <c r="C488" s="2" t="s">
        <v>60</v>
      </c>
      <c r="D488" s="2" t="s">
        <v>38</v>
      </c>
      <c r="E488" s="2" t="s">
        <v>28</v>
      </c>
      <c r="F488">
        <v>13800000</v>
      </c>
    </row>
    <row r="489" spans="1:6" x14ac:dyDescent="0.25">
      <c r="A489" t="s">
        <v>563</v>
      </c>
      <c r="B489" s="2">
        <v>2022</v>
      </c>
      <c r="C489" s="2" t="s">
        <v>60</v>
      </c>
      <c r="D489" s="2" t="s">
        <v>38</v>
      </c>
      <c r="E489" s="2" t="s">
        <v>29</v>
      </c>
      <c r="F489">
        <v>9800000</v>
      </c>
    </row>
    <row r="490" spans="1:6" x14ac:dyDescent="0.25">
      <c r="A490" t="s">
        <v>564</v>
      </c>
      <c r="B490" s="2">
        <v>2022</v>
      </c>
      <c r="C490" s="2" t="s">
        <v>60</v>
      </c>
      <c r="D490" s="2" t="s">
        <v>38</v>
      </c>
      <c r="E490" s="2" t="s">
        <v>30</v>
      </c>
      <c r="F490">
        <v>11800000</v>
      </c>
    </row>
    <row r="491" spans="1:6" x14ac:dyDescent="0.25">
      <c r="A491" t="s">
        <v>565</v>
      </c>
      <c r="B491" s="2">
        <v>2022</v>
      </c>
      <c r="C491" s="2" t="s">
        <v>60</v>
      </c>
      <c r="D491" s="2" t="s">
        <v>38</v>
      </c>
      <c r="E491" s="2" t="s">
        <v>31</v>
      </c>
      <c r="F491">
        <v>7800000</v>
      </c>
    </row>
    <row r="492" spans="1:6" x14ac:dyDescent="0.25">
      <c r="A492" t="s">
        <v>566</v>
      </c>
      <c r="B492" s="2">
        <v>2022</v>
      </c>
      <c r="C492" s="2" t="s">
        <v>60</v>
      </c>
      <c r="D492" s="2" t="s">
        <v>38</v>
      </c>
      <c r="E492" s="2" t="s">
        <v>32</v>
      </c>
      <c r="F492">
        <v>6800000</v>
      </c>
    </row>
    <row r="493" spans="1:6" x14ac:dyDescent="0.25">
      <c r="A493" t="s">
        <v>567</v>
      </c>
      <c r="B493" s="2">
        <v>2022</v>
      </c>
      <c r="C493" s="2" t="s">
        <v>60</v>
      </c>
      <c r="D493" s="2" t="s">
        <v>38</v>
      </c>
      <c r="E493" s="2" t="s">
        <v>33</v>
      </c>
      <c r="F493">
        <v>4800000</v>
      </c>
    </row>
    <row r="494" spans="1:6" x14ac:dyDescent="0.25">
      <c r="A494" t="s">
        <v>568</v>
      </c>
      <c r="B494" s="2">
        <v>2022</v>
      </c>
      <c r="C494" s="2" t="s">
        <v>60</v>
      </c>
      <c r="D494" s="2" t="s">
        <v>38</v>
      </c>
      <c r="E494" s="2" t="s">
        <v>34</v>
      </c>
      <c r="F494">
        <v>3200000</v>
      </c>
    </row>
    <row r="495" spans="1:6" x14ac:dyDescent="0.25">
      <c r="A495" t="s">
        <v>569</v>
      </c>
      <c r="B495" s="2">
        <v>2022</v>
      </c>
      <c r="C495" s="2" t="s">
        <v>60</v>
      </c>
      <c r="D495" s="2" t="s">
        <v>38</v>
      </c>
      <c r="E495" s="2" t="s">
        <v>35</v>
      </c>
      <c r="F495">
        <v>1600000</v>
      </c>
    </row>
    <row r="496" spans="1:6" x14ac:dyDescent="0.25">
      <c r="A496" t="s">
        <v>570</v>
      </c>
      <c r="B496" s="2">
        <v>2022</v>
      </c>
      <c r="C496" s="2" t="s">
        <v>60</v>
      </c>
      <c r="D496" s="2" t="s">
        <v>38</v>
      </c>
      <c r="E496" s="2" t="s">
        <v>36</v>
      </c>
      <c r="F496">
        <v>680000</v>
      </c>
    </row>
    <row r="497" spans="1:6" x14ac:dyDescent="0.25">
      <c r="A497" t="s">
        <v>571</v>
      </c>
      <c r="B497" s="2">
        <v>2022</v>
      </c>
      <c r="C497" s="2" t="s">
        <v>60</v>
      </c>
      <c r="D497" s="2" t="s">
        <v>38</v>
      </c>
      <c r="E497" s="2" t="s">
        <v>37</v>
      </c>
      <c r="F497">
        <v>580000</v>
      </c>
    </row>
    <row r="498" spans="1:6" x14ac:dyDescent="0.25">
      <c r="A498" t="s">
        <v>572</v>
      </c>
      <c r="B498" s="2">
        <v>2022</v>
      </c>
      <c r="C498" s="2" t="s">
        <v>60</v>
      </c>
      <c r="D498" s="2" t="s">
        <v>38</v>
      </c>
      <c r="E498" s="2" t="s">
        <v>1192</v>
      </c>
      <c r="F498">
        <v>480000</v>
      </c>
    </row>
    <row r="499" spans="1:6" x14ac:dyDescent="0.25">
      <c r="A499" t="s">
        <v>573</v>
      </c>
      <c r="B499" s="2">
        <v>2022</v>
      </c>
      <c r="C499" s="2" t="s">
        <v>60</v>
      </c>
      <c r="D499" s="2" t="s">
        <v>38</v>
      </c>
      <c r="E499" s="2" t="s">
        <v>1192</v>
      </c>
      <c r="F499">
        <v>100000</v>
      </c>
    </row>
    <row r="500" spans="1:6" x14ac:dyDescent="0.25">
      <c r="A500" t="s">
        <v>574</v>
      </c>
      <c r="B500" s="2">
        <v>2022</v>
      </c>
      <c r="C500" s="2" t="s">
        <v>60</v>
      </c>
      <c r="D500" s="2" t="s">
        <v>38</v>
      </c>
      <c r="E500" s="2" t="s">
        <v>1192</v>
      </c>
      <c r="F500">
        <v>140000</v>
      </c>
    </row>
    <row r="501" spans="1:6" x14ac:dyDescent="0.25">
      <c r="A501" t="s">
        <v>575</v>
      </c>
      <c r="B501" s="2">
        <v>2022</v>
      </c>
      <c r="C501" s="2" t="s">
        <v>60</v>
      </c>
      <c r="D501" s="2" t="s">
        <v>38</v>
      </c>
      <c r="E501" s="2" t="s">
        <v>1192</v>
      </c>
      <c r="F501">
        <v>120000</v>
      </c>
    </row>
    <row r="502" spans="1:6" x14ac:dyDescent="0.25">
      <c r="A502" t="s">
        <v>576</v>
      </c>
      <c r="B502" s="2">
        <v>2022</v>
      </c>
      <c r="C502" s="2" t="s">
        <v>60</v>
      </c>
      <c r="D502" s="2" t="s">
        <v>38</v>
      </c>
      <c r="E502" s="2" t="s">
        <v>1192</v>
      </c>
      <c r="F502">
        <v>110000</v>
      </c>
    </row>
    <row r="503" spans="1:6" x14ac:dyDescent="0.25">
      <c r="A503" t="s">
        <v>577</v>
      </c>
      <c r="B503" s="2">
        <v>2022</v>
      </c>
      <c r="C503" s="2" t="s">
        <v>60</v>
      </c>
      <c r="D503" s="2" t="s">
        <v>38</v>
      </c>
      <c r="E503" s="2" t="s">
        <v>1192</v>
      </c>
      <c r="F503">
        <v>100000</v>
      </c>
    </row>
    <row r="504" spans="1:6" x14ac:dyDescent="0.25">
      <c r="A504" t="s">
        <v>578</v>
      </c>
      <c r="B504" s="2">
        <v>2022</v>
      </c>
      <c r="C504" s="2" t="s">
        <v>60</v>
      </c>
      <c r="D504" s="2" t="s">
        <v>38</v>
      </c>
      <c r="E504" s="2" t="s">
        <v>1192</v>
      </c>
      <c r="F504">
        <v>90000</v>
      </c>
    </row>
    <row r="505" spans="1:6" x14ac:dyDescent="0.25">
      <c r="A505" t="s">
        <v>579</v>
      </c>
      <c r="B505" s="2">
        <v>2022</v>
      </c>
      <c r="C505" s="2" t="s">
        <v>60</v>
      </c>
      <c r="D505" s="2" t="s">
        <v>38</v>
      </c>
      <c r="E505" s="2" t="s">
        <v>1192</v>
      </c>
      <c r="F505">
        <v>80000</v>
      </c>
    </row>
    <row r="506" spans="1:6" x14ac:dyDescent="0.25">
      <c r="A506" t="s">
        <v>580</v>
      </c>
      <c r="B506" s="2">
        <v>2022</v>
      </c>
      <c r="C506" s="2" t="s">
        <v>60</v>
      </c>
      <c r="D506" s="2" t="s">
        <v>38</v>
      </c>
      <c r="E506" s="2" t="s">
        <v>1192</v>
      </c>
      <c r="F506">
        <v>45000</v>
      </c>
    </row>
    <row r="507" spans="1:6" x14ac:dyDescent="0.25">
      <c r="A507" t="s">
        <v>581</v>
      </c>
      <c r="B507" s="2">
        <v>2022</v>
      </c>
      <c r="C507" s="2" t="s">
        <v>60</v>
      </c>
      <c r="D507" s="2" t="s">
        <v>38</v>
      </c>
      <c r="E507" s="2" t="s">
        <v>1192</v>
      </c>
      <c r="F507">
        <v>110000</v>
      </c>
    </row>
    <row r="508" spans="1:6" x14ac:dyDescent="0.25">
      <c r="A508" t="s">
        <v>582</v>
      </c>
      <c r="B508" s="2">
        <v>2022</v>
      </c>
      <c r="C508" s="2" t="s">
        <v>60</v>
      </c>
      <c r="D508" s="2" t="s">
        <v>38</v>
      </c>
      <c r="E508" s="2" t="s">
        <v>1192</v>
      </c>
      <c r="F508">
        <v>100000</v>
      </c>
    </row>
    <row r="509" spans="1:6" x14ac:dyDescent="0.25">
      <c r="A509" t="s">
        <v>583</v>
      </c>
      <c r="B509" s="2">
        <v>2022</v>
      </c>
      <c r="C509" s="2" t="s">
        <v>60</v>
      </c>
      <c r="D509" s="2" t="s">
        <v>38</v>
      </c>
      <c r="E509" s="2" t="s">
        <v>1192</v>
      </c>
      <c r="F509">
        <v>90000</v>
      </c>
    </row>
    <row r="510" spans="1:6" x14ac:dyDescent="0.25">
      <c r="A510" t="s">
        <v>584</v>
      </c>
      <c r="B510" s="2">
        <v>2022</v>
      </c>
      <c r="C510" s="2" t="s">
        <v>60</v>
      </c>
      <c r="D510" s="2" t="s">
        <v>38</v>
      </c>
      <c r="E510" s="2" t="s">
        <v>1192</v>
      </c>
      <c r="F510">
        <v>80000</v>
      </c>
    </row>
    <row r="511" spans="1:6" x14ac:dyDescent="0.25">
      <c r="A511" t="s">
        <v>585</v>
      </c>
      <c r="B511" s="2">
        <v>2022</v>
      </c>
      <c r="C511" s="2" t="s">
        <v>60</v>
      </c>
      <c r="D511" s="2" t="s">
        <v>38</v>
      </c>
      <c r="E511" s="2" t="s">
        <v>1192</v>
      </c>
      <c r="F511">
        <v>45000</v>
      </c>
    </row>
    <row r="512" spans="1:6" x14ac:dyDescent="0.25">
      <c r="A512" t="s">
        <v>586</v>
      </c>
      <c r="B512" s="2">
        <v>2022</v>
      </c>
      <c r="C512" s="2" t="s">
        <v>58</v>
      </c>
      <c r="D512" s="2" t="s">
        <v>42</v>
      </c>
      <c r="E512" s="2" t="s">
        <v>39</v>
      </c>
      <c r="F512">
        <v>1200000</v>
      </c>
    </row>
    <row r="513" spans="1:6" x14ac:dyDescent="0.25">
      <c r="A513" t="s">
        <v>587</v>
      </c>
      <c r="B513" s="2">
        <v>2022</v>
      </c>
      <c r="C513" s="2" t="s">
        <v>58</v>
      </c>
      <c r="D513" s="2" t="s">
        <v>42</v>
      </c>
      <c r="E513" s="2" t="s">
        <v>40</v>
      </c>
      <c r="F513">
        <v>1400000</v>
      </c>
    </row>
    <row r="514" spans="1:6" x14ac:dyDescent="0.25">
      <c r="A514" t="s">
        <v>588</v>
      </c>
      <c r="B514" s="2">
        <v>2022</v>
      </c>
      <c r="C514" s="2" t="s">
        <v>58</v>
      </c>
      <c r="D514" s="2" t="s">
        <v>42</v>
      </c>
      <c r="E514" s="2" t="s">
        <v>41</v>
      </c>
      <c r="F514">
        <v>1000000</v>
      </c>
    </row>
    <row r="515" spans="1:6" x14ac:dyDescent="0.25">
      <c r="A515" t="s">
        <v>589</v>
      </c>
      <c r="B515" s="2">
        <v>2022</v>
      </c>
      <c r="C515" s="2" t="s">
        <v>58</v>
      </c>
      <c r="D515" s="2" t="s">
        <v>42</v>
      </c>
      <c r="E515" s="2" t="s">
        <v>1194</v>
      </c>
      <c r="F515">
        <v>270000</v>
      </c>
    </row>
    <row r="516" spans="1:6" x14ac:dyDescent="0.25">
      <c r="A516" t="s">
        <v>590</v>
      </c>
      <c r="B516" s="2">
        <v>2022</v>
      </c>
      <c r="C516" s="2" t="s">
        <v>58</v>
      </c>
      <c r="D516" s="2" t="s">
        <v>42</v>
      </c>
      <c r="E516" s="2" t="s">
        <v>1194</v>
      </c>
      <c r="F516">
        <v>180000</v>
      </c>
    </row>
    <row r="517" spans="1:6" x14ac:dyDescent="0.25">
      <c r="A517" t="s">
        <v>591</v>
      </c>
      <c r="B517" s="2">
        <v>2022</v>
      </c>
      <c r="C517" s="2" t="s">
        <v>58</v>
      </c>
      <c r="D517" s="2" t="s">
        <v>42</v>
      </c>
      <c r="E517" s="2" t="s">
        <v>1194</v>
      </c>
      <c r="F517">
        <v>800000</v>
      </c>
    </row>
    <row r="518" spans="1:6" x14ac:dyDescent="0.25">
      <c r="A518" t="s">
        <v>592</v>
      </c>
      <c r="B518" s="2">
        <v>2022</v>
      </c>
      <c r="C518" s="2" t="s">
        <v>58</v>
      </c>
      <c r="D518" s="2" t="s">
        <v>42</v>
      </c>
      <c r="E518" s="2" t="s">
        <v>1194</v>
      </c>
      <c r="F518">
        <v>900000</v>
      </c>
    </row>
    <row r="519" spans="1:6" x14ac:dyDescent="0.25">
      <c r="A519" t="s">
        <v>593</v>
      </c>
      <c r="B519" s="2">
        <v>2022</v>
      </c>
      <c r="C519" s="2" t="s">
        <v>58</v>
      </c>
      <c r="D519" s="2" t="s">
        <v>42</v>
      </c>
      <c r="E519" s="2" t="s">
        <v>1194</v>
      </c>
      <c r="F519">
        <v>700000</v>
      </c>
    </row>
    <row r="520" spans="1:6" x14ac:dyDescent="0.25">
      <c r="A520" t="s">
        <v>594</v>
      </c>
      <c r="B520" s="2">
        <v>2022</v>
      </c>
      <c r="C520" s="2" t="s">
        <v>58</v>
      </c>
      <c r="D520" s="2" t="s">
        <v>42</v>
      </c>
      <c r="E520" s="2" t="s">
        <v>1194</v>
      </c>
      <c r="F520">
        <v>600000</v>
      </c>
    </row>
    <row r="521" spans="1:6" x14ac:dyDescent="0.25">
      <c r="A521" t="s">
        <v>595</v>
      </c>
      <c r="B521" s="2">
        <v>2022</v>
      </c>
      <c r="C521" s="2" t="s">
        <v>58</v>
      </c>
      <c r="D521" s="2" t="s">
        <v>42</v>
      </c>
      <c r="E521" s="2" t="s">
        <v>1194</v>
      </c>
      <c r="F521">
        <v>160000</v>
      </c>
    </row>
    <row r="522" spans="1:6" x14ac:dyDescent="0.25">
      <c r="A522" t="s">
        <v>596</v>
      </c>
      <c r="B522" s="2">
        <v>2022</v>
      </c>
      <c r="C522" s="2" t="s">
        <v>58</v>
      </c>
      <c r="D522" s="2" t="s">
        <v>42</v>
      </c>
      <c r="E522" s="2" t="s">
        <v>1194</v>
      </c>
      <c r="F522">
        <v>140000</v>
      </c>
    </row>
    <row r="523" spans="1:6" x14ac:dyDescent="0.25">
      <c r="A523" t="s">
        <v>597</v>
      </c>
      <c r="B523" s="2">
        <v>2022</v>
      </c>
      <c r="C523" s="2" t="s">
        <v>58</v>
      </c>
      <c r="D523" s="2" t="s">
        <v>42</v>
      </c>
      <c r="E523" s="2" t="s">
        <v>1194</v>
      </c>
      <c r="F523">
        <v>130000</v>
      </c>
    </row>
    <row r="524" spans="1:6" x14ac:dyDescent="0.25">
      <c r="A524" t="s">
        <v>598</v>
      </c>
      <c r="B524" s="2">
        <v>2022</v>
      </c>
      <c r="C524" s="2" t="s">
        <v>58</v>
      </c>
      <c r="D524" s="2" t="s">
        <v>42</v>
      </c>
      <c r="E524" s="2" t="s">
        <v>1194</v>
      </c>
      <c r="F524">
        <v>80000</v>
      </c>
    </row>
    <row r="525" spans="1:6" x14ac:dyDescent="0.25">
      <c r="A525" t="s">
        <v>599</v>
      </c>
      <c r="B525" s="2">
        <v>2022</v>
      </c>
      <c r="C525" s="2" t="s">
        <v>58</v>
      </c>
      <c r="D525" s="2" t="s">
        <v>42</v>
      </c>
      <c r="E525" s="2" t="s">
        <v>1194</v>
      </c>
      <c r="F525">
        <v>70000</v>
      </c>
    </row>
    <row r="526" spans="1:6" x14ac:dyDescent="0.25">
      <c r="A526" t="s">
        <v>600</v>
      </c>
      <c r="B526" s="2">
        <v>2022</v>
      </c>
      <c r="C526" s="2" t="s">
        <v>58</v>
      </c>
      <c r="D526" s="2" t="s">
        <v>42</v>
      </c>
      <c r="E526" s="2" t="s">
        <v>1194</v>
      </c>
      <c r="F526">
        <v>40000</v>
      </c>
    </row>
    <row r="527" spans="1:6" x14ac:dyDescent="0.25">
      <c r="A527" t="s">
        <v>601</v>
      </c>
      <c r="B527" s="2">
        <v>2022</v>
      </c>
      <c r="C527" s="2" t="s">
        <v>58</v>
      </c>
      <c r="D527" s="2" t="s">
        <v>42</v>
      </c>
      <c r="E527" s="2" t="s">
        <v>1194</v>
      </c>
      <c r="F527">
        <v>27000</v>
      </c>
    </row>
    <row r="528" spans="1:6" x14ac:dyDescent="0.25">
      <c r="A528" t="s">
        <v>602</v>
      </c>
      <c r="B528" s="2">
        <v>2022</v>
      </c>
      <c r="C528" s="2" t="s">
        <v>58</v>
      </c>
      <c r="D528" s="2" t="s">
        <v>42</v>
      </c>
      <c r="E528" s="2" t="s">
        <v>1194</v>
      </c>
      <c r="F528">
        <v>18000</v>
      </c>
    </row>
    <row r="529" spans="1:6" x14ac:dyDescent="0.25">
      <c r="A529" t="s">
        <v>603</v>
      </c>
      <c r="B529" s="2">
        <v>2022</v>
      </c>
      <c r="C529" s="2" t="s">
        <v>58</v>
      </c>
      <c r="D529" s="2" t="s">
        <v>42</v>
      </c>
      <c r="E529" s="2" t="s">
        <v>1194</v>
      </c>
      <c r="F529">
        <v>16000</v>
      </c>
    </row>
    <row r="530" spans="1:6" x14ac:dyDescent="0.25">
      <c r="A530" t="s">
        <v>604</v>
      </c>
      <c r="B530" s="2">
        <v>2022</v>
      </c>
      <c r="C530" s="2" t="s">
        <v>58</v>
      </c>
      <c r="D530" s="2" t="s">
        <v>42</v>
      </c>
      <c r="E530" s="2" t="s">
        <v>1194</v>
      </c>
      <c r="F530">
        <v>14000</v>
      </c>
    </row>
    <row r="531" spans="1:6" x14ac:dyDescent="0.25">
      <c r="A531" t="s">
        <v>605</v>
      </c>
      <c r="B531" s="2">
        <v>2022</v>
      </c>
      <c r="C531" s="2" t="s">
        <v>58</v>
      </c>
      <c r="D531" s="2" t="s">
        <v>42</v>
      </c>
      <c r="E531" s="2" t="s">
        <v>1194</v>
      </c>
      <c r="F531">
        <v>21600</v>
      </c>
    </row>
    <row r="532" spans="1:6" x14ac:dyDescent="0.25">
      <c r="A532" t="s">
        <v>606</v>
      </c>
      <c r="B532" s="2">
        <v>2022</v>
      </c>
      <c r="C532" s="2" t="s">
        <v>58</v>
      </c>
      <c r="D532" s="2" t="s">
        <v>42</v>
      </c>
      <c r="E532" s="2" t="s">
        <v>1194</v>
      </c>
      <c r="F532">
        <v>8000</v>
      </c>
    </row>
    <row r="533" spans="1:6" x14ac:dyDescent="0.25">
      <c r="A533" t="s">
        <v>607</v>
      </c>
      <c r="B533" s="2">
        <v>2022</v>
      </c>
      <c r="C533" s="2" t="s">
        <v>58</v>
      </c>
      <c r="D533" s="2" t="s">
        <v>42</v>
      </c>
      <c r="E533" s="2" t="s">
        <v>1194</v>
      </c>
      <c r="F533">
        <v>7000</v>
      </c>
    </row>
    <row r="534" spans="1:6" x14ac:dyDescent="0.25">
      <c r="A534" t="s">
        <v>608</v>
      </c>
      <c r="B534" s="2">
        <v>2022</v>
      </c>
      <c r="C534" s="2" t="s">
        <v>59</v>
      </c>
      <c r="D534" s="2" t="s">
        <v>42</v>
      </c>
      <c r="E534" s="2" t="s">
        <v>39</v>
      </c>
      <c r="F534">
        <v>1300000</v>
      </c>
    </row>
    <row r="535" spans="1:6" x14ac:dyDescent="0.25">
      <c r="A535" t="s">
        <v>609</v>
      </c>
      <c r="B535" s="2">
        <v>2022</v>
      </c>
      <c r="C535" s="2" t="s">
        <v>59</v>
      </c>
      <c r="D535" s="2" t="s">
        <v>42</v>
      </c>
      <c r="E535" s="2" t="s">
        <v>40</v>
      </c>
      <c r="F535">
        <v>1500000</v>
      </c>
    </row>
    <row r="536" spans="1:6" x14ac:dyDescent="0.25">
      <c r="A536" t="s">
        <v>610</v>
      </c>
      <c r="B536" s="2">
        <v>2022</v>
      </c>
      <c r="C536" s="2" t="s">
        <v>59</v>
      </c>
      <c r="D536" s="2" t="s">
        <v>42</v>
      </c>
      <c r="E536" s="2" t="s">
        <v>41</v>
      </c>
      <c r="F536">
        <v>1100000</v>
      </c>
    </row>
    <row r="537" spans="1:6" x14ac:dyDescent="0.25">
      <c r="A537" t="s">
        <v>611</v>
      </c>
      <c r="B537" s="2">
        <v>2022</v>
      </c>
      <c r="C537" s="2" t="s">
        <v>59</v>
      </c>
      <c r="D537" s="2" t="s">
        <v>42</v>
      </c>
      <c r="E537" s="2" t="s">
        <v>1194</v>
      </c>
      <c r="F537">
        <v>300000</v>
      </c>
    </row>
    <row r="538" spans="1:6" x14ac:dyDescent="0.25">
      <c r="A538" t="s">
        <v>612</v>
      </c>
      <c r="B538" s="2">
        <v>2022</v>
      </c>
      <c r="C538" s="2" t="s">
        <v>59</v>
      </c>
      <c r="D538" s="2" t="s">
        <v>42</v>
      </c>
      <c r="E538" s="2" t="s">
        <v>1194</v>
      </c>
      <c r="F538">
        <v>200000</v>
      </c>
    </row>
    <row r="539" spans="1:6" x14ac:dyDescent="0.25">
      <c r="A539" t="s">
        <v>613</v>
      </c>
      <c r="B539" s="2">
        <v>2022</v>
      </c>
      <c r="C539" s="2" t="s">
        <v>59</v>
      </c>
      <c r="D539" s="2" t="s">
        <v>42</v>
      </c>
      <c r="E539" s="2" t="s">
        <v>1194</v>
      </c>
      <c r="F539">
        <v>900000</v>
      </c>
    </row>
    <row r="540" spans="1:6" x14ac:dyDescent="0.25">
      <c r="A540" t="s">
        <v>614</v>
      </c>
      <c r="B540" s="2">
        <v>2022</v>
      </c>
      <c r="C540" s="2" t="s">
        <v>59</v>
      </c>
      <c r="D540" s="2" t="s">
        <v>42</v>
      </c>
      <c r="E540" s="2" t="s">
        <v>1194</v>
      </c>
      <c r="F540">
        <v>1000000</v>
      </c>
    </row>
    <row r="541" spans="1:6" x14ac:dyDescent="0.25">
      <c r="A541" t="s">
        <v>615</v>
      </c>
      <c r="B541" s="2">
        <v>2022</v>
      </c>
      <c r="C541" s="2" t="s">
        <v>59</v>
      </c>
      <c r="D541" s="2" t="s">
        <v>42</v>
      </c>
      <c r="E541" s="2" t="s">
        <v>1194</v>
      </c>
      <c r="F541">
        <v>800000</v>
      </c>
    </row>
    <row r="542" spans="1:6" x14ac:dyDescent="0.25">
      <c r="A542" t="s">
        <v>616</v>
      </c>
      <c r="B542" s="2">
        <v>2022</v>
      </c>
      <c r="C542" s="2" t="s">
        <v>59</v>
      </c>
      <c r="D542" s="2" t="s">
        <v>42</v>
      </c>
      <c r="E542" s="2" t="s">
        <v>1194</v>
      </c>
      <c r="F542">
        <v>700000</v>
      </c>
    </row>
    <row r="543" spans="1:6" x14ac:dyDescent="0.25">
      <c r="A543" t="s">
        <v>617</v>
      </c>
      <c r="B543" s="2">
        <v>2022</v>
      </c>
      <c r="C543" s="2" t="s">
        <v>59</v>
      </c>
      <c r="D543" s="2" t="s">
        <v>42</v>
      </c>
      <c r="E543" s="2" t="s">
        <v>1194</v>
      </c>
      <c r="F543">
        <v>180000</v>
      </c>
    </row>
    <row r="544" spans="1:6" x14ac:dyDescent="0.25">
      <c r="A544" t="s">
        <v>618</v>
      </c>
      <c r="B544" s="2">
        <v>2022</v>
      </c>
      <c r="C544" s="2" t="s">
        <v>59</v>
      </c>
      <c r="D544" s="2" t="s">
        <v>42</v>
      </c>
      <c r="E544" s="2" t="s">
        <v>1194</v>
      </c>
      <c r="F544">
        <v>160000</v>
      </c>
    </row>
    <row r="545" spans="1:6" x14ac:dyDescent="0.25">
      <c r="A545" t="s">
        <v>619</v>
      </c>
      <c r="B545" s="2">
        <v>2022</v>
      </c>
      <c r="C545" s="2" t="s">
        <v>59</v>
      </c>
      <c r="D545" s="2" t="s">
        <v>42</v>
      </c>
      <c r="E545" s="2" t="s">
        <v>1194</v>
      </c>
      <c r="F545">
        <v>150000</v>
      </c>
    </row>
    <row r="546" spans="1:6" x14ac:dyDescent="0.25">
      <c r="A546" t="s">
        <v>620</v>
      </c>
      <c r="B546" s="2">
        <v>2022</v>
      </c>
      <c r="C546" s="2" t="s">
        <v>59</v>
      </c>
      <c r="D546" s="2" t="s">
        <v>42</v>
      </c>
      <c r="E546" s="2" t="s">
        <v>1194</v>
      </c>
      <c r="F546">
        <v>90000</v>
      </c>
    </row>
    <row r="547" spans="1:6" x14ac:dyDescent="0.25">
      <c r="A547" t="s">
        <v>621</v>
      </c>
      <c r="B547" s="2">
        <v>2022</v>
      </c>
      <c r="C547" s="2" t="s">
        <v>59</v>
      </c>
      <c r="D547" s="2" t="s">
        <v>42</v>
      </c>
      <c r="E547" s="2" t="s">
        <v>1194</v>
      </c>
      <c r="F547">
        <v>80000</v>
      </c>
    </row>
    <row r="548" spans="1:6" x14ac:dyDescent="0.25">
      <c r="A548" t="s">
        <v>622</v>
      </c>
      <c r="B548" s="2">
        <v>2022</v>
      </c>
      <c r="C548" s="2" t="s">
        <v>59</v>
      </c>
      <c r="D548" s="2" t="s">
        <v>42</v>
      </c>
      <c r="E548" s="2" t="s">
        <v>1194</v>
      </c>
      <c r="F548">
        <v>45000</v>
      </c>
    </row>
    <row r="549" spans="1:6" x14ac:dyDescent="0.25">
      <c r="A549" t="s">
        <v>623</v>
      </c>
      <c r="B549" s="2">
        <v>2022</v>
      </c>
      <c r="C549" s="2" t="s">
        <v>59</v>
      </c>
      <c r="D549" s="2" t="s">
        <v>42</v>
      </c>
      <c r="E549" s="2" t="s">
        <v>1194</v>
      </c>
      <c r="F549">
        <v>30000</v>
      </c>
    </row>
    <row r="550" spans="1:6" x14ac:dyDescent="0.25">
      <c r="A550" t="s">
        <v>624</v>
      </c>
      <c r="B550" s="2">
        <v>2022</v>
      </c>
      <c r="C550" s="2" t="s">
        <v>59</v>
      </c>
      <c r="D550" s="2" t="s">
        <v>42</v>
      </c>
      <c r="E550" s="2" t="s">
        <v>1194</v>
      </c>
      <c r="F550">
        <v>20000</v>
      </c>
    </row>
    <row r="551" spans="1:6" x14ac:dyDescent="0.25">
      <c r="A551" t="s">
        <v>625</v>
      </c>
      <c r="B551" s="2">
        <v>2022</v>
      </c>
      <c r="C551" s="2" t="s">
        <v>59</v>
      </c>
      <c r="D551" s="2" t="s">
        <v>42</v>
      </c>
      <c r="E551" s="2" t="s">
        <v>1194</v>
      </c>
      <c r="F551">
        <v>18000</v>
      </c>
    </row>
    <row r="552" spans="1:6" x14ac:dyDescent="0.25">
      <c r="A552" t="s">
        <v>626</v>
      </c>
      <c r="B552" s="2">
        <v>2022</v>
      </c>
      <c r="C552" s="2" t="s">
        <v>59</v>
      </c>
      <c r="D552" s="2" t="s">
        <v>42</v>
      </c>
      <c r="E552" s="2" t="s">
        <v>1194</v>
      </c>
      <c r="F552">
        <v>16000</v>
      </c>
    </row>
    <row r="553" spans="1:6" x14ac:dyDescent="0.25">
      <c r="A553" t="s">
        <v>627</v>
      </c>
      <c r="B553" s="2">
        <v>2022</v>
      </c>
      <c r="C553" s="2" t="s">
        <v>59</v>
      </c>
      <c r="D553" s="2" t="s">
        <v>42</v>
      </c>
      <c r="E553" s="2" t="s">
        <v>1194</v>
      </c>
      <c r="F553">
        <v>24000</v>
      </c>
    </row>
    <row r="554" spans="1:6" x14ac:dyDescent="0.25">
      <c r="A554" t="s">
        <v>628</v>
      </c>
      <c r="B554" s="2">
        <v>2022</v>
      </c>
      <c r="C554" s="2" t="s">
        <v>59</v>
      </c>
      <c r="D554" s="2" t="s">
        <v>42</v>
      </c>
      <c r="E554" s="2" t="s">
        <v>1194</v>
      </c>
      <c r="F554">
        <v>9000</v>
      </c>
    </row>
    <row r="555" spans="1:6" x14ac:dyDescent="0.25">
      <c r="A555" t="s">
        <v>629</v>
      </c>
      <c r="B555" s="2">
        <v>2022</v>
      </c>
      <c r="C555" s="2" t="s">
        <v>59</v>
      </c>
      <c r="D555" s="2" t="s">
        <v>42</v>
      </c>
      <c r="E555" s="2" t="s">
        <v>1194</v>
      </c>
      <c r="F555">
        <v>8000</v>
      </c>
    </row>
    <row r="556" spans="1:6" x14ac:dyDescent="0.25">
      <c r="A556" t="s">
        <v>630</v>
      </c>
      <c r="B556" s="2">
        <v>2022</v>
      </c>
      <c r="C556" s="2" t="s">
        <v>60</v>
      </c>
      <c r="D556" s="2" t="s">
        <v>42</v>
      </c>
      <c r="E556" s="2" t="s">
        <v>39</v>
      </c>
      <c r="F556">
        <v>1400000</v>
      </c>
    </row>
    <row r="557" spans="1:6" x14ac:dyDescent="0.25">
      <c r="A557" t="s">
        <v>631</v>
      </c>
      <c r="B557" s="2">
        <v>2022</v>
      </c>
      <c r="C557" s="2" t="s">
        <v>60</v>
      </c>
      <c r="D557" s="2" t="s">
        <v>42</v>
      </c>
      <c r="E557" s="2" t="s">
        <v>40</v>
      </c>
      <c r="F557">
        <v>1600000</v>
      </c>
    </row>
    <row r="558" spans="1:6" x14ac:dyDescent="0.25">
      <c r="A558" t="s">
        <v>632</v>
      </c>
      <c r="B558" s="2">
        <v>2022</v>
      </c>
      <c r="C558" s="2" t="s">
        <v>60</v>
      </c>
      <c r="D558" s="2" t="s">
        <v>42</v>
      </c>
      <c r="E558" s="2" t="s">
        <v>41</v>
      </c>
      <c r="F558">
        <v>1200000</v>
      </c>
    </row>
    <row r="559" spans="1:6" x14ac:dyDescent="0.25">
      <c r="A559" t="s">
        <v>633</v>
      </c>
      <c r="B559" s="2">
        <v>2022</v>
      </c>
      <c r="C559" s="2" t="s">
        <v>60</v>
      </c>
      <c r="D559" s="2" t="s">
        <v>42</v>
      </c>
      <c r="E559" s="2" t="s">
        <v>1194</v>
      </c>
      <c r="F559">
        <v>330000</v>
      </c>
    </row>
    <row r="560" spans="1:6" x14ac:dyDescent="0.25">
      <c r="A560" t="s">
        <v>634</v>
      </c>
      <c r="B560" s="2">
        <v>2022</v>
      </c>
      <c r="C560" s="2" t="s">
        <v>60</v>
      </c>
      <c r="D560" s="2" t="s">
        <v>42</v>
      </c>
      <c r="E560" s="2" t="s">
        <v>1194</v>
      </c>
      <c r="F560">
        <v>220000</v>
      </c>
    </row>
    <row r="561" spans="1:6" x14ac:dyDescent="0.25">
      <c r="A561" t="s">
        <v>635</v>
      </c>
      <c r="B561" s="2">
        <v>2022</v>
      </c>
      <c r="C561" s="2" t="s">
        <v>60</v>
      </c>
      <c r="D561" s="2" t="s">
        <v>42</v>
      </c>
      <c r="E561" s="2" t="s">
        <v>1194</v>
      </c>
      <c r="F561">
        <v>1000000</v>
      </c>
    </row>
    <row r="562" spans="1:6" x14ac:dyDescent="0.25">
      <c r="A562" t="s">
        <v>636</v>
      </c>
      <c r="B562" s="2">
        <v>2022</v>
      </c>
      <c r="C562" s="2" t="s">
        <v>60</v>
      </c>
      <c r="D562" s="2" t="s">
        <v>42</v>
      </c>
      <c r="E562" s="2" t="s">
        <v>1194</v>
      </c>
      <c r="F562">
        <v>1100000</v>
      </c>
    </row>
    <row r="563" spans="1:6" x14ac:dyDescent="0.25">
      <c r="A563" t="s">
        <v>637</v>
      </c>
      <c r="B563" s="2">
        <v>2022</v>
      </c>
      <c r="C563" s="2" t="s">
        <v>60</v>
      </c>
      <c r="D563" s="2" t="s">
        <v>42</v>
      </c>
      <c r="E563" s="2" t="s">
        <v>1194</v>
      </c>
      <c r="F563">
        <v>900000</v>
      </c>
    </row>
    <row r="564" spans="1:6" x14ac:dyDescent="0.25">
      <c r="A564" t="s">
        <v>638</v>
      </c>
      <c r="B564" s="2">
        <v>2022</v>
      </c>
      <c r="C564" s="2" t="s">
        <v>60</v>
      </c>
      <c r="D564" s="2" t="s">
        <v>42</v>
      </c>
      <c r="E564" s="2" t="s">
        <v>1194</v>
      </c>
      <c r="F564">
        <v>800000</v>
      </c>
    </row>
    <row r="565" spans="1:6" x14ac:dyDescent="0.25">
      <c r="A565" t="s">
        <v>639</v>
      </c>
      <c r="B565" s="2">
        <v>2022</v>
      </c>
      <c r="C565" s="2" t="s">
        <v>60</v>
      </c>
      <c r="D565" s="2" t="s">
        <v>42</v>
      </c>
      <c r="E565" s="2" t="s">
        <v>1194</v>
      </c>
      <c r="F565">
        <v>200000</v>
      </c>
    </row>
    <row r="566" spans="1:6" x14ac:dyDescent="0.25">
      <c r="A566" t="s">
        <v>640</v>
      </c>
      <c r="B566" s="2">
        <v>2022</v>
      </c>
      <c r="C566" s="2" t="s">
        <v>60</v>
      </c>
      <c r="D566" s="2" t="s">
        <v>42</v>
      </c>
      <c r="E566" s="2" t="s">
        <v>1194</v>
      </c>
      <c r="F566">
        <v>180000</v>
      </c>
    </row>
    <row r="567" spans="1:6" x14ac:dyDescent="0.25">
      <c r="A567" t="s">
        <v>641</v>
      </c>
      <c r="B567" s="2">
        <v>2022</v>
      </c>
      <c r="C567" s="2" t="s">
        <v>60</v>
      </c>
      <c r="D567" s="2" t="s">
        <v>42</v>
      </c>
      <c r="E567" s="2" t="s">
        <v>1194</v>
      </c>
      <c r="F567">
        <v>170000</v>
      </c>
    </row>
    <row r="568" spans="1:6" x14ac:dyDescent="0.25">
      <c r="A568" t="s">
        <v>642</v>
      </c>
      <c r="B568" s="2">
        <v>2022</v>
      </c>
      <c r="C568" s="2" t="s">
        <v>60</v>
      </c>
      <c r="D568" s="2" t="s">
        <v>42</v>
      </c>
      <c r="E568" s="2" t="s">
        <v>1194</v>
      </c>
      <c r="F568">
        <v>100000</v>
      </c>
    </row>
    <row r="569" spans="1:6" x14ac:dyDescent="0.25">
      <c r="A569" t="s">
        <v>643</v>
      </c>
      <c r="B569" s="2">
        <v>2022</v>
      </c>
      <c r="C569" s="2" t="s">
        <v>60</v>
      </c>
      <c r="D569" s="2" t="s">
        <v>42</v>
      </c>
      <c r="E569" s="2" t="s">
        <v>1194</v>
      </c>
      <c r="F569">
        <v>90000</v>
      </c>
    </row>
    <row r="570" spans="1:6" x14ac:dyDescent="0.25">
      <c r="A570" t="s">
        <v>644</v>
      </c>
      <c r="B570" s="2">
        <v>2022</v>
      </c>
      <c r="C570" s="2" t="s">
        <v>60</v>
      </c>
      <c r="D570" s="2" t="s">
        <v>42</v>
      </c>
      <c r="E570" s="2" t="s">
        <v>1194</v>
      </c>
      <c r="F570">
        <v>50000</v>
      </c>
    </row>
    <row r="571" spans="1:6" x14ac:dyDescent="0.25">
      <c r="A571" t="s">
        <v>645</v>
      </c>
      <c r="B571" s="2">
        <v>2022</v>
      </c>
      <c r="C571" s="2" t="s">
        <v>60</v>
      </c>
      <c r="D571" s="2" t="s">
        <v>42</v>
      </c>
      <c r="E571" s="2" t="s">
        <v>1194</v>
      </c>
      <c r="F571">
        <v>33000</v>
      </c>
    </row>
    <row r="572" spans="1:6" x14ac:dyDescent="0.25">
      <c r="A572" t="s">
        <v>646</v>
      </c>
      <c r="B572" s="2">
        <v>2022</v>
      </c>
      <c r="C572" s="2" t="s">
        <v>60</v>
      </c>
      <c r="D572" s="2" t="s">
        <v>42</v>
      </c>
      <c r="E572" s="2" t="s">
        <v>1194</v>
      </c>
      <c r="F572">
        <v>22000</v>
      </c>
    </row>
    <row r="573" spans="1:6" x14ac:dyDescent="0.25">
      <c r="A573" t="s">
        <v>647</v>
      </c>
      <c r="B573" s="2">
        <v>2022</v>
      </c>
      <c r="C573" s="2" t="s">
        <v>60</v>
      </c>
      <c r="D573" s="2" t="s">
        <v>42</v>
      </c>
      <c r="E573" s="2" t="s">
        <v>1194</v>
      </c>
      <c r="F573">
        <v>20000</v>
      </c>
    </row>
    <row r="574" spans="1:6" x14ac:dyDescent="0.25">
      <c r="A574" t="s">
        <v>648</v>
      </c>
      <c r="B574" s="2">
        <v>2022</v>
      </c>
      <c r="C574" s="2" t="s">
        <v>60</v>
      </c>
      <c r="D574" s="2" t="s">
        <v>42</v>
      </c>
      <c r="E574" s="2" t="s">
        <v>1194</v>
      </c>
      <c r="F574">
        <v>18000</v>
      </c>
    </row>
    <row r="575" spans="1:6" x14ac:dyDescent="0.25">
      <c r="A575" t="s">
        <v>649</v>
      </c>
      <c r="B575" s="2">
        <v>2022</v>
      </c>
      <c r="C575" s="2" t="s">
        <v>60</v>
      </c>
      <c r="D575" s="2" t="s">
        <v>42</v>
      </c>
      <c r="E575" s="2" t="s">
        <v>1194</v>
      </c>
      <c r="F575">
        <v>26400</v>
      </c>
    </row>
    <row r="576" spans="1:6" x14ac:dyDescent="0.25">
      <c r="A576" t="s">
        <v>650</v>
      </c>
      <c r="B576" s="2">
        <v>2022</v>
      </c>
      <c r="C576" s="2" t="s">
        <v>60</v>
      </c>
      <c r="D576" s="2" t="s">
        <v>42</v>
      </c>
      <c r="E576" s="2" t="s">
        <v>1194</v>
      </c>
      <c r="F576">
        <v>10000</v>
      </c>
    </row>
    <row r="577" spans="1:6" x14ac:dyDescent="0.25">
      <c r="A577" t="s">
        <v>651</v>
      </c>
      <c r="B577" s="2">
        <v>2022</v>
      </c>
      <c r="C577" s="2" t="s">
        <v>60</v>
      </c>
      <c r="D577" s="2" t="s">
        <v>42</v>
      </c>
      <c r="E577" s="2" t="s">
        <v>1194</v>
      </c>
      <c r="F577">
        <v>9000</v>
      </c>
    </row>
    <row r="578" spans="1:6" x14ac:dyDescent="0.25">
      <c r="A578" t="s">
        <v>652</v>
      </c>
      <c r="B578" s="2">
        <v>2022</v>
      </c>
      <c r="C578" s="2" t="s">
        <v>58</v>
      </c>
      <c r="D578" s="2" t="s">
        <v>51</v>
      </c>
      <c r="E578" s="2" t="s">
        <v>43</v>
      </c>
      <c r="F578">
        <v>12000000</v>
      </c>
    </row>
    <row r="579" spans="1:6" x14ac:dyDescent="0.25">
      <c r="A579" t="s">
        <v>653</v>
      </c>
      <c r="B579" s="2">
        <v>2022</v>
      </c>
      <c r="C579" s="2" t="s">
        <v>58</v>
      </c>
      <c r="D579" s="2" t="s">
        <v>51</v>
      </c>
      <c r="E579" s="2" t="s">
        <v>44</v>
      </c>
      <c r="F579">
        <v>8000000</v>
      </c>
    </row>
    <row r="580" spans="1:6" x14ac:dyDescent="0.25">
      <c r="A580" t="s">
        <v>654</v>
      </c>
      <c r="B580" s="2">
        <v>2022</v>
      </c>
      <c r="C580" s="2" t="s">
        <v>58</v>
      </c>
      <c r="D580" s="2" t="s">
        <v>51</v>
      </c>
      <c r="E580" s="2" t="s">
        <v>45</v>
      </c>
      <c r="F580">
        <v>14000000</v>
      </c>
    </row>
    <row r="581" spans="1:6" x14ac:dyDescent="0.25">
      <c r="A581" t="s">
        <v>655</v>
      </c>
      <c r="B581" s="2">
        <v>2022</v>
      </c>
      <c r="C581" s="2" t="s">
        <v>58</v>
      </c>
      <c r="D581" s="2" t="s">
        <v>51</v>
      </c>
      <c r="E581" s="2" t="s">
        <v>46</v>
      </c>
      <c r="F581">
        <v>7000000</v>
      </c>
    </row>
    <row r="582" spans="1:6" x14ac:dyDescent="0.25">
      <c r="A582" t="s">
        <v>656</v>
      </c>
      <c r="B582" s="2">
        <v>2022</v>
      </c>
      <c r="C582" s="2" t="s">
        <v>58</v>
      </c>
      <c r="D582" s="2" t="s">
        <v>51</v>
      </c>
      <c r="E582" s="2" t="s">
        <v>47</v>
      </c>
      <c r="F582">
        <v>500000</v>
      </c>
    </row>
    <row r="583" spans="1:6" x14ac:dyDescent="0.25">
      <c r="A583" t="s">
        <v>657</v>
      </c>
      <c r="B583" s="2">
        <v>2022</v>
      </c>
      <c r="C583" s="2" t="s">
        <v>58</v>
      </c>
      <c r="D583" s="2" t="s">
        <v>51</v>
      </c>
      <c r="E583" s="2" t="s">
        <v>1195</v>
      </c>
      <c r="F583">
        <v>450000</v>
      </c>
    </row>
    <row r="584" spans="1:6" x14ac:dyDescent="0.25">
      <c r="A584" t="s">
        <v>658</v>
      </c>
      <c r="B584" s="2">
        <v>2022</v>
      </c>
      <c r="C584" s="2" t="s">
        <v>58</v>
      </c>
      <c r="D584" s="2" t="s">
        <v>51</v>
      </c>
      <c r="E584" s="2" t="s">
        <v>48</v>
      </c>
      <c r="F584">
        <v>6000000</v>
      </c>
    </row>
    <row r="585" spans="1:6" x14ac:dyDescent="0.25">
      <c r="A585" t="s">
        <v>659</v>
      </c>
      <c r="B585" s="2">
        <v>2022</v>
      </c>
      <c r="C585" s="2" t="s">
        <v>58</v>
      </c>
      <c r="D585" s="2" t="s">
        <v>51</v>
      </c>
      <c r="E585" s="2" t="s">
        <v>49</v>
      </c>
      <c r="F585">
        <v>9000000</v>
      </c>
    </row>
    <row r="586" spans="1:6" x14ac:dyDescent="0.25">
      <c r="A586" t="s">
        <v>660</v>
      </c>
      <c r="B586" s="2">
        <v>2022</v>
      </c>
      <c r="C586" s="2" t="s">
        <v>58</v>
      </c>
      <c r="D586" s="2" t="s">
        <v>51</v>
      </c>
      <c r="E586" s="2" t="s">
        <v>1195</v>
      </c>
      <c r="F586">
        <v>400000</v>
      </c>
    </row>
    <row r="587" spans="1:6" x14ac:dyDescent="0.25">
      <c r="A587" t="s">
        <v>661</v>
      </c>
      <c r="B587" s="2">
        <v>2022</v>
      </c>
      <c r="C587" s="2" t="s">
        <v>58</v>
      </c>
      <c r="D587" s="2" t="s">
        <v>51</v>
      </c>
      <c r="E587" s="2" t="s">
        <v>1195</v>
      </c>
      <c r="F587">
        <v>350000</v>
      </c>
    </row>
    <row r="588" spans="1:6" x14ac:dyDescent="0.25">
      <c r="A588" t="s">
        <v>662</v>
      </c>
      <c r="B588" s="2">
        <v>2022</v>
      </c>
      <c r="C588" s="2" t="s">
        <v>58</v>
      </c>
      <c r="D588" s="2" t="s">
        <v>51</v>
      </c>
      <c r="E588" s="2" t="s">
        <v>1195</v>
      </c>
      <c r="F588">
        <v>200000</v>
      </c>
    </row>
    <row r="589" spans="1:6" x14ac:dyDescent="0.25">
      <c r="A589" t="s">
        <v>663</v>
      </c>
      <c r="B589" s="2">
        <v>2022</v>
      </c>
      <c r="C589" s="2" t="s">
        <v>58</v>
      </c>
      <c r="D589" s="2" t="s">
        <v>51</v>
      </c>
      <c r="E589" s="2" t="s">
        <v>1195</v>
      </c>
      <c r="F589">
        <v>150000</v>
      </c>
    </row>
    <row r="590" spans="1:6" x14ac:dyDescent="0.25">
      <c r="A590" t="s">
        <v>664</v>
      </c>
      <c r="B590" s="2">
        <v>2022</v>
      </c>
      <c r="C590" s="2" t="s">
        <v>58</v>
      </c>
      <c r="D590" s="2" t="s">
        <v>51</v>
      </c>
      <c r="E590" s="2" t="s">
        <v>1195</v>
      </c>
      <c r="F590">
        <v>100000</v>
      </c>
    </row>
    <row r="591" spans="1:6" x14ac:dyDescent="0.25">
      <c r="A591" t="s">
        <v>665</v>
      </c>
      <c r="B591" s="2">
        <v>2022</v>
      </c>
      <c r="C591" s="2" t="s">
        <v>58</v>
      </c>
      <c r="D591" s="2" t="s">
        <v>51</v>
      </c>
      <c r="E591" s="2" t="s">
        <v>50</v>
      </c>
      <c r="F591">
        <v>45000</v>
      </c>
    </row>
    <row r="592" spans="1:6" x14ac:dyDescent="0.25">
      <c r="A592" t="s">
        <v>666</v>
      </c>
      <c r="B592" s="2">
        <v>2022</v>
      </c>
      <c r="C592" s="2" t="s">
        <v>58</v>
      </c>
      <c r="D592" s="2" t="s">
        <v>51</v>
      </c>
      <c r="E592" s="2" t="s">
        <v>1195</v>
      </c>
      <c r="F592">
        <v>40000</v>
      </c>
    </row>
    <row r="593" spans="1:6" x14ac:dyDescent="0.25">
      <c r="A593" t="s">
        <v>667</v>
      </c>
      <c r="B593" s="2">
        <v>2022</v>
      </c>
      <c r="C593" s="2" t="s">
        <v>58</v>
      </c>
      <c r="D593" s="2" t="s">
        <v>51</v>
      </c>
      <c r="E593" s="2" t="s">
        <v>1195</v>
      </c>
      <c r="F593">
        <v>35000</v>
      </c>
    </row>
    <row r="594" spans="1:6" x14ac:dyDescent="0.25">
      <c r="A594" t="s">
        <v>668</v>
      </c>
      <c r="B594" s="2">
        <v>2022</v>
      </c>
      <c r="C594" s="2" t="s">
        <v>58</v>
      </c>
      <c r="D594" s="2" t="s">
        <v>51</v>
      </c>
      <c r="E594" s="2" t="s">
        <v>1195</v>
      </c>
      <c r="F594">
        <v>20000</v>
      </c>
    </row>
    <row r="595" spans="1:6" x14ac:dyDescent="0.25">
      <c r="A595" t="s">
        <v>669</v>
      </c>
      <c r="B595" s="2">
        <v>2022</v>
      </c>
      <c r="C595" s="2" t="s">
        <v>59</v>
      </c>
      <c r="D595" s="2" t="s">
        <v>51</v>
      </c>
      <c r="E595" s="2" t="s">
        <v>43</v>
      </c>
      <c r="F595">
        <v>13000000</v>
      </c>
    </row>
    <row r="596" spans="1:6" x14ac:dyDescent="0.25">
      <c r="A596" t="s">
        <v>670</v>
      </c>
      <c r="B596" s="2">
        <v>2022</v>
      </c>
      <c r="C596" s="2" t="s">
        <v>59</v>
      </c>
      <c r="D596" s="2" t="s">
        <v>51</v>
      </c>
      <c r="E596" s="2" t="s">
        <v>44</v>
      </c>
      <c r="F596">
        <v>9000000</v>
      </c>
    </row>
    <row r="597" spans="1:6" x14ac:dyDescent="0.25">
      <c r="A597" t="s">
        <v>671</v>
      </c>
      <c r="B597" s="2">
        <v>2022</v>
      </c>
      <c r="C597" s="2" t="s">
        <v>59</v>
      </c>
      <c r="D597" s="2" t="s">
        <v>51</v>
      </c>
      <c r="E597" s="2" t="s">
        <v>45</v>
      </c>
      <c r="F597">
        <v>15000000</v>
      </c>
    </row>
    <row r="598" spans="1:6" x14ac:dyDescent="0.25">
      <c r="A598" t="s">
        <v>672</v>
      </c>
      <c r="B598" s="2">
        <v>2022</v>
      </c>
      <c r="C598" s="2" t="s">
        <v>59</v>
      </c>
      <c r="D598" s="2" t="s">
        <v>51</v>
      </c>
      <c r="E598" s="2" t="s">
        <v>46</v>
      </c>
      <c r="F598">
        <v>8000000</v>
      </c>
    </row>
    <row r="599" spans="1:6" x14ac:dyDescent="0.25">
      <c r="A599" t="s">
        <v>673</v>
      </c>
      <c r="B599" s="2">
        <v>2022</v>
      </c>
      <c r="C599" s="2" t="s">
        <v>59</v>
      </c>
      <c r="D599" s="2" t="s">
        <v>51</v>
      </c>
      <c r="E599" s="2" t="s">
        <v>47</v>
      </c>
      <c r="F599">
        <v>550000</v>
      </c>
    </row>
    <row r="600" spans="1:6" x14ac:dyDescent="0.25">
      <c r="A600" t="s">
        <v>674</v>
      </c>
      <c r="B600" s="2">
        <v>2022</v>
      </c>
      <c r="C600" s="2" t="s">
        <v>59</v>
      </c>
      <c r="D600" s="2" t="s">
        <v>51</v>
      </c>
      <c r="E600" s="2" t="s">
        <v>1195</v>
      </c>
      <c r="F600">
        <v>500000</v>
      </c>
    </row>
    <row r="601" spans="1:6" x14ac:dyDescent="0.25">
      <c r="A601" t="s">
        <v>675</v>
      </c>
      <c r="B601" s="2">
        <v>2022</v>
      </c>
      <c r="C601" s="2" t="s">
        <v>59</v>
      </c>
      <c r="D601" s="2" t="s">
        <v>51</v>
      </c>
      <c r="E601" s="2" t="s">
        <v>48</v>
      </c>
      <c r="F601">
        <v>7000000</v>
      </c>
    </row>
    <row r="602" spans="1:6" x14ac:dyDescent="0.25">
      <c r="A602" t="s">
        <v>676</v>
      </c>
      <c r="B602" s="2">
        <v>2022</v>
      </c>
      <c r="C602" s="2" t="s">
        <v>59</v>
      </c>
      <c r="D602" s="2" t="s">
        <v>51</v>
      </c>
      <c r="E602" s="2" t="s">
        <v>49</v>
      </c>
      <c r="F602">
        <v>10000000</v>
      </c>
    </row>
    <row r="603" spans="1:6" x14ac:dyDescent="0.25">
      <c r="A603" t="s">
        <v>677</v>
      </c>
      <c r="B603" s="2">
        <v>2022</v>
      </c>
      <c r="C603" s="2" t="s">
        <v>59</v>
      </c>
      <c r="D603" s="2" t="s">
        <v>51</v>
      </c>
      <c r="E603" s="2" t="s">
        <v>1195</v>
      </c>
      <c r="F603">
        <v>450000</v>
      </c>
    </row>
    <row r="604" spans="1:6" x14ac:dyDescent="0.25">
      <c r="A604" t="s">
        <v>678</v>
      </c>
      <c r="B604" s="2">
        <v>2022</v>
      </c>
      <c r="C604" s="2" t="s">
        <v>59</v>
      </c>
      <c r="D604" s="2" t="s">
        <v>51</v>
      </c>
      <c r="E604" s="2" t="s">
        <v>1195</v>
      </c>
      <c r="F604">
        <v>400000</v>
      </c>
    </row>
    <row r="605" spans="1:6" x14ac:dyDescent="0.25">
      <c r="A605" t="s">
        <v>679</v>
      </c>
      <c r="B605" s="2">
        <v>2022</v>
      </c>
      <c r="C605" s="2" t="s">
        <v>59</v>
      </c>
      <c r="D605" s="2" t="s">
        <v>51</v>
      </c>
      <c r="E605" s="2" t="s">
        <v>1195</v>
      </c>
      <c r="F605">
        <v>225000</v>
      </c>
    </row>
    <row r="606" spans="1:6" x14ac:dyDescent="0.25">
      <c r="A606" t="s">
        <v>680</v>
      </c>
      <c r="B606" s="2">
        <v>2022</v>
      </c>
      <c r="C606" s="2" t="s">
        <v>59</v>
      </c>
      <c r="D606" s="2" t="s">
        <v>51</v>
      </c>
      <c r="E606" s="2" t="s">
        <v>1195</v>
      </c>
      <c r="F606">
        <v>168750</v>
      </c>
    </row>
    <row r="607" spans="1:6" x14ac:dyDescent="0.25">
      <c r="A607" t="s">
        <v>681</v>
      </c>
      <c r="B607" s="2">
        <v>2022</v>
      </c>
      <c r="C607" s="2" t="s">
        <v>59</v>
      </c>
      <c r="D607" s="2" t="s">
        <v>51</v>
      </c>
      <c r="E607" s="2" t="s">
        <v>1195</v>
      </c>
      <c r="F607">
        <v>112500</v>
      </c>
    </row>
    <row r="608" spans="1:6" x14ac:dyDescent="0.25">
      <c r="A608" t="s">
        <v>682</v>
      </c>
      <c r="B608" s="2">
        <v>2022</v>
      </c>
      <c r="C608" s="2" t="s">
        <v>59</v>
      </c>
      <c r="D608" s="2" t="s">
        <v>51</v>
      </c>
      <c r="E608" s="2" t="s">
        <v>50</v>
      </c>
      <c r="F608">
        <v>50000</v>
      </c>
    </row>
    <row r="609" spans="1:6" x14ac:dyDescent="0.25">
      <c r="A609" t="s">
        <v>683</v>
      </c>
      <c r="B609" s="2">
        <v>2022</v>
      </c>
      <c r="C609" s="2" t="s">
        <v>59</v>
      </c>
      <c r="D609" s="2" t="s">
        <v>51</v>
      </c>
      <c r="E609" s="2" t="s">
        <v>1195</v>
      </c>
      <c r="F609">
        <v>45000</v>
      </c>
    </row>
    <row r="610" spans="1:6" x14ac:dyDescent="0.25">
      <c r="A610" t="s">
        <v>684</v>
      </c>
      <c r="B610" s="2">
        <v>2022</v>
      </c>
      <c r="C610" s="2" t="s">
        <v>59</v>
      </c>
      <c r="D610" s="2" t="s">
        <v>51</v>
      </c>
      <c r="E610" s="2" t="s">
        <v>1195</v>
      </c>
      <c r="F610">
        <v>40000</v>
      </c>
    </row>
    <row r="611" spans="1:6" x14ac:dyDescent="0.25">
      <c r="A611" t="s">
        <v>685</v>
      </c>
      <c r="B611" s="2">
        <v>2022</v>
      </c>
      <c r="C611" s="2" t="s">
        <v>59</v>
      </c>
      <c r="D611" s="2" t="s">
        <v>51</v>
      </c>
      <c r="E611" s="2" t="s">
        <v>1195</v>
      </c>
      <c r="F611">
        <v>22500</v>
      </c>
    </row>
    <row r="612" spans="1:6" x14ac:dyDescent="0.25">
      <c r="A612" t="s">
        <v>686</v>
      </c>
      <c r="B612" s="2">
        <v>2022</v>
      </c>
      <c r="C612" s="2" t="s">
        <v>60</v>
      </c>
      <c r="D612" s="2" t="s">
        <v>51</v>
      </c>
      <c r="E612" s="2" t="s">
        <v>43</v>
      </c>
      <c r="F612">
        <v>14000000</v>
      </c>
    </row>
    <row r="613" spans="1:6" x14ac:dyDescent="0.25">
      <c r="A613" t="s">
        <v>687</v>
      </c>
      <c r="B613" s="2">
        <v>2022</v>
      </c>
      <c r="C613" s="2" t="s">
        <v>60</v>
      </c>
      <c r="D613" s="2" t="s">
        <v>51</v>
      </c>
      <c r="E613" s="2" t="s">
        <v>44</v>
      </c>
      <c r="F613">
        <v>10000000</v>
      </c>
    </row>
    <row r="614" spans="1:6" x14ac:dyDescent="0.25">
      <c r="A614" t="s">
        <v>688</v>
      </c>
      <c r="B614" s="2">
        <v>2022</v>
      </c>
      <c r="C614" s="2" t="s">
        <v>60</v>
      </c>
      <c r="D614" s="2" t="s">
        <v>51</v>
      </c>
      <c r="E614" s="2" t="s">
        <v>45</v>
      </c>
      <c r="F614">
        <v>16000000</v>
      </c>
    </row>
    <row r="615" spans="1:6" x14ac:dyDescent="0.25">
      <c r="A615" t="s">
        <v>689</v>
      </c>
      <c r="B615" s="2">
        <v>2022</v>
      </c>
      <c r="C615" s="2" t="s">
        <v>60</v>
      </c>
      <c r="D615" s="2" t="s">
        <v>51</v>
      </c>
      <c r="E615" s="2" t="s">
        <v>46</v>
      </c>
      <c r="F615">
        <v>9000000</v>
      </c>
    </row>
    <row r="616" spans="1:6" x14ac:dyDescent="0.25">
      <c r="A616" t="s">
        <v>690</v>
      </c>
      <c r="B616" s="2">
        <v>2022</v>
      </c>
      <c r="C616" s="2" t="s">
        <v>60</v>
      </c>
      <c r="D616" s="2" t="s">
        <v>51</v>
      </c>
      <c r="E616" s="2" t="s">
        <v>47</v>
      </c>
      <c r="F616">
        <v>600000</v>
      </c>
    </row>
    <row r="617" spans="1:6" x14ac:dyDescent="0.25">
      <c r="A617" t="s">
        <v>691</v>
      </c>
      <c r="B617" s="2">
        <v>2022</v>
      </c>
      <c r="C617" s="2" t="s">
        <v>60</v>
      </c>
      <c r="D617" s="2" t="s">
        <v>51</v>
      </c>
      <c r="E617" s="2" t="s">
        <v>1195</v>
      </c>
      <c r="F617">
        <v>550000</v>
      </c>
    </row>
    <row r="618" spans="1:6" x14ac:dyDescent="0.25">
      <c r="A618" t="s">
        <v>692</v>
      </c>
      <c r="B618" s="2">
        <v>2022</v>
      </c>
      <c r="C618" s="2" t="s">
        <v>60</v>
      </c>
      <c r="D618" s="2" t="s">
        <v>51</v>
      </c>
      <c r="E618" s="2" t="s">
        <v>48</v>
      </c>
      <c r="F618">
        <v>8000000</v>
      </c>
    </row>
    <row r="619" spans="1:6" x14ac:dyDescent="0.25">
      <c r="A619" t="s">
        <v>693</v>
      </c>
      <c r="B619" s="2">
        <v>2022</v>
      </c>
      <c r="C619" s="2" t="s">
        <v>60</v>
      </c>
      <c r="D619" s="2" t="s">
        <v>51</v>
      </c>
      <c r="E619" s="2" t="s">
        <v>49</v>
      </c>
      <c r="F619">
        <v>11000000</v>
      </c>
    </row>
    <row r="620" spans="1:6" x14ac:dyDescent="0.25">
      <c r="A620" t="s">
        <v>694</v>
      </c>
      <c r="B620" s="2">
        <v>2022</v>
      </c>
      <c r="C620" s="2" t="s">
        <v>60</v>
      </c>
      <c r="D620" s="2" t="s">
        <v>51</v>
      </c>
      <c r="E620" s="2" t="s">
        <v>1195</v>
      </c>
      <c r="F620">
        <v>500000</v>
      </c>
    </row>
    <row r="621" spans="1:6" x14ac:dyDescent="0.25">
      <c r="A621" t="s">
        <v>695</v>
      </c>
      <c r="B621" s="2">
        <v>2022</v>
      </c>
      <c r="C621" s="2" t="s">
        <v>60</v>
      </c>
      <c r="D621" s="2" t="s">
        <v>51</v>
      </c>
      <c r="E621" s="2" t="s">
        <v>1195</v>
      </c>
      <c r="F621">
        <v>450000</v>
      </c>
    </row>
    <row r="622" spans="1:6" x14ac:dyDescent="0.25">
      <c r="A622" t="s">
        <v>696</v>
      </c>
      <c r="B622" s="2">
        <v>2022</v>
      </c>
      <c r="C622" s="2" t="s">
        <v>60</v>
      </c>
      <c r="D622" s="2" t="s">
        <v>51</v>
      </c>
      <c r="E622" s="2" t="s">
        <v>1195</v>
      </c>
      <c r="F622">
        <v>250000</v>
      </c>
    </row>
    <row r="623" spans="1:6" x14ac:dyDescent="0.25">
      <c r="A623" t="s">
        <v>697</v>
      </c>
      <c r="B623" s="2">
        <v>2022</v>
      </c>
      <c r="C623" s="2" t="s">
        <v>60</v>
      </c>
      <c r="D623" s="2" t="s">
        <v>51</v>
      </c>
      <c r="E623" s="2" t="s">
        <v>1195</v>
      </c>
      <c r="F623">
        <v>187500</v>
      </c>
    </row>
    <row r="624" spans="1:6" x14ac:dyDescent="0.25">
      <c r="A624" t="s">
        <v>698</v>
      </c>
      <c r="B624" s="2">
        <v>2022</v>
      </c>
      <c r="C624" s="2" t="s">
        <v>60</v>
      </c>
      <c r="D624" s="2" t="s">
        <v>51</v>
      </c>
      <c r="E624" s="2" t="s">
        <v>1195</v>
      </c>
      <c r="F624">
        <v>125000</v>
      </c>
    </row>
    <row r="625" spans="1:6" x14ac:dyDescent="0.25">
      <c r="A625" t="s">
        <v>699</v>
      </c>
      <c r="B625" s="2">
        <v>2022</v>
      </c>
      <c r="C625" s="2" t="s">
        <v>60</v>
      </c>
      <c r="D625" s="2" t="s">
        <v>51</v>
      </c>
      <c r="E625" s="2" t="s">
        <v>50</v>
      </c>
      <c r="F625">
        <v>55000</v>
      </c>
    </row>
    <row r="626" spans="1:6" x14ac:dyDescent="0.25">
      <c r="A626" t="s">
        <v>700</v>
      </c>
      <c r="B626" s="2">
        <v>2022</v>
      </c>
      <c r="C626" s="2" t="s">
        <v>60</v>
      </c>
      <c r="D626" s="2" t="s">
        <v>51</v>
      </c>
      <c r="E626" s="2" t="s">
        <v>1195</v>
      </c>
      <c r="F626">
        <v>50000</v>
      </c>
    </row>
    <row r="627" spans="1:6" x14ac:dyDescent="0.25">
      <c r="A627" t="s">
        <v>701</v>
      </c>
      <c r="B627" s="2">
        <v>2022</v>
      </c>
      <c r="C627" s="2" t="s">
        <v>60</v>
      </c>
      <c r="D627" s="2" t="s">
        <v>51</v>
      </c>
      <c r="E627" s="2" t="s">
        <v>1195</v>
      </c>
      <c r="F627">
        <v>45000</v>
      </c>
    </row>
    <row r="628" spans="1:6" x14ac:dyDescent="0.25">
      <c r="A628" t="s">
        <v>702</v>
      </c>
      <c r="B628" s="2">
        <v>2022</v>
      </c>
      <c r="C628" s="2" t="s">
        <v>60</v>
      </c>
      <c r="D628" s="2" t="s">
        <v>51</v>
      </c>
      <c r="E628" s="2" t="s">
        <v>1195</v>
      </c>
      <c r="F628">
        <v>25000</v>
      </c>
    </row>
    <row r="629" spans="1:6" x14ac:dyDescent="0.25">
      <c r="A629" t="s">
        <v>703</v>
      </c>
      <c r="B629" s="2">
        <v>2022</v>
      </c>
      <c r="C629" s="2" t="s">
        <v>58</v>
      </c>
      <c r="D629" s="2" t="s">
        <v>52</v>
      </c>
      <c r="E629" s="2" t="s">
        <v>53</v>
      </c>
      <c r="F629">
        <v>600000</v>
      </c>
    </row>
    <row r="630" spans="1:6" x14ac:dyDescent="0.25">
      <c r="A630" t="s">
        <v>704</v>
      </c>
      <c r="B630" s="2">
        <v>2022</v>
      </c>
      <c r="C630" s="2" t="s">
        <v>58</v>
      </c>
      <c r="D630" s="2" t="s">
        <v>52</v>
      </c>
      <c r="E630" s="2" t="s">
        <v>54</v>
      </c>
      <c r="F630">
        <v>500000</v>
      </c>
    </row>
    <row r="631" spans="1:6" x14ac:dyDescent="0.25">
      <c r="A631" t="s">
        <v>705</v>
      </c>
      <c r="B631" s="2">
        <v>2022</v>
      </c>
      <c r="C631" s="2" t="s">
        <v>58</v>
      </c>
      <c r="D631" s="2" t="s">
        <v>52</v>
      </c>
      <c r="E631" s="2" t="s">
        <v>1196</v>
      </c>
      <c r="F631">
        <v>400000</v>
      </c>
    </row>
    <row r="632" spans="1:6" x14ac:dyDescent="0.25">
      <c r="A632" t="s">
        <v>706</v>
      </c>
      <c r="B632" s="2">
        <v>2022</v>
      </c>
      <c r="C632" s="2" t="s">
        <v>58</v>
      </c>
      <c r="D632" s="2" t="s">
        <v>52</v>
      </c>
      <c r="E632" s="2" t="s">
        <v>1196</v>
      </c>
      <c r="F632">
        <v>20000</v>
      </c>
    </row>
    <row r="633" spans="1:6" x14ac:dyDescent="0.25">
      <c r="A633" t="s">
        <v>707</v>
      </c>
      <c r="B633" s="2">
        <v>2022</v>
      </c>
      <c r="C633" s="2" t="s">
        <v>58</v>
      </c>
      <c r="D633" s="2" t="s">
        <v>52</v>
      </c>
      <c r="E633" s="2" t="s">
        <v>1196</v>
      </c>
      <c r="F633">
        <v>15000</v>
      </c>
    </row>
    <row r="634" spans="1:6" x14ac:dyDescent="0.25">
      <c r="A634" t="s">
        <v>708</v>
      </c>
      <c r="B634" s="2">
        <v>2022</v>
      </c>
      <c r="C634" s="2" t="s">
        <v>58</v>
      </c>
      <c r="D634" s="2" t="s">
        <v>52</v>
      </c>
      <c r="E634" s="2" t="s">
        <v>1196</v>
      </c>
      <c r="F634">
        <v>10000</v>
      </c>
    </row>
    <row r="635" spans="1:6" x14ac:dyDescent="0.25">
      <c r="A635" t="s">
        <v>709</v>
      </c>
      <c r="B635" s="2">
        <v>2022</v>
      </c>
      <c r="C635" s="2" t="s">
        <v>58</v>
      </c>
      <c r="D635" s="2" t="s">
        <v>52</v>
      </c>
      <c r="E635" s="2" t="s">
        <v>1196</v>
      </c>
      <c r="F635">
        <v>7500</v>
      </c>
    </row>
    <row r="636" spans="1:6" x14ac:dyDescent="0.25">
      <c r="A636" t="s">
        <v>710</v>
      </c>
      <c r="B636" s="2">
        <v>2022</v>
      </c>
      <c r="C636" s="2" t="s">
        <v>58</v>
      </c>
      <c r="D636" s="2" t="s">
        <v>52</v>
      </c>
      <c r="E636" s="2" t="s">
        <v>1196</v>
      </c>
      <c r="F636">
        <v>5000</v>
      </c>
    </row>
    <row r="637" spans="1:6" x14ac:dyDescent="0.25">
      <c r="A637" t="s">
        <v>711</v>
      </c>
      <c r="B637" s="2">
        <v>2022</v>
      </c>
      <c r="C637" s="2" t="s">
        <v>59</v>
      </c>
      <c r="D637" s="2" t="s">
        <v>52</v>
      </c>
      <c r="E637" s="2" t="s">
        <v>53</v>
      </c>
      <c r="F637">
        <v>650000</v>
      </c>
    </row>
    <row r="638" spans="1:6" x14ac:dyDescent="0.25">
      <c r="A638" t="s">
        <v>712</v>
      </c>
      <c r="B638" s="2">
        <v>2022</v>
      </c>
      <c r="C638" s="2" t="s">
        <v>59</v>
      </c>
      <c r="D638" s="2" t="s">
        <v>52</v>
      </c>
      <c r="E638" s="2" t="s">
        <v>54</v>
      </c>
      <c r="F638">
        <v>550000</v>
      </c>
    </row>
    <row r="639" spans="1:6" x14ac:dyDescent="0.25">
      <c r="A639" t="s">
        <v>713</v>
      </c>
      <c r="B639" s="2">
        <v>2022</v>
      </c>
      <c r="C639" s="2" t="s">
        <v>59</v>
      </c>
      <c r="D639" s="2" t="s">
        <v>52</v>
      </c>
      <c r="E639" s="2" t="s">
        <v>1196</v>
      </c>
      <c r="F639">
        <v>450000</v>
      </c>
    </row>
    <row r="640" spans="1:6" x14ac:dyDescent="0.25">
      <c r="A640" t="s">
        <v>714</v>
      </c>
      <c r="B640" s="2">
        <v>2022</v>
      </c>
      <c r="C640" s="2" t="s">
        <v>59</v>
      </c>
      <c r="D640" s="2" t="s">
        <v>52</v>
      </c>
      <c r="E640" s="2" t="s">
        <v>1196</v>
      </c>
      <c r="F640">
        <v>22500</v>
      </c>
    </row>
    <row r="641" spans="1:6" x14ac:dyDescent="0.25">
      <c r="A641" t="s">
        <v>715</v>
      </c>
      <c r="B641" s="2">
        <v>2022</v>
      </c>
      <c r="C641" s="2" t="s">
        <v>59</v>
      </c>
      <c r="D641" s="2" t="s">
        <v>52</v>
      </c>
      <c r="E641" s="2" t="s">
        <v>1196</v>
      </c>
      <c r="F641">
        <v>16875</v>
      </c>
    </row>
    <row r="642" spans="1:6" x14ac:dyDescent="0.25">
      <c r="A642" t="s">
        <v>716</v>
      </c>
      <c r="B642" s="2">
        <v>2022</v>
      </c>
      <c r="C642" s="2" t="s">
        <v>59</v>
      </c>
      <c r="D642" s="2" t="s">
        <v>52</v>
      </c>
      <c r="E642" s="2" t="s">
        <v>1196</v>
      </c>
      <c r="F642">
        <v>11250</v>
      </c>
    </row>
    <row r="643" spans="1:6" x14ac:dyDescent="0.25">
      <c r="A643" t="s">
        <v>717</v>
      </c>
      <c r="B643" s="2">
        <v>2022</v>
      </c>
      <c r="C643" s="2" t="s">
        <v>59</v>
      </c>
      <c r="D643" s="2" t="s">
        <v>52</v>
      </c>
      <c r="E643" s="2" t="s">
        <v>1196</v>
      </c>
      <c r="F643">
        <v>8437</v>
      </c>
    </row>
    <row r="644" spans="1:6" x14ac:dyDescent="0.25">
      <c r="A644" t="s">
        <v>718</v>
      </c>
      <c r="B644" s="2">
        <v>2022</v>
      </c>
      <c r="C644" s="2" t="s">
        <v>59</v>
      </c>
      <c r="D644" s="2" t="s">
        <v>52</v>
      </c>
      <c r="E644" s="2" t="s">
        <v>1196</v>
      </c>
      <c r="F644">
        <v>5625</v>
      </c>
    </row>
    <row r="645" spans="1:6" x14ac:dyDescent="0.25">
      <c r="A645" t="s">
        <v>719</v>
      </c>
      <c r="B645" s="2">
        <v>2022</v>
      </c>
      <c r="C645" s="2" t="s">
        <v>60</v>
      </c>
      <c r="D645" s="2" t="s">
        <v>52</v>
      </c>
      <c r="E645" s="2" t="s">
        <v>53</v>
      </c>
      <c r="F645">
        <v>700000</v>
      </c>
    </row>
    <row r="646" spans="1:6" x14ac:dyDescent="0.25">
      <c r="A646" t="s">
        <v>720</v>
      </c>
      <c r="B646" s="2">
        <v>2022</v>
      </c>
      <c r="C646" s="2" t="s">
        <v>60</v>
      </c>
      <c r="D646" s="2" t="s">
        <v>52</v>
      </c>
      <c r="E646" s="2" t="s">
        <v>54</v>
      </c>
      <c r="F646">
        <v>600000</v>
      </c>
    </row>
    <row r="647" spans="1:6" x14ac:dyDescent="0.25">
      <c r="A647" t="s">
        <v>721</v>
      </c>
      <c r="B647" s="2">
        <v>2022</v>
      </c>
      <c r="C647" s="2" t="s">
        <v>60</v>
      </c>
      <c r="D647" s="2" t="s">
        <v>52</v>
      </c>
      <c r="E647" s="2" t="s">
        <v>1196</v>
      </c>
      <c r="F647">
        <v>500000</v>
      </c>
    </row>
    <row r="648" spans="1:6" x14ac:dyDescent="0.25">
      <c r="A648" t="s">
        <v>722</v>
      </c>
      <c r="B648" s="2">
        <v>2022</v>
      </c>
      <c r="C648" s="2" t="s">
        <v>60</v>
      </c>
      <c r="D648" s="2" t="s">
        <v>52</v>
      </c>
      <c r="E648" s="2" t="s">
        <v>1196</v>
      </c>
      <c r="F648">
        <v>25000</v>
      </c>
    </row>
    <row r="649" spans="1:6" x14ac:dyDescent="0.25">
      <c r="A649" t="s">
        <v>723</v>
      </c>
      <c r="B649" s="2">
        <v>2022</v>
      </c>
      <c r="C649" s="2" t="s">
        <v>60</v>
      </c>
      <c r="D649" s="2" t="s">
        <v>52</v>
      </c>
      <c r="E649" s="2" t="s">
        <v>1196</v>
      </c>
      <c r="F649">
        <v>18750</v>
      </c>
    </row>
    <row r="650" spans="1:6" x14ac:dyDescent="0.25">
      <c r="A650" t="s">
        <v>724</v>
      </c>
      <c r="B650" s="2">
        <v>2022</v>
      </c>
      <c r="C650" s="2" t="s">
        <v>60</v>
      </c>
      <c r="D650" s="2" t="s">
        <v>52</v>
      </c>
      <c r="E650" s="2" t="s">
        <v>1196</v>
      </c>
      <c r="F650">
        <v>12500</v>
      </c>
    </row>
    <row r="651" spans="1:6" x14ac:dyDescent="0.25">
      <c r="A651" t="s">
        <v>725</v>
      </c>
      <c r="B651" s="2">
        <v>2022</v>
      </c>
      <c r="C651" s="2" t="s">
        <v>60</v>
      </c>
      <c r="D651" s="2" t="s">
        <v>52</v>
      </c>
      <c r="E651" s="2" t="s">
        <v>1196</v>
      </c>
      <c r="F651">
        <v>9375</v>
      </c>
    </row>
    <row r="652" spans="1:6" x14ac:dyDescent="0.25">
      <c r="A652" t="s">
        <v>726</v>
      </c>
      <c r="B652" s="2">
        <v>2022</v>
      </c>
      <c r="C652" s="2" t="s">
        <v>60</v>
      </c>
      <c r="D652" s="2" t="s">
        <v>52</v>
      </c>
      <c r="E652" s="2" t="s">
        <v>1196</v>
      </c>
      <c r="F652">
        <v>6250</v>
      </c>
    </row>
    <row r="653" spans="1:6" x14ac:dyDescent="0.25">
      <c r="A653" t="s">
        <v>727</v>
      </c>
      <c r="B653" s="2">
        <v>2022</v>
      </c>
      <c r="C653" s="2" t="s">
        <v>61</v>
      </c>
      <c r="D653" s="2" t="s">
        <v>26</v>
      </c>
      <c r="E653" s="2" t="s">
        <v>17</v>
      </c>
      <c r="F653">
        <v>67099999.999999993</v>
      </c>
    </row>
    <row r="654" spans="1:6" x14ac:dyDescent="0.25">
      <c r="A654" t="s">
        <v>728</v>
      </c>
      <c r="B654" s="2">
        <v>2022</v>
      </c>
      <c r="C654" s="2" t="s">
        <v>61</v>
      </c>
      <c r="D654" s="2" t="s">
        <v>26</v>
      </c>
      <c r="E654" s="2" t="s">
        <v>18</v>
      </c>
      <c r="F654">
        <v>2300000</v>
      </c>
    </row>
    <row r="655" spans="1:6" x14ac:dyDescent="0.25">
      <c r="A655" t="s">
        <v>729</v>
      </c>
      <c r="B655" s="2">
        <v>2022</v>
      </c>
      <c r="C655" s="2" t="s">
        <v>61</v>
      </c>
      <c r="D655" s="2" t="s">
        <v>26</v>
      </c>
      <c r="E655" s="2" t="s">
        <v>19</v>
      </c>
      <c r="F655">
        <v>2100000</v>
      </c>
    </row>
    <row r="656" spans="1:6" x14ac:dyDescent="0.25">
      <c r="A656" t="s">
        <v>730</v>
      </c>
      <c r="B656" s="2">
        <v>2022</v>
      </c>
      <c r="C656" s="2" t="s">
        <v>62</v>
      </c>
      <c r="D656" s="2" t="s">
        <v>26</v>
      </c>
      <c r="E656" s="2" t="s">
        <v>17</v>
      </c>
      <c r="F656">
        <v>69300000</v>
      </c>
    </row>
    <row r="657" spans="1:6" x14ac:dyDescent="0.25">
      <c r="A657" t="s">
        <v>731</v>
      </c>
      <c r="B657" s="2">
        <v>2022</v>
      </c>
      <c r="C657" s="2" t="s">
        <v>62</v>
      </c>
      <c r="D657" s="2" t="s">
        <v>26</v>
      </c>
      <c r="E657" s="2" t="s">
        <v>18</v>
      </c>
      <c r="F657">
        <v>2400000</v>
      </c>
    </row>
    <row r="658" spans="1:6" x14ac:dyDescent="0.25">
      <c r="A658" t="s">
        <v>732</v>
      </c>
      <c r="B658" s="2">
        <v>2022</v>
      </c>
      <c r="C658" s="2" t="s">
        <v>62</v>
      </c>
      <c r="D658" s="2" t="s">
        <v>26</v>
      </c>
      <c r="E658" s="2" t="s">
        <v>19</v>
      </c>
      <c r="F658">
        <v>2200000</v>
      </c>
    </row>
    <row r="659" spans="1:6" x14ac:dyDescent="0.25">
      <c r="A659" t="s">
        <v>733</v>
      </c>
      <c r="B659" s="2">
        <v>2022</v>
      </c>
      <c r="C659" s="2" t="s">
        <v>63</v>
      </c>
      <c r="D659" s="2" t="s">
        <v>26</v>
      </c>
      <c r="E659" s="2" t="s">
        <v>17</v>
      </c>
      <c r="F659">
        <v>71500000</v>
      </c>
    </row>
    <row r="660" spans="1:6" x14ac:dyDescent="0.25">
      <c r="A660" t="s">
        <v>734</v>
      </c>
      <c r="B660" s="2">
        <v>2022</v>
      </c>
      <c r="C660" s="2" t="s">
        <v>63</v>
      </c>
      <c r="D660" s="2" t="s">
        <v>26</v>
      </c>
      <c r="E660" s="2" t="s">
        <v>18</v>
      </c>
      <c r="F660">
        <v>2500000</v>
      </c>
    </row>
    <row r="661" spans="1:6" x14ac:dyDescent="0.25">
      <c r="A661" t="s">
        <v>735</v>
      </c>
      <c r="B661" s="2">
        <v>2022</v>
      </c>
      <c r="C661" s="2" t="s">
        <v>63</v>
      </c>
      <c r="D661" s="2" t="s">
        <v>26</v>
      </c>
      <c r="E661" s="2" t="s">
        <v>19</v>
      </c>
      <c r="F661">
        <v>2300000</v>
      </c>
    </row>
    <row r="662" spans="1:6" x14ac:dyDescent="0.25">
      <c r="A662" t="s">
        <v>736</v>
      </c>
      <c r="B662" s="2">
        <v>2022</v>
      </c>
      <c r="C662" s="2" t="s">
        <v>64</v>
      </c>
      <c r="D662" s="2" t="s">
        <v>26</v>
      </c>
      <c r="E662" s="2" t="s">
        <v>17</v>
      </c>
      <c r="F662">
        <v>73700000</v>
      </c>
    </row>
    <row r="663" spans="1:6" x14ac:dyDescent="0.25">
      <c r="A663" t="s">
        <v>737</v>
      </c>
      <c r="B663" s="2">
        <v>2022</v>
      </c>
      <c r="C663" s="2" t="s">
        <v>64</v>
      </c>
      <c r="D663" s="2" t="s">
        <v>26</v>
      </c>
      <c r="E663" s="2" t="s">
        <v>18</v>
      </c>
      <c r="F663">
        <v>2600000</v>
      </c>
    </row>
    <row r="664" spans="1:6" x14ac:dyDescent="0.25">
      <c r="A664" t="s">
        <v>738</v>
      </c>
      <c r="B664" s="2">
        <v>2022</v>
      </c>
      <c r="C664" s="2" t="s">
        <v>64</v>
      </c>
      <c r="D664" s="2" t="s">
        <v>26</v>
      </c>
      <c r="E664" s="2" t="s">
        <v>19</v>
      </c>
      <c r="F664">
        <v>2400000</v>
      </c>
    </row>
    <row r="665" spans="1:6" x14ac:dyDescent="0.25">
      <c r="A665" t="s">
        <v>739</v>
      </c>
      <c r="B665" s="2">
        <v>2022</v>
      </c>
      <c r="C665" s="2" t="s">
        <v>65</v>
      </c>
      <c r="D665" s="2" t="s">
        <v>26</v>
      </c>
      <c r="E665" s="2" t="s">
        <v>17</v>
      </c>
      <c r="F665">
        <v>75900000</v>
      </c>
    </row>
    <row r="666" spans="1:6" x14ac:dyDescent="0.25">
      <c r="A666" t="s">
        <v>740</v>
      </c>
      <c r="B666" s="2">
        <v>2022</v>
      </c>
      <c r="C666" s="2" t="s">
        <v>65</v>
      </c>
      <c r="D666" s="2" t="s">
        <v>26</v>
      </c>
      <c r="E666" s="2" t="s">
        <v>18</v>
      </c>
      <c r="F666">
        <v>2700000</v>
      </c>
    </row>
    <row r="667" spans="1:6" x14ac:dyDescent="0.25">
      <c r="A667" t="s">
        <v>741</v>
      </c>
      <c r="B667" s="2">
        <v>2022</v>
      </c>
      <c r="C667" s="2" t="s">
        <v>65</v>
      </c>
      <c r="D667" s="2" t="s">
        <v>26</v>
      </c>
      <c r="E667" s="2" t="s">
        <v>19</v>
      </c>
      <c r="F667">
        <v>2500000</v>
      </c>
    </row>
    <row r="668" spans="1:6" x14ac:dyDescent="0.25">
      <c r="A668" t="s">
        <v>742</v>
      </c>
      <c r="B668" s="2">
        <v>2022</v>
      </c>
      <c r="C668" s="2" t="s">
        <v>61</v>
      </c>
      <c r="D668" s="2" t="s">
        <v>27</v>
      </c>
      <c r="E668" s="2" t="s">
        <v>20</v>
      </c>
      <c r="F668">
        <v>135000</v>
      </c>
    </row>
    <row r="669" spans="1:6" x14ac:dyDescent="0.25">
      <c r="A669" t="s">
        <v>743</v>
      </c>
      <c r="B669" s="2">
        <v>2022</v>
      </c>
      <c r="C669" s="2" t="s">
        <v>61</v>
      </c>
      <c r="D669" s="2" t="s">
        <v>27</v>
      </c>
      <c r="E669" s="2" t="s">
        <v>21</v>
      </c>
      <c r="F669">
        <v>125000</v>
      </c>
    </row>
    <row r="670" spans="1:6" x14ac:dyDescent="0.25">
      <c r="A670" t="s">
        <v>744</v>
      </c>
      <c r="B670" s="2">
        <v>2022</v>
      </c>
      <c r="C670" s="2" t="s">
        <v>61</v>
      </c>
      <c r="D670" s="2" t="s">
        <v>27</v>
      </c>
      <c r="E670" s="2" t="s">
        <v>22</v>
      </c>
      <c r="F670">
        <v>145000</v>
      </c>
    </row>
    <row r="671" spans="1:6" x14ac:dyDescent="0.25">
      <c r="A671" t="s">
        <v>745</v>
      </c>
      <c r="B671" s="2">
        <v>2022</v>
      </c>
      <c r="C671" s="2" t="s">
        <v>61</v>
      </c>
      <c r="D671" s="2" t="s">
        <v>27</v>
      </c>
      <c r="E671" s="2" t="s">
        <v>23</v>
      </c>
      <c r="F671">
        <v>115000</v>
      </c>
    </row>
    <row r="672" spans="1:6" x14ac:dyDescent="0.25">
      <c r="A672" t="s">
        <v>746</v>
      </c>
      <c r="B672" s="2">
        <v>2022</v>
      </c>
      <c r="C672" s="2" t="s">
        <v>61</v>
      </c>
      <c r="D672" s="2" t="s">
        <v>27</v>
      </c>
      <c r="E672" s="2" t="s">
        <v>24</v>
      </c>
      <c r="F672">
        <v>105000</v>
      </c>
    </row>
    <row r="673" spans="1:6" x14ac:dyDescent="0.25">
      <c r="A673" t="s">
        <v>747</v>
      </c>
      <c r="B673" s="2">
        <v>2022</v>
      </c>
      <c r="C673" s="2" t="s">
        <v>61</v>
      </c>
      <c r="D673" s="2" t="s">
        <v>27</v>
      </c>
      <c r="E673" s="2" t="s">
        <v>25</v>
      </c>
      <c r="F673">
        <v>155000</v>
      </c>
    </row>
    <row r="674" spans="1:6" x14ac:dyDescent="0.25">
      <c r="A674" t="s">
        <v>748</v>
      </c>
      <c r="B674" s="2">
        <v>2022</v>
      </c>
      <c r="C674" s="2" t="s">
        <v>62</v>
      </c>
      <c r="D674" s="2" t="s">
        <v>27</v>
      </c>
      <c r="E674" s="2" t="s">
        <v>20</v>
      </c>
      <c r="F674">
        <v>140000</v>
      </c>
    </row>
    <row r="675" spans="1:6" x14ac:dyDescent="0.25">
      <c r="A675" t="s">
        <v>749</v>
      </c>
      <c r="B675" s="2">
        <v>2022</v>
      </c>
      <c r="C675" s="2" t="s">
        <v>62</v>
      </c>
      <c r="D675" s="2" t="s">
        <v>27</v>
      </c>
      <c r="E675" s="2" t="s">
        <v>21</v>
      </c>
      <c r="F675">
        <v>130000</v>
      </c>
    </row>
    <row r="676" spans="1:6" x14ac:dyDescent="0.25">
      <c r="A676" t="s">
        <v>750</v>
      </c>
      <c r="B676" s="2">
        <v>2022</v>
      </c>
      <c r="C676" s="2" t="s">
        <v>62</v>
      </c>
      <c r="D676" s="2" t="s">
        <v>27</v>
      </c>
      <c r="E676" s="2" t="s">
        <v>22</v>
      </c>
      <c r="F676">
        <v>150000</v>
      </c>
    </row>
    <row r="677" spans="1:6" x14ac:dyDescent="0.25">
      <c r="A677" t="s">
        <v>751</v>
      </c>
      <c r="B677" s="2">
        <v>2022</v>
      </c>
      <c r="C677" s="2" t="s">
        <v>62</v>
      </c>
      <c r="D677" s="2" t="s">
        <v>27</v>
      </c>
      <c r="E677" s="2" t="s">
        <v>23</v>
      </c>
      <c r="F677">
        <v>120000</v>
      </c>
    </row>
    <row r="678" spans="1:6" x14ac:dyDescent="0.25">
      <c r="A678" t="s">
        <v>752</v>
      </c>
      <c r="B678" s="2">
        <v>2022</v>
      </c>
      <c r="C678" s="2" t="s">
        <v>62</v>
      </c>
      <c r="D678" s="2" t="s">
        <v>27</v>
      </c>
      <c r="E678" s="2" t="s">
        <v>24</v>
      </c>
      <c r="F678">
        <v>110000</v>
      </c>
    </row>
    <row r="679" spans="1:6" x14ac:dyDescent="0.25">
      <c r="A679" t="s">
        <v>753</v>
      </c>
      <c r="B679" s="2">
        <v>2022</v>
      </c>
      <c r="C679" s="2" t="s">
        <v>62</v>
      </c>
      <c r="D679" s="2" t="s">
        <v>27</v>
      </c>
      <c r="E679" s="2" t="s">
        <v>25</v>
      </c>
      <c r="F679">
        <v>160000</v>
      </c>
    </row>
    <row r="680" spans="1:6" x14ac:dyDescent="0.25">
      <c r="A680" t="s">
        <v>754</v>
      </c>
      <c r="B680" s="2">
        <v>2022</v>
      </c>
      <c r="C680" s="2" t="s">
        <v>63</v>
      </c>
      <c r="D680" s="2" t="s">
        <v>27</v>
      </c>
      <c r="E680" s="2" t="s">
        <v>20</v>
      </c>
      <c r="F680">
        <v>145000</v>
      </c>
    </row>
    <row r="681" spans="1:6" x14ac:dyDescent="0.25">
      <c r="A681" t="s">
        <v>755</v>
      </c>
      <c r="B681" s="2">
        <v>2022</v>
      </c>
      <c r="C681" s="2" t="s">
        <v>63</v>
      </c>
      <c r="D681" s="2" t="s">
        <v>27</v>
      </c>
      <c r="E681" s="2" t="s">
        <v>21</v>
      </c>
      <c r="F681">
        <v>135000</v>
      </c>
    </row>
    <row r="682" spans="1:6" x14ac:dyDescent="0.25">
      <c r="A682" t="s">
        <v>756</v>
      </c>
      <c r="B682" s="2">
        <v>2022</v>
      </c>
      <c r="C682" s="2" t="s">
        <v>63</v>
      </c>
      <c r="D682" s="2" t="s">
        <v>27</v>
      </c>
      <c r="E682" s="2" t="s">
        <v>22</v>
      </c>
      <c r="F682">
        <v>155000</v>
      </c>
    </row>
    <row r="683" spans="1:6" x14ac:dyDescent="0.25">
      <c r="A683" t="s">
        <v>757</v>
      </c>
      <c r="B683" s="2">
        <v>2022</v>
      </c>
      <c r="C683" s="2" t="s">
        <v>63</v>
      </c>
      <c r="D683" s="2" t="s">
        <v>27</v>
      </c>
      <c r="E683" s="2" t="s">
        <v>23</v>
      </c>
      <c r="F683">
        <v>125000</v>
      </c>
    </row>
    <row r="684" spans="1:6" x14ac:dyDescent="0.25">
      <c r="A684" t="s">
        <v>758</v>
      </c>
      <c r="B684" s="2">
        <v>2022</v>
      </c>
      <c r="C684" s="2" t="s">
        <v>63</v>
      </c>
      <c r="D684" s="2" t="s">
        <v>27</v>
      </c>
      <c r="E684" s="2" t="s">
        <v>24</v>
      </c>
      <c r="F684">
        <v>115000</v>
      </c>
    </row>
    <row r="685" spans="1:6" x14ac:dyDescent="0.25">
      <c r="A685" t="s">
        <v>759</v>
      </c>
      <c r="B685" s="2">
        <v>2022</v>
      </c>
      <c r="C685" s="2" t="s">
        <v>63</v>
      </c>
      <c r="D685" s="2" t="s">
        <v>27</v>
      </c>
      <c r="E685" s="2" t="s">
        <v>25</v>
      </c>
      <c r="F685">
        <v>165000</v>
      </c>
    </row>
    <row r="686" spans="1:6" x14ac:dyDescent="0.25">
      <c r="A686" t="s">
        <v>760</v>
      </c>
      <c r="B686" s="2">
        <v>2022</v>
      </c>
      <c r="C686" s="2" t="s">
        <v>64</v>
      </c>
      <c r="D686" s="2" t="s">
        <v>27</v>
      </c>
      <c r="E686" s="2" t="s">
        <v>20</v>
      </c>
      <c r="F686">
        <v>150000</v>
      </c>
    </row>
    <row r="687" spans="1:6" x14ac:dyDescent="0.25">
      <c r="A687" t="s">
        <v>761</v>
      </c>
      <c r="B687" s="2">
        <v>2022</v>
      </c>
      <c r="C687" s="2" t="s">
        <v>64</v>
      </c>
      <c r="D687" s="2" t="s">
        <v>27</v>
      </c>
      <c r="E687" s="2" t="s">
        <v>21</v>
      </c>
      <c r="F687">
        <v>140000</v>
      </c>
    </row>
    <row r="688" spans="1:6" x14ac:dyDescent="0.25">
      <c r="A688" t="s">
        <v>762</v>
      </c>
      <c r="B688" s="2">
        <v>2022</v>
      </c>
      <c r="C688" s="2" t="s">
        <v>64</v>
      </c>
      <c r="D688" s="2" t="s">
        <v>27</v>
      </c>
      <c r="E688" s="2" t="s">
        <v>22</v>
      </c>
      <c r="F688">
        <v>160000</v>
      </c>
    </row>
    <row r="689" spans="1:6" x14ac:dyDescent="0.25">
      <c r="A689" t="s">
        <v>763</v>
      </c>
      <c r="B689" s="2">
        <v>2022</v>
      </c>
      <c r="C689" s="2" t="s">
        <v>64</v>
      </c>
      <c r="D689" s="2" t="s">
        <v>27</v>
      </c>
      <c r="E689" s="2" t="s">
        <v>23</v>
      </c>
      <c r="F689">
        <v>130000</v>
      </c>
    </row>
    <row r="690" spans="1:6" x14ac:dyDescent="0.25">
      <c r="A690" t="s">
        <v>764</v>
      </c>
      <c r="B690" s="2">
        <v>2022</v>
      </c>
      <c r="C690" s="2" t="s">
        <v>64</v>
      </c>
      <c r="D690" s="2" t="s">
        <v>27</v>
      </c>
      <c r="E690" s="2" t="s">
        <v>24</v>
      </c>
      <c r="F690">
        <v>120000</v>
      </c>
    </row>
    <row r="691" spans="1:6" x14ac:dyDescent="0.25">
      <c r="A691" t="s">
        <v>765</v>
      </c>
      <c r="B691" s="2">
        <v>2022</v>
      </c>
      <c r="C691" s="2" t="s">
        <v>64</v>
      </c>
      <c r="D691" s="2" t="s">
        <v>27</v>
      </c>
      <c r="E691" s="2" t="s">
        <v>25</v>
      </c>
      <c r="F691">
        <v>170000</v>
      </c>
    </row>
    <row r="692" spans="1:6" x14ac:dyDescent="0.25">
      <c r="A692" t="s">
        <v>766</v>
      </c>
      <c r="B692" s="2">
        <v>2022</v>
      </c>
      <c r="C692" s="2" t="s">
        <v>65</v>
      </c>
      <c r="D692" s="2" t="s">
        <v>27</v>
      </c>
      <c r="E692" s="2" t="s">
        <v>20</v>
      </c>
      <c r="F692">
        <v>155000</v>
      </c>
    </row>
    <row r="693" spans="1:6" x14ac:dyDescent="0.25">
      <c r="A693" t="s">
        <v>767</v>
      </c>
      <c r="B693" s="2">
        <v>2022</v>
      </c>
      <c r="C693" s="2" t="s">
        <v>65</v>
      </c>
      <c r="D693" s="2" t="s">
        <v>27</v>
      </c>
      <c r="E693" s="2" t="s">
        <v>21</v>
      </c>
      <c r="F693">
        <v>145000</v>
      </c>
    </row>
    <row r="694" spans="1:6" x14ac:dyDescent="0.25">
      <c r="A694" t="s">
        <v>768</v>
      </c>
      <c r="B694" s="2">
        <v>2022</v>
      </c>
      <c r="C694" s="2" t="s">
        <v>65</v>
      </c>
      <c r="D694" s="2" t="s">
        <v>27</v>
      </c>
      <c r="E694" s="2" t="s">
        <v>22</v>
      </c>
      <c r="F694">
        <v>165000</v>
      </c>
    </row>
    <row r="695" spans="1:6" x14ac:dyDescent="0.25">
      <c r="A695" t="s">
        <v>769</v>
      </c>
      <c r="B695" s="2">
        <v>2022</v>
      </c>
      <c r="C695" s="2" t="s">
        <v>65</v>
      </c>
      <c r="D695" s="2" t="s">
        <v>27</v>
      </c>
      <c r="E695" s="2" t="s">
        <v>23</v>
      </c>
      <c r="F695">
        <v>135000</v>
      </c>
    </row>
    <row r="696" spans="1:6" x14ac:dyDescent="0.25">
      <c r="A696" t="s">
        <v>770</v>
      </c>
      <c r="B696" s="2">
        <v>2022</v>
      </c>
      <c r="C696" s="2" t="s">
        <v>65</v>
      </c>
      <c r="D696" s="2" t="s">
        <v>27</v>
      </c>
      <c r="E696" s="2" t="s">
        <v>24</v>
      </c>
      <c r="F696">
        <v>125000</v>
      </c>
    </row>
    <row r="697" spans="1:6" x14ac:dyDescent="0.25">
      <c r="A697" t="s">
        <v>771</v>
      </c>
      <c r="B697" s="2">
        <v>2022</v>
      </c>
      <c r="C697" s="2" t="s">
        <v>65</v>
      </c>
      <c r="D697" s="2" t="s">
        <v>27</v>
      </c>
      <c r="E697" s="2" t="s">
        <v>25</v>
      </c>
      <c r="F697">
        <v>175000</v>
      </c>
    </row>
    <row r="698" spans="1:6" x14ac:dyDescent="0.25">
      <c r="A698" t="s">
        <v>772</v>
      </c>
      <c r="B698" s="2">
        <v>2022</v>
      </c>
      <c r="C698" s="2" t="s">
        <v>61</v>
      </c>
      <c r="D698" s="2" t="s">
        <v>5</v>
      </c>
      <c r="E698" s="2" t="s">
        <v>6</v>
      </c>
      <c r="F698">
        <v>19000000</v>
      </c>
    </row>
    <row r="699" spans="1:6" x14ac:dyDescent="0.25">
      <c r="A699" t="s">
        <v>773</v>
      </c>
      <c r="B699" s="2">
        <v>2022</v>
      </c>
      <c r="C699" s="2" t="s">
        <v>61</v>
      </c>
      <c r="D699" s="2" t="s">
        <v>5</v>
      </c>
      <c r="E699" s="2" t="s">
        <v>7</v>
      </c>
      <c r="F699">
        <v>3900000</v>
      </c>
    </row>
    <row r="700" spans="1:6" x14ac:dyDescent="0.25">
      <c r="A700" t="s">
        <v>774</v>
      </c>
      <c r="B700" s="2">
        <v>2022</v>
      </c>
      <c r="C700" s="2" t="s">
        <v>61</v>
      </c>
      <c r="D700" s="2" t="s">
        <v>5</v>
      </c>
      <c r="E700" s="2" t="s">
        <v>8</v>
      </c>
      <c r="F700">
        <v>2700000</v>
      </c>
    </row>
    <row r="701" spans="1:6" x14ac:dyDescent="0.25">
      <c r="A701" t="s">
        <v>775</v>
      </c>
      <c r="B701" s="2">
        <v>2022</v>
      </c>
      <c r="C701" s="2" t="s">
        <v>61</v>
      </c>
      <c r="D701" s="2" t="s">
        <v>5</v>
      </c>
      <c r="E701" s="2" t="s">
        <v>9</v>
      </c>
      <c r="F701">
        <v>1900000</v>
      </c>
    </row>
    <row r="702" spans="1:6" x14ac:dyDescent="0.25">
      <c r="A702" t="s">
        <v>776</v>
      </c>
      <c r="B702" s="2">
        <v>2022</v>
      </c>
      <c r="C702" s="2" t="s">
        <v>61</v>
      </c>
      <c r="D702" s="2" t="s">
        <v>5</v>
      </c>
      <c r="E702" s="2" t="s">
        <v>10</v>
      </c>
      <c r="F702">
        <v>2100000</v>
      </c>
    </row>
    <row r="703" spans="1:6" x14ac:dyDescent="0.25">
      <c r="A703" t="s">
        <v>777</v>
      </c>
      <c r="B703" s="2">
        <v>2022</v>
      </c>
      <c r="C703" s="2" t="s">
        <v>61</v>
      </c>
      <c r="D703" s="2" t="s">
        <v>5</v>
      </c>
      <c r="E703" s="2" t="s">
        <v>11</v>
      </c>
      <c r="F703">
        <v>440000</v>
      </c>
    </row>
    <row r="704" spans="1:6" x14ac:dyDescent="0.25">
      <c r="A704" t="s">
        <v>778</v>
      </c>
      <c r="B704" s="2">
        <v>2022</v>
      </c>
      <c r="C704" s="2" t="s">
        <v>61</v>
      </c>
      <c r="D704" s="2" t="s">
        <v>5</v>
      </c>
      <c r="E704" s="2" t="s">
        <v>12</v>
      </c>
      <c r="F704">
        <v>1700000</v>
      </c>
    </row>
    <row r="705" spans="1:6" x14ac:dyDescent="0.25">
      <c r="A705" t="s">
        <v>779</v>
      </c>
      <c r="B705" s="2">
        <v>2022</v>
      </c>
      <c r="C705" s="2" t="s">
        <v>61</v>
      </c>
      <c r="D705" s="2" t="s">
        <v>5</v>
      </c>
      <c r="E705" s="2" t="s">
        <v>13</v>
      </c>
      <c r="F705">
        <v>39000</v>
      </c>
    </row>
    <row r="706" spans="1:6" x14ac:dyDescent="0.25">
      <c r="A706" t="s">
        <v>780</v>
      </c>
      <c r="B706" s="2">
        <v>2022</v>
      </c>
      <c r="C706" s="2" t="s">
        <v>61</v>
      </c>
      <c r="D706" s="2" t="s">
        <v>5</v>
      </c>
      <c r="E706" s="2" t="s">
        <v>14</v>
      </c>
      <c r="F706">
        <v>91000</v>
      </c>
    </row>
    <row r="707" spans="1:6" x14ac:dyDescent="0.25">
      <c r="A707" t="s">
        <v>781</v>
      </c>
      <c r="B707" s="2">
        <v>2022</v>
      </c>
      <c r="C707" s="2" t="s">
        <v>61</v>
      </c>
      <c r="D707" s="2" t="s">
        <v>5</v>
      </c>
      <c r="E707" s="2" t="s">
        <v>15</v>
      </c>
      <c r="F707">
        <v>71000</v>
      </c>
    </row>
    <row r="708" spans="1:6" x14ac:dyDescent="0.25">
      <c r="A708" t="s">
        <v>782</v>
      </c>
      <c r="B708" s="2">
        <v>2022</v>
      </c>
      <c r="C708" s="2" t="s">
        <v>61</v>
      </c>
      <c r="D708" s="2" t="s">
        <v>5</v>
      </c>
      <c r="E708" s="2" t="s">
        <v>1193</v>
      </c>
      <c r="F708">
        <v>17000</v>
      </c>
    </row>
    <row r="709" spans="1:6" x14ac:dyDescent="0.25">
      <c r="A709" t="s">
        <v>783</v>
      </c>
      <c r="B709" s="2">
        <v>2022</v>
      </c>
      <c r="C709" s="2" t="s">
        <v>61</v>
      </c>
      <c r="D709" s="2" t="s">
        <v>5</v>
      </c>
      <c r="E709" s="2" t="s">
        <v>1193</v>
      </c>
      <c r="F709">
        <v>12000</v>
      </c>
    </row>
    <row r="710" spans="1:6" x14ac:dyDescent="0.25">
      <c r="A710" t="s">
        <v>784</v>
      </c>
      <c r="B710" s="2">
        <v>2022</v>
      </c>
      <c r="C710" s="2" t="s">
        <v>61</v>
      </c>
      <c r="D710" s="2" t="s">
        <v>5</v>
      </c>
      <c r="E710" s="2" t="s">
        <v>1193</v>
      </c>
      <c r="F710">
        <v>17000</v>
      </c>
    </row>
    <row r="711" spans="1:6" x14ac:dyDescent="0.25">
      <c r="A711" t="s">
        <v>785</v>
      </c>
      <c r="B711" s="2">
        <v>2022</v>
      </c>
      <c r="C711" s="2" t="s">
        <v>62</v>
      </c>
      <c r="D711" s="2" t="s">
        <v>5</v>
      </c>
      <c r="E711" s="2" t="s">
        <v>6</v>
      </c>
      <c r="F711">
        <v>19400000</v>
      </c>
    </row>
    <row r="712" spans="1:6" x14ac:dyDescent="0.25">
      <c r="A712" t="s">
        <v>786</v>
      </c>
      <c r="B712" s="2">
        <v>2022</v>
      </c>
      <c r="C712" s="2" t="s">
        <v>62</v>
      </c>
      <c r="D712" s="2" t="s">
        <v>5</v>
      </c>
      <c r="E712" s="2" t="s">
        <v>7</v>
      </c>
      <c r="F712">
        <v>4099999.9999999995</v>
      </c>
    </row>
    <row r="713" spans="1:6" x14ac:dyDescent="0.25">
      <c r="A713" t="s">
        <v>787</v>
      </c>
      <c r="B713" s="2">
        <v>2022</v>
      </c>
      <c r="C713" s="2" t="s">
        <v>62</v>
      </c>
      <c r="D713" s="2" t="s">
        <v>5</v>
      </c>
      <c r="E713" s="2" t="s">
        <v>8</v>
      </c>
      <c r="F713">
        <v>2800000</v>
      </c>
    </row>
    <row r="714" spans="1:6" x14ac:dyDescent="0.25">
      <c r="A714" t="s">
        <v>788</v>
      </c>
      <c r="B714" s="2">
        <v>2022</v>
      </c>
      <c r="C714" s="2" t="s">
        <v>62</v>
      </c>
      <c r="D714" s="2" t="s">
        <v>5</v>
      </c>
      <c r="E714" s="2" t="s">
        <v>9</v>
      </c>
      <c r="F714">
        <v>2000000</v>
      </c>
    </row>
    <row r="715" spans="1:6" x14ac:dyDescent="0.25">
      <c r="A715" t="s">
        <v>789</v>
      </c>
      <c r="B715" s="2">
        <v>2022</v>
      </c>
      <c r="C715" s="2" t="s">
        <v>62</v>
      </c>
      <c r="D715" s="2" t="s">
        <v>5</v>
      </c>
      <c r="E715" s="2" t="s">
        <v>10</v>
      </c>
      <c r="F715">
        <v>2200000</v>
      </c>
    </row>
    <row r="716" spans="1:6" x14ac:dyDescent="0.25">
      <c r="A716" t="s">
        <v>790</v>
      </c>
      <c r="B716" s="2">
        <v>2022</v>
      </c>
      <c r="C716" s="2" t="s">
        <v>62</v>
      </c>
      <c r="D716" s="2" t="s">
        <v>5</v>
      </c>
      <c r="E716" s="2" t="s">
        <v>11</v>
      </c>
      <c r="F716">
        <v>460000</v>
      </c>
    </row>
    <row r="717" spans="1:6" x14ac:dyDescent="0.25">
      <c r="A717" t="s">
        <v>791</v>
      </c>
      <c r="B717" s="2">
        <v>2022</v>
      </c>
      <c r="C717" s="2" t="s">
        <v>62</v>
      </c>
      <c r="D717" s="2" t="s">
        <v>5</v>
      </c>
      <c r="E717" s="2" t="s">
        <v>12</v>
      </c>
      <c r="F717">
        <v>1800000</v>
      </c>
    </row>
    <row r="718" spans="1:6" x14ac:dyDescent="0.25">
      <c r="A718" t="s">
        <v>792</v>
      </c>
      <c r="B718" s="2">
        <v>2022</v>
      </c>
      <c r="C718" s="2" t="s">
        <v>62</v>
      </c>
      <c r="D718" s="2" t="s">
        <v>5</v>
      </c>
      <c r="E718" s="2" t="s">
        <v>13</v>
      </c>
      <c r="F718">
        <v>41000</v>
      </c>
    </row>
    <row r="719" spans="1:6" x14ac:dyDescent="0.25">
      <c r="A719" t="s">
        <v>793</v>
      </c>
      <c r="B719" s="2">
        <v>2022</v>
      </c>
      <c r="C719" s="2" t="s">
        <v>62</v>
      </c>
      <c r="D719" s="2" t="s">
        <v>5</v>
      </c>
      <c r="E719" s="2" t="s">
        <v>14</v>
      </c>
      <c r="F719">
        <v>94000</v>
      </c>
    </row>
    <row r="720" spans="1:6" x14ac:dyDescent="0.25">
      <c r="A720" t="s">
        <v>794</v>
      </c>
      <c r="B720" s="2">
        <v>2022</v>
      </c>
      <c r="C720" s="2" t="s">
        <v>62</v>
      </c>
      <c r="D720" s="2" t="s">
        <v>5</v>
      </c>
      <c r="E720" s="2" t="s">
        <v>15</v>
      </c>
      <c r="F720">
        <v>74000</v>
      </c>
    </row>
    <row r="721" spans="1:6" x14ac:dyDescent="0.25">
      <c r="A721" t="s">
        <v>795</v>
      </c>
      <c r="B721" s="2">
        <v>2022</v>
      </c>
      <c r="C721" s="2" t="s">
        <v>62</v>
      </c>
      <c r="D721" s="2" t="s">
        <v>5</v>
      </c>
      <c r="E721" s="2" t="s">
        <v>1193</v>
      </c>
      <c r="F721">
        <v>18000</v>
      </c>
    </row>
    <row r="722" spans="1:6" x14ac:dyDescent="0.25">
      <c r="A722" t="s">
        <v>796</v>
      </c>
      <c r="B722" s="2">
        <v>2022</v>
      </c>
      <c r="C722" s="2" t="s">
        <v>62</v>
      </c>
      <c r="D722" s="2" t="s">
        <v>5</v>
      </c>
      <c r="E722" s="2" t="s">
        <v>1193</v>
      </c>
      <c r="F722">
        <v>13000</v>
      </c>
    </row>
    <row r="723" spans="1:6" x14ac:dyDescent="0.25">
      <c r="A723" t="s">
        <v>797</v>
      </c>
      <c r="B723" s="2">
        <v>2022</v>
      </c>
      <c r="C723" s="2" t="s">
        <v>62</v>
      </c>
      <c r="D723" s="2" t="s">
        <v>5</v>
      </c>
      <c r="E723" s="2" t="s">
        <v>1193</v>
      </c>
      <c r="F723">
        <v>18000</v>
      </c>
    </row>
    <row r="724" spans="1:6" x14ac:dyDescent="0.25">
      <c r="A724" t="s">
        <v>798</v>
      </c>
      <c r="B724" s="2">
        <v>2022</v>
      </c>
      <c r="C724" s="2" t="s">
        <v>63</v>
      </c>
      <c r="D724" s="2" t="s">
        <v>5</v>
      </c>
      <c r="E724" s="2" t="s">
        <v>6</v>
      </c>
      <c r="F724">
        <v>19800000</v>
      </c>
    </row>
    <row r="725" spans="1:6" x14ac:dyDescent="0.25">
      <c r="A725" t="s">
        <v>799</v>
      </c>
      <c r="B725" s="2">
        <v>2022</v>
      </c>
      <c r="C725" s="2" t="s">
        <v>63</v>
      </c>
      <c r="D725" s="2" t="s">
        <v>5</v>
      </c>
      <c r="E725" s="2" t="s">
        <v>7</v>
      </c>
      <c r="F725">
        <v>4300000</v>
      </c>
    </row>
    <row r="726" spans="1:6" x14ac:dyDescent="0.25">
      <c r="A726" t="s">
        <v>800</v>
      </c>
      <c r="B726" s="2">
        <v>2022</v>
      </c>
      <c r="C726" s="2" t="s">
        <v>63</v>
      </c>
      <c r="D726" s="2" t="s">
        <v>5</v>
      </c>
      <c r="E726" s="2" t="s">
        <v>8</v>
      </c>
      <c r="F726">
        <v>2900000</v>
      </c>
    </row>
    <row r="727" spans="1:6" x14ac:dyDescent="0.25">
      <c r="A727" t="s">
        <v>801</v>
      </c>
      <c r="B727" s="2">
        <v>2022</v>
      </c>
      <c r="C727" s="2" t="s">
        <v>63</v>
      </c>
      <c r="D727" s="2" t="s">
        <v>5</v>
      </c>
      <c r="E727" s="2" t="s">
        <v>9</v>
      </c>
      <c r="F727">
        <v>2100000</v>
      </c>
    </row>
    <row r="728" spans="1:6" x14ac:dyDescent="0.25">
      <c r="A728" t="s">
        <v>802</v>
      </c>
      <c r="B728" s="2">
        <v>2022</v>
      </c>
      <c r="C728" s="2" t="s">
        <v>63</v>
      </c>
      <c r="D728" s="2" t="s">
        <v>5</v>
      </c>
      <c r="E728" s="2" t="s">
        <v>10</v>
      </c>
      <c r="F728">
        <v>2300000</v>
      </c>
    </row>
    <row r="729" spans="1:6" x14ac:dyDescent="0.25">
      <c r="A729" t="s">
        <v>803</v>
      </c>
      <c r="B729" s="2">
        <v>2022</v>
      </c>
      <c r="C729" s="2" t="s">
        <v>63</v>
      </c>
      <c r="D729" s="2" t="s">
        <v>5</v>
      </c>
      <c r="E729" s="2" t="s">
        <v>11</v>
      </c>
      <c r="F729">
        <v>480000</v>
      </c>
    </row>
    <row r="730" spans="1:6" x14ac:dyDescent="0.25">
      <c r="A730" t="s">
        <v>804</v>
      </c>
      <c r="B730" s="2">
        <v>2022</v>
      </c>
      <c r="C730" s="2" t="s">
        <v>63</v>
      </c>
      <c r="D730" s="2" t="s">
        <v>5</v>
      </c>
      <c r="E730" s="2" t="s">
        <v>12</v>
      </c>
      <c r="F730">
        <v>1900000</v>
      </c>
    </row>
    <row r="731" spans="1:6" x14ac:dyDescent="0.25">
      <c r="A731" t="s">
        <v>805</v>
      </c>
      <c r="B731" s="2">
        <v>2022</v>
      </c>
      <c r="C731" s="2" t="s">
        <v>63</v>
      </c>
      <c r="D731" s="2" t="s">
        <v>5</v>
      </c>
      <c r="E731" s="2" t="s">
        <v>13</v>
      </c>
      <c r="F731">
        <v>43000</v>
      </c>
    </row>
    <row r="732" spans="1:6" x14ac:dyDescent="0.25">
      <c r="A732" t="s">
        <v>806</v>
      </c>
      <c r="B732" s="2">
        <v>2022</v>
      </c>
      <c r="C732" s="2" t="s">
        <v>63</v>
      </c>
      <c r="D732" s="2" t="s">
        <v>5</v>
      </c>
      <c r="E732" s="2" t="s">
        <v>14</v>
      </c>
      <c r="F732">
        <v>97000</v>
      </c>
    </row>
    <row r="733" spans="1:6" x14ac:dyDescent="0.25">
      <c r="A733" t="s">
        <v>807</v>
      </c>
      <c r="B733" s="2">
        <v>2022</v>
      </c>
      <c r="C733" s="2" t="s">
        <v>63</v>
      </c>
      <c r="D733" s="2" t="s">
        <v>5</v>
      </c>
      <c r="E733" s="2" t="s">
        <v>15</v>
      </c>
      <c r="F733">
        <v>77000</v>
      </c>
    </row>
    <row r="734" spans="1:6" x14ac:dyDescent="0.25">
      <c r="A734" t="s">
        <v>808</v>
      </c>
      <c r="B734" s="2">
        <v>2022</v>
      </c>
      <c r="C734" s="2" t="s">
        <v>63</v>
      </c>
      <c r="D734" s="2" t="s">
        <v>5</v>
      </c>
      <c r="E734" s="2" t="s">
        <v>1193</v>
      </c>
      <c r="F734">
        <v>19000</v>
      </c>
    </row>
    <row r="735" spans="1:6" x14ac:dyDescent="0.25">
      <c r="A735" t="s">
        <v>809</v>
      </c>
      <c r="B735" s="2">
        <v>2022</v>
      </c>
      <c r="C735" s="2" t="s">
        <v>63</v>
      </c>
      <c r="D735" s="2" t="s">
        <v>5</v>
      </c>
      <c r="E735" s="2" t="s">
        <v>1193</v>
      </c>
      <c r="F735">
        <v>14000</v>
      </c>
    </row>
    <row r="736" spans="1:6" x14ac:dyDescent="0.25">
      <c r="A736" t="s">
        <v>810</v>
      </c>
      <c r="B736" s="2">
        <v>2022</v>
      </c>
      <c r="C736" s="2" t="s">
        <v>63</v>
      </c>
      <c r="D736" s="2" t="s">
        <v>5</v>
      </c>
      <c r="E736" s="2" t="s">
        <v>1193</v>
      </c>
      <c r="F736">
        <v>19000</v>
      </c>
    </row>
    <row r="737" spans="1:6" x14ac:dyDescent="0.25">
      <c r="A737" t="s">
        <v>811</v>
      </c>
      <c r="B737" s="2">
        <v>2022</v>
      </c>
      <c r="C737" s="2" t="s">
        <v>64</v>
      </c>
      <c r="D737" s="2" t="s">
        <v>5</v>
      </c>
      <c r="E737" s="2" t="s">
        <v>6</v>
      </c>
      <c r="F737">
        <v>20200000</v>
      </c>
    </row>
    <row r="738" spans="1:6" x14ac:dyDescent="0.25">
      <c r="A738" t="s">
        <v>812</v>
      </c>
      <c r="B738" s="2">
        <v>2022</v>
      </c>
      <c r="C738" s="2" t="s">
        <v>64</v>
      </c>
      <c r="D738" s="2" t="s">
        <v>5</v>
      </c>
      <c r="E738" s="2" t="s">
        <v>7</v>
      </c>
      <c r="F738">
        <v>4500000</v>
      </c>
    </row>
    <row r="739" spans="1:6" x14ac:dyDescent="0.25">
      <c r="A739" t="s">
        <v>813</v>
      </c>
      <c r="B739" s="2">
        <v>2022</v>
      </c>
      <c r="C739" s="2" t="s">
        <v>64</v>
      </c>
      <c r="D739" s="2" t="s">
        <v>5</v>
      </c>
      <c r="E739" s="2" t="s">
        <v>8</v>
      </c>
      <c r="F739">
        <v>3000000</v>
      </c>
    </row>
    <row r="740" spans="1:6" x14ac:dyDescent="0.25">
      <c r="A740" t="s">
        <v>814</v>
      </c>
      <c r="B740" s="2">
        <v>2022</v>
      </c>
      <c r="C740" s="2" t="s">
        <v>64</v>
      </c>
      <c r="D740" s="2" t="s">
        <v>5</v>
      </c>
      <c r="E740" s="2" t="s">
        <v>9</v>
      </c>
      <c r="F740">
        <v>2200000</v>
      </c>
    </row>
    <row r="741" spans="1:6" x14ac:dyDescent="0.25">
      <c r="A741" t="s">
        <v>815</v>
      </c>
      <c r="B741" s="2">
        <v>2022</v>
      </c>
      <c r="C741" s="2" t="s">
        <v>64</v>
      </c>
      <c r="D741" s="2" t="s">
        <v>5</v>
      </c>
      <c r="E741" s="2" t="s">
        <v>10</v>
      </c>
      <c r="F741">
        <v>2400000</v>
      </c>
    </row>
    <row r="742" spans="1:6" x14ac:dyDescent="0.25">
      <c r="A742" t="s">
        <v>816</v>
      </c>
      <c r="B742" s="2">
        <v>2022</v>
      </c>
      <c r="C742" s="2" t="s">
        <v>64</v>
      </c>
      <c r="D742" s="2" t="s">
        <v>5</v>
      </c>
      <c r="E742" s="2" t="s">
        <v>11</v>
      </c>
      <c r="F742">
        <v>500000</v>
      </c>
    </row>
    <row r="743" spans="1:6" x14ac:dyDescent="0.25">
      <c r="A743" t="s">
        <v>817</v>
      </c>
      <c r="B743" s="2">
        <v>2022</v>
      </c>
      <c r="C743" s="2" t="s">
        <v>64</v>
      </c>
      <c r="D743" s="2" t="s">
        <v>5</v>
      </c>
      <c r="E743" s="2" t="s">
        <v>12</v>
      </c>
      <c r="F743">
        <v>2000000</v>
      </c>
    </row>
    <row r="744" spans="1:6" x14ac:dyDescent="0.25">
      <c r="A744" t="s">
        <v>818</v>
      </c>
      <c r="B744" s="2">
        <v>2022</v>
      </c>
      <c r="C744" s="2" t="s">
        <v>64</v>
      </c>
      <c r="D744" s="2" t="s">
        <v>5</v>
      </c>
      <c r="E744" s="2" t="s">
        <v>13</v>
      </c>
      <c r="F744">
        <v>45000</v>
      </c>
    </row>
    <row r="745" spans="1:6" x14ac:dyDescent="0.25">
      <c r="A745" t="s">
        <v>819</v>
      </c>
      <c r="B745" s="2">
        <v>2022</v>
      </c>
      <c r="C745" s="2" t="s">
        <v>64</v>
      </c>
      <c r="D745" s="2" t="s">
        <v>5</v>
      </c>
      <c r="E745" s="2" t="s">
        <v>14</v>
      </c>
      <c r="F745">
        <v>100000</v>
      </c>
    </row>
    <row r="746" spans="1:6" x14ac:dyDescent="0.25">
      <c r="A746" t="s">
        <v>820</v>
      </c>
      <c r="B746" s="2">
        <v>2022</v>
      </c>
      <c r="C746" s="2" t="s">
        <v>64</v>
      </c>
      <c r="D746" s="2" t="s">
        <v>5</v>
      </c>
      <c r="E746" s="2" t="s">
        <v>15</v>
      </c>
      <c r="F746">
        <v>80000</v>
      </c>
    </row>
    <row r="747" spans="1:6" x14ac:dyDescent="0.25">
      <c r="A747" t="s">
        <v>821</v>
      </c>
      <c r="B747" s="2">
        <v>2022</v>
      </c>
      <c r="C747" s="2" t="s">
        <v>64</v>
      </c>
      <c r="D747" s="2" t="s">
        <v>5</v>
      </c>
      <c r="E747" s="2" t="s">
        <v>1193</v>
      </c>
      <c r="F747">
        <v>20000</v>
      </c>
    </row>
    <row r="748" spans="1:6" x14ac:dyDescent="0.25">
      <c r="A748" t="s">
        <v>822</v>
      </c>
      <c r="B748" s="2">
        <v>2022</v>
      </c>
      <c r="C748" s="2" t="s">
        <v>64</v>
      </c>
      <c r="D748" s="2" t="s">
        <v>5</v>
      </c>
      <c r="E748" s="2" t="s">
        <v>1193</v>
      </c>
      <c r="F748">
        <v>15000</v>
      </c>
    </row>
    <row r="749" spans="1:6" x14ac:dyDescent="0.25">
      <c r="A749" t="s">
        <v>823</v>
      </c>
      <c r="B749" s="2">
        <v>2022</v>
      </c>
      <c r="C749" s="2" t="s">
        <v>64</v>
      </c>
      <c r="D749" s="2" t="s">
        <v>5</v>
      </c>
      <c r="E749" s="2" t="s">
        <v>1193</v>
      </c>
      <c r="F749">
        <v>20000</v>
      </c>
    </row>
    <row r="750" spans="1:6" x14ac:dyDescent="0.25">
      <c r="A750" t="s">
        <v>824</v>
      </c>
      <c r="B750" s="2">
        <v>2022</v>
      </c>
      <c r="C750" s="2" t="s">
        <v>65</v>
      </c>
      <c r="D750" s="2" t="s">
        <v>5</v>
      </c>
      <c r="E750" s="2" t="s">
        <v>6</v>
      </c>
      <c r="F750">
        <v>20600000</v>
      </c>
    </row>
    <row r="751" spans="1:6" x14ac:dyDescent="0.25">
      <c r="A751" t="s">
        <v>825</v>
      </c>
      <c r="B751" s="2">
        <v>2022</v>
      </c>
      <c r="C751" s="2" t="s">
        <v>65</v>
      </c>
      <c r="D751" s="2" t="s">
        <v>5</v>
      </c>
      <c r="E751" s="2" t="s">
        <v>7</v>
      </c>
      <c r="F751">
        <v>4700000</v>
      </c>
    </row>
    <row r="752" spans="1:6" x14ac:dyDescent="0.25">
      <c r="A752" t="s">
        <v>826</v>
      </c>
      <c r="B752" s="2">
        <v>2022</v>
      </c>
      <c r="C752" s="2" t="s">
        <v>65</v>
      </c>
      <c r="D752" s="2" t="s">
        <v>5</v>
      </c>
      <c r="E752" s="2" t="s">
        <v>8</v>
      </c>
      <c r="F752">
        <v>3100000</v>
      </c>
    </row>
    <row r="753" spans="1:6" x14ac:dyDescent="0.25">
      <c r="A753" t="s">
        <v>827</v>
      </c>
      <c r="B753" s="2">
        <v>2022</v>
      </c>
      <c r="C753" s="2" t="s">
        <v>65</v>
      </c>
      <c r="D753" s="2" t="s">
        <v>5</v>
      </c>
      <c r="E753" s="2" t="s">
        <v>9</v>
      </c>
      <c r="F753">
        <v>2300000</v>
      </c>
    </row>
    <row r="754" spans="1:6" x14ac:dyDescent="0.25">
      <c r="A754" t="s">
        <v>828</v>
      </c>
      <c r="B754" s="2">
        <v>2022</v>
      </c>
      <c r="C754" s="2" t="s">
        <v>65</v>
      </c>
      <c r="D754" s="2" t="s">
        <v>5</v>
      </c>
      <c r="E754" s="2" t="s">
        <v>10</v>
      </c>
      <c r="F754">
        <v>2500000</v>
      </c>
    </row>
    <row r="755" spans="1:6" x14ac:dyDescent="0.25">
      <c r="A755" t="s">
        <v>829</v>
      </c>
      <c r="B755" s="2">
        <v>2022</v>
      </c>
      <c r="C755" s="2" t="s">
        <v>65</v>
      </c>
      <c r="D755" s="2" t="s">
        <v>5</v>
      </c>
      <c r="E755" s="2" t="s">
        <v>11</v>
      </c>
      <c r="F755">
        <v>520000</v>
      </c>
    </row>
    <row r="756" spans="1:6" x14ac:dyDescent="0.25">
      <c r="A756" t="s">
        <v>830</v>
      </c>
      <c r="B756" s="2">
        <v>2022</v>
      </c>
      <c r="C756" s="2" t="s">
        <v>65</v>
      </c>
      <c r="D756" s="2" t="s">
        <v>5</v>
      </c>
      <c r="E756" s="2" t="s">
        <v>12</v>
      </c>
      <c r="F756">
        <v>2100000</v>
      </c>
    </row>
    <row r="757" spans="1:6" x14ac:dyDescent="0.25">
      <c r="A757" t="s">
        <v>831</v>
      </c>
      <c r="B757" s="2">
        <v>2022</v>
      </c>
      <c r="C757" s="2" t="s">
        <v>65</v>
      </c>
      <c r="D757" s="2" t="s">
        <v>5</v>
      </c>
      <c r="E757" s="2" t="s">
        <v>13</v>
      </c>
      <c r="F757">
        <v>47000</v>
      </c>
    </row>
    <row r="758" spans="1:6" x14ac:dyDescent="0.25">
      <c r="A758" t="s">
        <v>832</v>
      </c>
      <c r="B758" s="2">
        <v>2022</v>
      </c>
      <c r="C758" s="2" t="s">
        <v>65</v>
      </c>
      <c r="D758" s="2" t="s">
        <v>5</v>
      </c>
      <c r="E758" s="2" t="s">
        <v>14</v>
      </c>
      <c r="F758">
        <v>103000</v>
      </c>
    </row>
    <row r="759" spans="1:6" x14ac:dyDescent="0.25">
      <c r="A759" t="s">
        <v>833</v>
      </c>
      <c r="B759" s="2">
        <v>2022</v>
      </c>
      <c r="C759" s="2" t="s">
        <v>65</v>
      </c>
      <c r="D759" s="2" t="s">
        <v>5</v>
      </c>
      <c r="E759" s="2" t="s">
        <v>15</v>
      </c>
      <c r="F759">
        <v>83000</v>
      </c>
    </row>
    <row r="760" spans="1:6" x14ac:dyDescent="0.25">
      <c r="A760" t="s">
        <v>834</v>
      </c>
      <c r="B760" s="2">
        <v>2022</v>
      </c>
      <c r="C760" s="2" t="s">
        <v>65</v>
      </c>
      <c r="D760" s="2" t="s">
        <v>5</v>
      </c>
      <c r="E760" s="2" t="s">
        <v>1193</v>
      </c>
      <c r="F760">
        <v>21000</v>
      </c>
    </row>
    <row r="761" spans="1:6" x14ac:dyDescent="0.25">
      <c r="A761" t="s">
        <v>835</v>
      </c>
      <c r="B761" s="2">
        <v>2022</v>
      </c>
      <c r="C761" s="2" t="s">
        <v>65</v>
      </c>
      <c r="D761" s="2" t="s">
        <v>5</v>
      </c>
      <c r="E761" s="2" t="s">
        <v>1193</v>
      </c>
      <c r="F761">
        <v>16000</v>
      </c>
    </row>
    <row r="762" spans="1:6" x14ac:dyDescent="0.25">
      <c r="A762" t="s">
        <v>836</v>
      </c>
      <c r="B762" s="2">
        <v>2022</v>
      </c>
      <c r="C762" s="2" t="s">
        <v>65</v>
      </c>
      <c r="D762" s="2" t="s">
        <v>5</v>
      </c>
      <c r="E762" s="2" t="s">
        <v>1193</v>
      </c>
      <c r="F762">
        <v>21000</v>
      </c>
    </row>
    <row r="763" spans="1:6" x14ac:dyDescent="0.25">
      <c r="A763" t="s">
        <v>837</v>
      </c>
      <c r="B763" s="2">
        <v>2022</v>
      </c>
      <c r="C763" s="2" t="s">
        <v>61</v>
      </c>
      <c r="D763" s="2" t="s">
        <v>38</v>
      </c>
      <c r="E763" s="2" t="s">
        <v>28</v>
      </c>
      <c r="F763">
        <v>14100000</v>
      </c>
    </row>
    <row r="764" spans="1:6" x14ac:dyDescent="0.25">
      <c r="A764" t="s">
        <v>838</v>
      </c>
      <c r="B764" s="2">
        <v>2022</v>
      </c>
      <c r="C764" s="2" t="s">
        <v>61</v>
      </c>
      <c r="D764" s="2" t="s">
        <v>38</v>
      </c>
      <c r="E764" s="2" t="s">
        <v>29</v>
      </c>
      <c r="F764">
        <v>10100000</v>
      </c>
    </row>
    <row r="765" spans="1:6" x14ac:dyDescent="0.25">
      <c r="A765" t="s">
        <v>839</v>
      </c>
      <c r="B765" s="2">
        <v>2022</v>
      </c>
      <c r="C765" s="2" t="s">
        <v>61</v>
      </c>
      <c r="D765" s="2" t="s">
        <v>38</v>
      </c>
      <c r="E765" s="2" t="s">
        <v>30</v>
      </c>
      <c r="F765">
        <v>12100000</v>
      </c>
    </row>
    <row r="766" spans="1:6" x14ac:dyDescent="0.25">
      <c r="A766" t="s">
        <v>840</v>
      </c>
      <c r="B766" s="2">
        <v>2022</v>
      </c>
      <c r="C766" s="2" t="s">
        <v>61</v>
      </c>
      <c r="D766" s="2" t="s">
        <v>38</v>
      </c>
      <c r="E766" s="2" t="s">
        <v>31</v>
      </c>
      <c r="F766">
        <v>8100000</v>
      </c>
    </row>
    <row r="767" spans="1:6" x14ac:dyDescent="0.25">
      <c r="A767" t="s">
        <v>841</v>
      </c>
      <c r="B767" s="2">
        <v>2022</v>
      </c>
      <c r="C767" s="2" t="s">
        <v>61</v>
      </c>
      <c r="D767" s="2" t="s">
        <v>38</v>
      </c>
      <c r="E767" s="2" t="s">
        <v>32</v>
      </c>
      <c r="F767">
        <v>7100000</v>
      </c>
    </row>
    <row r="768" spans="1:6" x14ac:dyDescent="0.25">
      <c r="A768" t="s">
        <v>842</v>
      </c>
      <c r="B768" s="2">
        <v>2022</v>
      </c>
      <c r="C768" s="2" t="s">
        <v>61</v>
      </c>
      <c r="D768" s="2" t="s">
        <v>38</v>
      </c>
      <c r="E768" s="2" t="s">
        <v>33</v>
      </c>
      <c r="F768">
        <v>5100000</v>
      </c>
    </row>
    <row r="769" spans="1:6" x14ac:dyDescent="0.25">
      <c r="A769" t="s">
        <v>843</v>
      </c>
      <c r="B769" s="2">
        <v>2022</v>
      </c>
      <c r="C769" s="2" t="s">
        <v>61</v>
      </c>
      <c r="D769" s="2" t="s">
        <v>38</v>
      </c>
      <c r="E769" s="2" t="s">
        <v>34</v>
      </c>
      <c r="F769">
        <v>3400000</v>
      </c>
    </row>
    <row r="770" spans="1:6" x14ac:dyDescent="0.25">
      <c r="A770" t="s">
        <v>844</v>
      </c>
      <c r="B770" s="2">
        <v>2022</v>
      </c>
      <c r="C770" s="2" t="s">
        <v>61</v>
      </c>
      <c r="D770" s="2" t="s">
        <v>38</v>
      </c>
      <c r="E770" s="2" t="s">
        <v>35</v>
      </c>
      <c r="F770">
        <v>1700000</v>
      </c>
    </row>
    <row r="771" spans="1:6" x14ac:dyDescent="0.25">
      <c r="A771" t="s">
        <v>845</v>
      </c>
      <c r="B771" s="2">
        <v>2022</v>
      </c>
      <c r="C771" s="2" t="s">
        <v>61</v>
      </c>
      <c r="D771" s="2" t="s">
        <v>38</v>
      </c>
      <c r="E771" s="2" t="s">
        <v>36</v>
      </c>
      <c r="F771">
        <v>710000</v>
      </c>
    </row>
    <row r="772" spans="1:6" x14ac:dyDescent="0.25">
      <c r="A772" t="s">
        <v>846</v>
      </c>
      <c r="B772" s="2">
        <v>2022</v>
      </c>
      <c r="C772" s="2" t="s">
        <v>61</v>
      </c>
      <c r="D772" s="2" t="s">
        <v>38</v>
      </c>
      <c r="E772" s="2" t="s">
        <v>37</v>
      </c>
      <c r="F772">
        <v>610000</v>
      </c>
    </row>
    <row r="773" spans="1:6" x14ac:dyDescent="0.25">
      <c r="A773" t="s">
        <v>847</v>
      </c>
      <c r="B773" s="2">
        <v>2022</v>
      </c>
      <c r="C773" s="2" t="s">
        <v>61</v>
      </c>
      <c r="D773" s="2" t="s">
        <v>38</v>
      </c>
      <c r="E773" s="2" t="s">
        <v>1192</v>
      </c>
      <c r="F773">
        <v>510000</v>
      </c>
    </row>
    <row r="774" spans="1:6" x14ac:dyDescent="0.25">
      <c r="A774" t="s">
        <v>848</v>
      </c>
      <c r="B774" s="2">
        <v>2022</v>
      </c>
      <c r="C774" s="2" t="s">
        <v>61</v>
      </c>
      <c r="D774" s="2" t="s">
        <v>38</v>
      </c>
      <c r="E774" s="2" t="s">
        <v>1192</v>
      </c>
      <c r="F774">
        <v>100000</v>
      </c>
    </row>
    <row r="775" spans="1:6" x14ac:dyDescent="0.25">
      <c r="A775" t="s">
        <v>849</v>
      </c>
      <c r="B775" s="2">
        <v>2022</v>
      </c>
      <c r="C775" s="2" t="s">
        <v>61</v>
      </c>
      <c r="D775" s="2" t="s">
        <v>38</v>
      </c>
      <c r="E775" s="2" t="s">
        <v>1192</v>
      </c>
      <c r="F775">
        <v>150000</v>
      </c>
    </row>
    <row r="776" spans="1:6" x14ac:dyDescent="0.25">
      <c r="A776" t="s">
        <v>850</v>
      </c>
      <c r="B776" s="2">
        <v>2022</v>
      </c>
      <c r="C776" s="2" t="s">
        <v>61</v>
      </c>
      <c r="D776" s="2" t="s">
        <v>38</v>
      </c>
      <c r="E776" s="2" t="s">
        <v>1192</v>
      </c>
      <c r="F776">
        <v>130000</v>
      </c>
    </row>
    <row r="777" spans="1:6" x14ac:dyDescent="0.25">
      <c r="A777" t="s">
        <v>851</v>
      </c>
      <c r="B777" s="2">
        <v>2022</v>
      </c>
      <c r="C777" s="2" t="s">
        <v>61</v>
      </c>
      <c r="D777" s="2" t="s">
        <v>38</v>
      </c>
      <c r="E777" s="2" t="s">
        <v>1192</v>
      </c>
      <c r="F777">
        <v>120000</v>
      </c>
    </row>
    <row r="778" spans="1:6" x14ac:dyDescent="0.25">
      <c r="A778" t="s">
        <v>852</v>
      </c>
      <c r="B778" s="2">
        <v>2022</v>
      </c>
      <c r="C778" s="2" t="s">
        <v>61</v>
      </c>
      <c r="D778" s="2" t="s">
        <v>38</v>
      </c>
      <c r="E778" s="2" t="s">
        <v>1192</v>
      </c>
      <c r="F778">
        <v>110000</v>
      </c>
    </row>
    <row r="779" spans="1:6" x14ac:dyDescent="0.25">
      <c r="A779" t="s">
        <v>853</v>
      </c>
      <c r="B779" s="2">
        <v>2022</v>
      </c>
      <c r="C779" s="2" t="s">
        <v>61</v>
      </c>
      <c r="D779" s="2" t="s">
        <v>38</v>
      </c>
      <c r="E779" s="2" t="s">
        <v>1192</v>
      </c>
      <c r="F779">
        <v>100000</v>
      </c>
    </row>
    <row r="780" spans="1:6" x14ac:dyDescent="0.25">
      <c r="A780" t="s">
        <v>854</v>
      </c>
      <c r="B780" s="2">
        <v>2022</v>
      </c>
      <c r="C780" s="2" t="s">
        <v>61</v>
      </c>
      <c r="D780" s="2" t="s">
        <v>38</v>
      </c>
      <c r="E780" s="2" t="s">
        <v>1192</v>
      </c>
      <c r="F780">
        <v>90000</v>
      </c>
    </row>
    <row r="781" spans="1:6" x14ac:dyDescent="0.25">
      <c r="A781" t="s">
        <v>855</v>
      </c>
      <c r="B781" s="2">
        <v>2022</v>
      </c>
      <c r="C781" s="2" t="s">
        <v>61</v>
      </c>
      <c r="D781" s="2" t="s">
        <v>38</v>
      </c>
      <c r="E781" s="2" t="s">
        <v>1192</v>
      </c>
      <c r="F781">
        <v>50000</v>
      </c>
    </row>
    <row r="782" spans="1:6" x14ac:dyDescent="0.25">
      <c r="A782" t="s">
        <v>856</v>
      </c>
      <c r="B782" s="2">
        <v>2022</v>
      </c>
      <c r="C782" s="2" t="s">
        <v>61</v>
      </c>
      <c r="D782" s="2" t="s">
        <v>38</v>
      </c>
      <c r="E782" s="2" t="s">
        <v>1192</v>
      </c>
      <c r="F782">
        <v>120000</v>
      </c>
    </row>
    <row r="783" spans="1:6" x14ac:dyDescent="0.25">
      <c r="A783" t="s">
        <v>857</v>
      </c>
      <c r="B783" s="2">
        <v>2022</v>
      </c>
      <c r="C783" s="2" t="s">
        <v>61</v>
      </c>
      <c r="D783" s="2" t="s">
        <v>38</v>
      </c>
      <c r="E783" s="2" t="s">
        <v>1192</v>
      </c>
      <c r="F783">
        <v>110000</v>
      </c>
    </row>
    <row r="784" spans="1:6" x14ac:dyDescent="0.25">
      <c r="A784" t="s">
        <v>858</v>
      </c>
      <c r="B784" s="2">
        <v>2022</v>
      </c>
      <c r="C784" s="2" t="s">
        <v>61</v>
      </c>
      <c r="D784" s="2" t="s">
        <v>38</v>
      </c>
      <c r="E784" s="2" t="s">
        <v>1192</v>
      </c>
      <c r="F784">
        <v>100000</v>
      </c>
    </row>
    <row r="785" spans="1:6" x14ac:dyDescent="0.25">
      <c r="A785" t="s">
        <v>859</v>
      </c>
      <c r="B785" s="2">
        <v>2022</v>
      </c>
      <c r="C785" s="2" t="s">
        <v>61</v>
      </c>
      <c r="D785" s="2" t="s">
        <v>38</v>
      </c>
      <c r="E785" s="2" t="s">
        <v>1192</v>
      </c>
      <c r="F785">
        <v>90000</v>
      </c>
    </row>
    <row r="786" spans="1:6" x14ac:dyDescent="0.25">
      <c r="A786" t="s">
        <v>860</v>
      </c>
      <c r="B786" s="2">
        <v>2022</v>
      </c>
      <c r="C786" s="2" t="s">
        <v>61</v>
      </c>
      <c r="D786" s="2" t="s">
        <v>38</v>
      </c>
      <c r="E786" s="2" t="s">
        <v>1192</v>
      </c>
      <c r="F786">
        <v>50000</v>
      </c>
    </row>
    <row r="787" spans="1:6" x14ac:dyDescent="0.25">
      <c r="A787" t="s">
        <v>861</v>
      </c>
      <c r="B787" s="2">
        <v>2022</v>
      </c>
      <c r="C787" s="2" t="s">
        <v>62</v>
      </c>
      <c r="D787" s="2" t="s">
        <v>38</v>
      </c>
      <c r="E787" s="2" t="s">
        <v>28</v>
      </c>
      <c r="F787">
        <v>14400000</v>
      </c>
    </row>
    <row r="788" spans="1:6" x14ac:dyDescent="0.25">
      <c r="A788" t="s">
        <v>862</v>
      </c>
      <c r="B788" s="2">
        <v>2022</v>
      </c>
      <c r="C788" s="2" t="s">
        <v>62</v>
      </c>
      <c r="D788" s="2" t="s">
        <v>38</v>
      </c>
      <c r="E788" s="2" t="s">
        <v>29</v>
      </c>
      <c r="F788">
        <v>10400000</v>
      </c>
    </row>
    <row r="789" spans="1:6" x14ac:dyDescent="0.25">
      <c r="A789" t="s">
        <v>863</v>
      </c>
      <c r="B789" s="2">
        <v>2022</v>
      </c>
      <c r="C789" s="2" t="s">
        <v>62</v>
      </c>
      <c r="D789" s="2" t="s">
        <v>38</v>
      </c>
      <c r="E789" s="2" t="s">
        <v>30</v>
      </c>
      <c r="F789">
        <v>12400000</v>
      </c>
    </row>
    <row r="790" spans="1:6" x14ac:dyDescent="0.25">
      <c r="A790" t="s">
        <v>864</v>
      </c>
      <c r="B790" s="2">
        <v>2022</v>
      </c>
      <c r="C790" s="2" t="s">
        <v>62</v>
      </c>
      <c r="D790" s="2" t="s">
        <v>38</v>
      </c>
      <c r="E790" s="2" t="s">
        <v>31</v>
      </c>
      <c r="F790">
        <v>8400000</v>
      </c>
    </row>
    <row r="791" spans="1:6" x14ac:dyDescent="0.25">
      <c r="A791" t="s">
        <v>865</v>
      </c>
      <c r="B791" s="2">
        <v>2022</v>
      </c>
      <c r="C791" s="2" t="s">
        <v>62</v>
      </c>
      <c r="D791" s="2" t="s">
        <v>38</v>
      </c>
      <c r="E791" s="2" t="s">
        <v>32</v>
      </c>
      <c r="F791">
        <v>7400000</v>
      </c>
    </row>
    <row r="792" spans="1:6" x14ac:dyDescent="0.25">
      <c r="A792" t="s">
        <v>866</v>
      </c>
      <c r="B792" s="2">
        <v>2022</v>
      </c>
      <c r="C792" s="2" t="s">
        <v>62</v>
      </c>
      <c r="D792" s="2" t="s">
        <v>38</v>
      </c>
      <c r="E792" s="2" t="s">
        <v>33</v>
      </c>
      <c r="F792">
        <v>5400000</v>
      </c>
    </row>
    <row r="793" spans="1:6" x14ac:dyDescent="0.25">
      <c r="A793" t="s">
        <v>867</v>
      </c>
      <c r="B793" s="2">
        <v>2022</v>
      </c>
      <c r="C793" s="2" t="s">
        <v>62</v>
      </c>
      <c r="D793" s="2" t="s">
        <v>38</v>
      </c>
      <c r="E793" s="2" t="s">
        <v>34</v>
      </c>
      <c r="F793">
        <v>3600000</v>
      </c>
    </row>
    <row r="794" spans="1:6" x14ac:dyDescent="0.25">
      <c r="A794" t="s">
        <v>868</v>
      </c>
      <c r="B794" s="2">
        <v>2022</v>
      </c>
      <c r="C794" s="2" t="s">
        <v>62</v>
      </c>
      <c r="D794" s="2" t="s">
        <v>38</v>
      </c>
      <c r="E794" s="2" t="s">
        <v>35</v>
      </c>
      <c r="F794">
        <v>1800000</v>
      </c>
    </row>
    <row r="795" spans="1:6" x14ac:dyDescent="0.25">
      <c r="A795" t="s">
        <v>869</v>
      </c>
      <c r="B795" s="2">
        <v>2022</v>
      </c>
      <c r="C795" s="2" t="s">
        <v>62</v>
      </c>
      <c r="D795" s="2" t="s">
        <v>38</v>
      </c>
      <c r="E795" s="2" t="s">
        <v>36</v>
      </c>
      <c r="F795">
        <v>740000</v>
      </c>
    </row>
    <row r="796" spans="1:6" x14ac:dyDescent="0.25">
      <c r="A796" t="s">
        <v>870</v>
      </c>
      <c r="B796" s="2">
        <v>2022</v>
      </c>
      <c r="C796" s="2" t="s">
        <v>62</v>
      </c>
      <c r="D796" s="2" t="s">
        <v>38</v>
      </c>
      <c r="E796" s="2" t="s">
        <v>37</v>
      </c>
      <c r="F796">
        <v>640000</v>
      </c>
    </row>
    <row r="797" spans="1:6" x14ac:dyDescent="0.25">
      <c r="A797" t="s">
        <v>871</v>
      </c>
      <c r="B797" s="2">
        <v>2022</v>
      </c>
      <c r="C797" s="2" t="s">
        <v>62</v>
      </c>
      <c r="D797" s="2" t="s">
        <v>38</v>
      </c>
      <c r="E797" s="2" t="s">
        <v>1192</v>
      </c>
      <c r="F797">
        <v>540000</v>
      </c>
    </row>
    <row r="798" spans="1:6" x14ac:dyDescent="0.25">
      <c r="A798" t="s">
        <v>872</v>
      </c>
      <c r="B798" s="2">
        <v>2022</v>
      </c>
      <c r="C798" s="2" t="s">
        <v>62</v>
      </c>
      <c r="D798" s="2" t="s">
        <v>38</v>
      </c>
      <c r="E798" s="2" t="s">
        <v>1192</v>
      </c>
      <c r="F798">
        <v>100000</v>
      </c>
    </row>
    <row r="799" spans="1:6" x14ac:dyDescent="0.25">
      <c r="A799" t="s">
        <v>873</v>
      </c>
      <c r="B799" s="2">
        <v>2022</v>
      </c>
      <c r="C799" s="2" t="s">
        <v>62</v>
      </c>
      <c r="D799" s="2" t="s">
        <v>38</v>
      </c>
      <c r="E799" s="2" t="s">
        <v>1192</v>
      </c>
      <c r="F799">
        <v>160000</v>
      </c>
    </row>
    <row r="800" spans="1:6" x14ac:dyDescent="0.25">
      <c r="A800" t="s">
        <v>874</v>
      </c>
      <c r="B800" s="2">
        <v>2022</v>
      </c>
      <c r="C800" s="2" t="s">
        <v>62</v>
      </c>
      <c r="D800" s="2" t="s">
        <v>38</v>
      </c>
      <c r="E800" s="2" t="s">
        <v>1192</v>
      </c>
      <c r="F800">
        <v>140000</v>
      </c>
    </row>
    <row r="801" spans="1:6" x14ac:dyDescent="0.25">
      <c r="A801" t="s">
        <v>875</v>
      </c>
      <c r="B801" s="2">
        <v>2022</v>
      </c>
      <c r="C801" s="2" t="s">
        <v>62</v>
      </c>
      <c r="D801" s="2" t="s">
        <v>38</v>
      </c>
      <c r="E801" s="2" t="s">
        <v>1192</v>
      </c>
      <c r="F801">
        <v>130000</v>
      </c>
    </row>
    <row r="802" spans="1:6" x14ac:dyDescent="0.25">
      <c r="A802" t="s">
        <v>876</v>
      </c>
      <c r="B802" s="2">
        <v>2022</v>
      </c>
      <c r="C802" s="2" t="s">
        <v>62</v>
      </c>
      <c r="D802" s="2" t="s">
        <v>38</v>
      </c>
      <c r="E802" s="2" t="s">
        <v>1192</v>
      </c>
      <c r="F802">
        <v>120000</v>
      </c>
    </row>
    <row r="803" spans="1:6" x14ac:dyDescent="0.25">
      <c r="A803" t="s">
        <v>877</v>
      </c>
      <c r="B803" s="2">
        <v>2022</v>
      </c>
      <c r="C803" s="2" t="s">
        <v>62</v>
      </c>
      <c r="D803" s="2" t="s">
        <v>38</v>
      </c>
      <c r="E803" s="2" t="s">
        <v>1192</v>
      </c>
      <c r="F803">
        <v>110000</v>
      </c>
    </row>
    <row r="804" spans="1:6" x14ac:dyDescent="0.25">
      <c r="A804" t="s">
        <v>878</v>
      </c>
      <c r="B804" s="2">
        <v>2022</v>
      </c>
      <c r="C804" s="2" t="s">
        <v>62</v>
      </c>
      <c r="D804" s="2" t="s">
        <v>38</v>
      </c>
      <c r="E804" s="2" t="s">
        <v>1192</v>
      </c>
      <c r="F804">
        <v>100000</v>
      </c>
    </row>
    <row r="805" spans="1:6" x14ac:dyDescent="0.25">
      <c r="A805" t="s">
        <v>879</v>
      </c>
      <c r="B805" s="2">
        <v>2022</v>
      </c>
      <c r="C805" s="2" t="s">
        <v>62</v>
      </c>
      <c r="D805" s="2" t="s">
        <v>38</v>
      </c>
      <c r="E805" s="2" t="s">
        <v>1192</v>
      </c>
      <c r="F805">
        <v>55000</v>
      </c>
    </row>
    <row r="806" spans="1:6" x14ac:dyDescent="0.25">
      <c r="A806" t="s">
        <v>880</v>
      </c>
      <c r="B806" s="2">
        <v>2022</v>
      </c>
      <c r="C806" s="2" t="s">
        <v>62</v>
      </c>
      <c r="D806" s="2" t="s">
        <v>38</v>
      </c>
      <c r="E806" s="2" t="s">
        <v>1192</v>
      </c>
      <c r="F806">
        <v>130000</v>
      </c>
    </row>
    <row r="807" spans="1:6" x14ac:dyDescent="0.25">
      <c r="A807" t="s">
        <v>881</v>
      </c>
      <c r="B807" s="2">
        <v>2022</v>
      </c>
      <c r="C807" s="2" t="s">
        <v>62</v>
      </c>
      <c r="D807" s="2" t="s">
        <v>38</v>
      </c>
      <c r="E807" s="2" t="s">
        <v>1192</v>
      </c>
      <c r="F807">
        <v>120000</v>
      </c>
    </row>
    <row r="808" spans="1:6" x14ac:dyDescent="0.25">
      <c r="A808" t="s">
        <v>882</v>
      </c>
      <c r="B808" s="2">
        <v>2022</v>
      </c>
      <c r="C808" s="2" t="s">
        <v>62</v>
      </c>
      <c r="D808" s="2" t="s">
        <v>38</v>
      </c>
      <c r="E808" s="2" t="s">
        <v>1192</v>
      </c>
      <c r="F808">
        <v>110000</v>
      </c>
    </row>
    <row r="809" spans="1:6" x14ac:dyDescent="0.25">
      <c r="A809" t="s">
        <v>883</v>
      </c>
      <c r="B809" s="2">
        <v>2022</v>
      </c>
      <c r="C809" s="2" t="s">
        <v>62</v>
      </c>
      <c r="D809" s="2" t="s">
        <v>38</v>
      </c>
      <c r="E809" s="2" t="s">
        <v>1192</v>
      </c>
      <c r="F809">
        <v>10000</v>
      </c>
    </row>
    <row r="810" spans="1:6" x14ac:dyDescent="0.25">
      <c r="A810" t="s">
        <v>884</v>
      </c>
      <c r="B810" s="2">
        <v>2022</v>
      </c>
      <c r="C810" s="2" t="s">
        <v>62</v>
      </c>
      <c r="D810" s="2" t="s">
        <v>38</v>
      </c>
      <c r="E810" s="2" t="s">
        <v>1192</v>
      </c>
      <c r="F810">
        <v>55000</v>
      </c>
    </row>
    <row r="811" spans="1:6" x14ac:dyDescent="0.25">
      <c r="A811" t="s">
        <v>885</v>
      </c>
      <c r="B811" s="2">
        <v>2022</v>
      </c>
      <c r="C811" s="2" t="s">
        <v>63</v>
      </c>
      <c r="D811" s="2" t="s">
        <v>38</v>
      </c>
      <c r="E811" s="2" t="s">
        <v>28</v>
      </c>
      <c r="F811">
        <v>14700000</v>
      </c>
    </row>
    <row r="812" spans="1:6" x14ac:dyDescent="0.25">
      <c r="A812" t="s">
        <v>886</v>
      </c>
      <c r="B812" s="2">
        <v>2022</v>
      </c>
      <c r="C812" s="2" t="s">
        <v>63</v>
      </c>
      <c r="D812" s="2" t="s">
        <v>38</v>
      </c>
      <c r="E812" s="2" t="s">
        <v>29</v>
      </c>
      <c r="F812">
        <v>10700000</v>
      </c>
    </row>
    <row r="813" spans="1:6" x14ac:dyDescent="0.25">
      <c r="A813" t="s">
        <v>887</v>
      </c>
      <c r="B813" s="2">
        <v>2022</v>
      </c>
      <c r="C813" s="2" t="s">
        <v>63</v>
      </c>
      <c r="D813" s="2" t="s">
        <v>38</v>
      </c>
      <c r="E813" s="2" t="s">
        <v>30</v>
      </c>
      <c r="F813">
        <v>12700000</v>
      </c>
    </row>
    <row r="814" spans="1:6" x14ac:dyDescent="0.25">
      <c r="A814" t="s">
        <v>888</v>
      </c>
      <c r="B814" s="2">
        <v>2022</v>
      </c>
      <c r="C814" s="2" t="s">
        <v>63</v>
      </c>
      <c r="D814" s="2" t="s">
        <v>38</v>
      </c>
      <c r="E814" s="2" t="s">
        <v>31</v>
      </c>
      <c r="F814">
        <v>8700000</v>
      </c>
    </row>
    <row r="815" spans="1:6" x14ac:dyDescent="0.25">
      <c r="A815" t="s">
        <v>889</v>
      </c>
      <c r="B815" s="2">
        <v>2022</v>
      </c>
      <c r="C815" s="2" t="s">
        <v>63</v>
      </c>
      <c r="D815" s="2" t="s">
        <v>38</v>
      </c>
      <c r="E815" s="2" t="s">
        <v>32</v>
      </c>
      <c r="F815">
        <v>7700000</v>
      </c>
    </row>
    <row r="816" spans="1:6" x14ac:dyDescent="0.25">
      <c r="A816" t="s">
        <v>890</v>
      </c>
      <c r="B816" s="2">
        <v>2022</v>
      </c>
      <c r="C816" s="2" t="s">
        <v>63</v>
      </c>
      <c r="D816" s="2" t="s">
        <v>38</v>
      </c>
      <c r="E816" s="2" t="s">
        <v>33</v>
      </c>
      <c r="F816">
        <v>5700000</v>
      </c>
    </row>
    <row r="817" spans="1:6" x14ac:dyDescent="0.25">
      <c r="A817" t="s">
        <v>891</v>
      </c>
      <c r="B817" s="2">
        <v>2022</v>
      </c>
      <c r="C817" s="2" t="s">
        <v>63</v>
      </c>
      <c r="D817" s="2" t="s">
        <v>38</v>
      </c>
      <c r="E817" s="2" t="s">
        <v>34</v>
      </c>
      <c r="F817">
        <v>3800000</v>
      </c>
    </row>
    <row r="818" spans="1:6" x14ac:dyDescent="0.25">
      <c r="A818" t="s">
        <v>892</v>
      </c>
      <c r="B818" s="2">
        <v>2022</v>
      </c>
      <c r="C818" s="2" t="s">
        <v>63</v>
      </c>
      <c r="D818" s="2" t="s">
        <v>38</v>
      </c>
      <c r="E818" s="2" t="s">
        <v>35</v>
      </c>
      <c r="F818">
        <v>1900000</v>
      </c>
    </row>
    <row r="819" spans="1:6" x14ac:dyDescent="0.25">
      <c r="A819" t="s">
        <v>893</v>
      </c>
      <c r="B819" s="2">
        <v>2022</v>
      </c>
      <c r="C819" s="2" t="s">
        <v>63</v>
      </c>
      <c r="D819" s="2" t="s">
        <v>38</v>
      </c>
      <c r="E819" s="2" t="s">
        <v>36</v>
      </c>
      <c r="F819">
        <v>770000</v>
      </c>
    </row>
    <row r="820" spans="1:6" x14ac:dyDescent="0.25">
      <c r="A820" t="s">
        <v>894</v>
      </c>
      <c r="B820" s="2">
        <v>2022</v>
      </c>
      <c r="C820" s="2" t="s">
        <v>63</v>
      </c>
      <c r="D820" s="2" t="s">
        <v>38</v>
      </c>
      <c r="E820" s="2" t="s">
        <v>37</v>
      </c>
      <c r="F820">
        <v>670000</v>
      </c>
    </row>
    <row r="821" spans="1:6" x14ac:dyDescent="0.25">
      <c r="A821" t="s">
        <v>895</v>
      </c>
      <c r="B821" s="2">
        <v>2022</v>
      </c>
      <c r="C821" s="2" t="s">
        <v>63</v>
      </c>
      <c r="D821" s="2" t="s">
        <v>38</v>
      </c>
      <c r="E821" s="2" t="s">
        <v>1192</v>
      </c>
      <c r="F821">
        <v>570000</v>
      </c>
    </row>
    <row r="822" spans="1:6" x14ac:dyDescent="0.25">
      <c r="A822" t="s">
        <v>896</v>
      </c>
      <c r="B822" s="2">
        <v>2022</v>
      </c>
      <c r="C822" s="2" t="s">
        <v>63</v>
      </c>
      <c r="D822" s="2" t="s">
        <v>38</v>
      </c>
      <c r="E822" s="2" t="s">
        <v>1192</v>
      </c>
      <c r="F822">
        <v>100000</v>
      </c>
    </row>
    <row r="823" spans="1:6" x14ac:dyDescent="0.25">
      <c r="A823" t="s">
        <v>897</v>
      </c>
      <c r="B823" s="2">
        <v>2022</v>
      </c>
      <c r="C823" s="2" t="s">
        <v>63</v>
      </c>
      <c r="D823" s="2" t="s">
        <v>38</v>
      </c>
      <c r="E823" s="2" t="s">
        <v>1192</v>
      </c>
      <c r="F823">
        <v>170000</v>
      </c>
    </row>
    <row r="824" spans="1:6" x14ac:dyDescent="0.25">
      <c r="A824" t="s">
        <v>898</v>
      </c>
      <c r="B824" s="2">
        <v>2022</v>
      </c>
      <c r="C824" s="2" t="s">
        <v>63</v>
      </c>
      <c r="D824" s="2" t="s">
        <v>38</v>
      </c>
      <c r="E824" s="2" t="s">
        <v>1192</v>
      </c>
      <c r="F824">
        <v>150000</v>
      </c>
    </row>
    <row r="825" spans="1:6" x14ac:dyDescent="0.25">
      <c r="A825" t="s">
        <v>899</v>
      </c>
      <c r="B825" s="2">
        <v>2022</v>
      </c>
      <c r="C825" s="2" t="s">
        <v>63</v>
      </c>
      <c r="D825" s="2" t="s">
        <v>38</v>
      </c>
      <c r="E825" s="2" t="s">
        <v>1192</v>
      </c>
      <c r="F825">
        <v>140000</v>
      </c>
    </row>
    <row r="826" spans="1:6" x14ac:dyDescent="0.25">
      <c r="A826" t="s">
        <v>900</v>
      </c>
      <c r="B826" s="2">
        <v>2022</v>
      </c>
      <c r="C826" s="2" t="s">
        <v>63</v>
      </c>
      <c r="D826" s="2" t="s">
        <v>38</v>
      </c>
      <c r="E826" s="2" t="s">
        <v>1192</v>
      </c>
      <c r="F826">
        <v>130000</v>
      </c>
    </row>
    <row r="827" spans="1:6" x14ac:dyDescent="0.25">
      <c r="A827" t="s">
        <v>901</v>
      </c>
      <c r="B827" s="2">
        <v>2022</v>
      </c>
      <c r="C827" s="2" t="s">
        <v>63</v>
      </c>
      <c r="D827" s="2" t="s">
        <v>38</v>
      </c>
      <c r="E827" s="2" t="s">
        <v>1192</v>
      </c>
      <c r="F827">
        <v>120000</v>
      </c>
    </row>
    <row r="828" spans="1:6" x14ac:dyDescent="0.25">
      <c r="A828" t="s">
        <v>902</v>
      </c>
      <c r="B828" s="2">
        <v>2022</v>
      </c>
      <c r="C828" s="2" t="s">
        <v>63</v>
      </c>
      <c r="D828" s="2" t="s">
        <v>38</v>
      </c>
      <c r="E828" s="2" t="s">
        <v>1192</v>
      </c>
      <c r="F828">
        <v>110000</v>
      </c>
    </row>
    <row r="829" spans="1:6" x14ac:dyDescent="0.25">
      <c r="A829" t="s">
        <v>903</v>
      </c>
      <c r="B829" s="2">
        <v>2022</v>
      </c>
      <c r="C829" s="2" t="s">
        <v>63</v>
      </c>
      <c r="D829" s="2" t="s">
        <v>38</v>
      </c>
      <c r="E829" s="2" t="s">
        <v>1192</v>
      </c>
      <c r="F829">
        <v>60000</v>
      </c>
    </row>
    <row r="830" spans="1:6" x14ac:dyDescent="0.25">
      <c r="A830" t="s">
        <v>904</v>
      </c>
      <c r="B830" s="2">
        <v>2022</v>
      </c>
      <c r="C830" s="2" t="s">
        <v>63</v>
      </c>
      <c r="D830" s="2" t="s">
        <v>38</v>
      </c>
      <c r="E830" s="2" t="s">
        <v>1192</v>
      </c>
      <c r="F830">
        <v>140000</v>
      </c>
    </row>
    <row r="831" spans="1:6" x14ac:dyDescent="0.25">
      <c r="A831" t="s">
        <v>905</v>
      </c>
      <c r="B831" s="2">
        <v>2022</v>
      </c>
      <c r="C831" s="2" t="s">
        <v>63</v>
      </c>
      <c r="D831" s="2" t="s">
        <v>38</v>
      </c>
      <c r="E831" s="2" t="s">
        <v>1192</v>
      </c>
      <c r="F831">
        <v>130000</v>
      </c>
    </row>
    <row r="832" spans="1:6" x14ac:dyDescent="0.25">
      <c r="A832" t="s">
        <v>906</v>
      </c>
      <c r="B832" s="2">
        <v>2022</v>
      </c>
      <c r="C832" s="2" t="s">
        <v>63</v>
      </c>
      <c r="D832" s="2" t="s">
        <v>38</v>
      </c>
      <c r="E832" s="2" t="s">
        <v>1192</v>
      </c>
      <c r="F832">
        <v>120000</v>
      </c>
    </row>
    <row r="833" spans="1:6" x14ac:dyDescent="0.25">
      <c r="A833" t="s">
        <v>907</v>
      </c>
      <c r="B833" s="2">
        <v>2022</v>
      </c>
      <c r="C833" s="2" t="s">
        <v>63</v>
      </c>
      <c r="D833" s="2" t="s">
        <v>38</v>
      </c>
      <c r="E833" s="2" t="s">
        <v>1192</v>
      </c>
      <c r="F833">
        <v>110000</v>
      </c>
    </row>
    <row r="834" spans="1:6" x14ac:dyDescent="0.25">
      <c r="A834" t="s">
        <v>908</v>
      </c>
      <c r="B834" s="2">
        <v>2022</v>
      </c>
      <c r="C834" s="2" t="s">
        <v>63</v>
      </c>
      <c r="D834" s="2" t="s">
        <v>38</v>
      </c>
      <c r="E834" s="2" t="s">
        <v>1192</v>
      </c>
      <c r="F834">
        <v>60000</v>
      </c>
    </row>
    <row r="835" spans="1:6" x14ac:dyDescent="0.25">
      <c r="A835" t="s">
        <v>909</v>
      </c>
      <c r="B835" s="2">
        <v>2022</v>
      </c>
      <c r="C835" s="2" t="s">
        <v>64</v>
      </c>
      <c r="D835" s="2" t="s">
        <v>38</v>
      </c>
      <c r="E835" s="2" t="s">
        <v>28</v>
      </c>
      <c r="F835">
        <v>15000000</v>
      </c>
    </row>
    <row r="836" spans="1:6" x14ac:dyDescent="0.25">
      <c r="A836" t="s">
        <v>910</v>
      </c>
      <c r="B836" s="2">
        <v>2022</v>
      </c>
      <c r="C836" s="2" t="s">
        <v>64</v>
      </c>
      <c r="D836" s="2" t="s">
        <v>38</v>
      </c>
      <c r="E836" s="2" t="s">
        <v>29</v>
      </c>
      <c r="F836">
        <v>11000000</v>
      </c>
    </row>
    <row r="837" spans="1:6" x14ac:dyDescent="0.25">
      <c r="A837" t="s">
        <v>911</v>
      </c>
      <c r="B837" s="2">
        <v>2022</v>
      </c>
      <c r="C837" s="2" t="s">
        <v>64</v>
      </c>
      <c r="D837" s="2" t="s">
        <v>38</v>
      </c>
      <c r="E837" s="2" t="s">
        <v>30</v>
      </c>
      <c r="F837">
        <v>13000000</v>
      </c>
    </row>
    <row r="838" spans="1:6" x14ac:dyDescent="0.25">
      <c r="A838" t="s">
        <v>912</v>
      </c>
      <c r="B838" s="2">
        <v>2022</v>
      </c>
      <c r="C838" s="2" t="s">
        <v>64</v>
      </c>
      <c r="D838" s="2" t="s">
        <v>38</v>
      </c>
      <c r="E838" s="2" t="s">
        <v>31</v>
      </c>
      <c r="F838">
        <v>9000000</v>
      </c>
    </row>
    <row r="839" spans="1:6" x14ac:dyDescent="0.25">
      <c r="A839" t="s">
        <v>913</v>
      </c>
      <c r="B839" s="2">
        <v>2022</v>
      </c>
      <c r="C839" s="2" t="s">
        <v>64</v>
      </c>
      <c r="D839" s="2" t="s">
        <v>38</v>
      </c>
      <c r="E839" s="2" t="s">
        <v>32</v>
      </c>
      <c r="F839">
        <v>8000000</v>
      </c>
    </row>
    <row r="840" spans="1:6" x14ac:dyDescent="0.25">
      <c r="A840" t="s">
        <v>914</v>
      </c>
      <c r="B840" s="2">
        <v>2022</v>
      </c>
      <c r="C840" s="2" t="s">
        <v>64</v>
      </c>
      <c r="D840" s="2" t="s">
        <v>38</v>
      </c>
      <c r="E840" s="2" t="s">
        <v>33</v>
      </c>
      <c r="F840">
        <v>6000000</v>
      </c>
    </row>
    <row r="841" spans="1:6" x14ac:dyDescent="0.25">
      <c r="A841" t="s">
        <v>915</v>
      </c>
      <c r="B841" s="2">
        <v>2022</v>
      </c>
      <c r="C841" s="2" t="s">
        <v>64</v>
      </c>
      <c r="D841" s="2" t="s">
        <v>38</v>
      </c>
      <c r="E841" s="2" t="s">
        <v>34</v>
      </c>
      <c r="F841">
        <v>4000000</v>
      </c>
    </row>
    <row r="842" spans="1:6" x14ac:dyDescent="0.25">
      <c r="A842" t="s">
        <v>916</v>
      </c>
      <c r="B842" s="2">
        <v>2022</v>
      </c>
      <c r="C842" s="2" t="s">
        <v>64</v>
      </c>
      <c r="D842" s="2" t="s">
        <v>38</v>
      </c>
      <c r="E842" s="2" t="s">
        <v>35</v>
      </c>
      <c r="F842">
        <v>2000000</v>
      </c>
    </row>
    <row r="843" spans="1:6" x14ac:dyDescent="0.25">
      <c r="A843" t="s">
        <v>917</v>
      </c>
      <c r="B843" s="2">
        <v>2022</v>
      </c>
      <c r="C843" s="2" t="s">
        <v>64</v>
      </c>
      <c r="D843" s="2" t="s">
        <v>38</v>
      </c>
      <c r="E843" s="2" t="s">
        <v>36</v>
      </c>
      <c r="F843">
        <v>800000</v>
      </c>
    </row>
    <row r="844" spans="1:6" x14ac:dyDescent="0.25">
      <c r="A844" t="s">
        <v>918</v>
      </c>
      <c r="B844" s="2">
        <v>2022</v>
      </c>
      <c r="C844" s="2" t="s">
        <v>64</v>
      </c>
      <c r="D844" s="2" t="s">
        <v>38</v>
      </c>
      <c r="E844" s="2" t="s">
        <v>37</v>
      </c>
      <c r="F844">
        <v>700000</v>
      </c>
    </row>
    <row r="845" spans="1:6" x14ac:dyDescent="0.25">
      <c r="A845" t="s">
        <v>919</v>
      </c>
      <c r="B845" s="2">
        <v>2022</v>
      </c>
      <c r="C845" s="2" t="s">
        <v>64</v>
      </c>
      <c r="D845" s="2" t="s">
        <v>38</v>
      </c>
      <c r="E845" s="2" t="s">
        <v>1192</v>
      </c>
      <c r="F845">
        <v>600000</v>
      </c>
    </row>
    <row r="846" spans="1:6" x14ac:dyDescent="0.25">
      <c r="A846" t="s">
        <v>920</v>
      </c>
      <c r="B846" s="2">
        <v>2022</v>
      </c>
      <c r="C846" s="2" t="s">
        <v>64</v>
      </c>
      <c r="D846" s="2" t="s">
        <v>38</v>
      </c>
      <c r="E846" s="2" t="s">
        <v>1192</v>
      </c>
      <c r="F846">
        <v>100000</v>
      </c>
    </row>
    <row r="847" spans="1:6" x14ac:dyDescent="0.25">
      <c r="A847" t="s">
        <v>921</v>
      </c>
      <c r="B847" s="2">
        <v>2022</v>
      </c>
      <c r="C847" s="2" t="s">
        <v>64</v>
      </c>
      <c r="D847" s="2" t="s">
        <v>38</v>
      </c>
      <c r="E847" s="2" t="s">
        <v>1192</v>
      </c>
      <c r="F847">
        <v>180000</v>
      </c>
    </row>
    <row r="848" spans="1:6" x14ac:dyDescent="0.25">
      <c r="A848" t="s">
        <v>922</v>
      </c>
      <c r="B848" s="2">
        <v>2022</v>
      </c>
      <c r="C848" s="2" t="s">
        <v>64</v>
      </c>
      <c r="D848" s="2" t="s">
        <v>38</v>
      </c>
      <c r="E848" s="2" t="s">
        <v>1192</v>
      </c>
      <c r="F848">
        <v>160000</v>
      </c>
    </row>
    <row r="849" spans="1:6" x14ac:dyDescent="0.25">
      <c r="A849" t="s">
        <v>923</v>
      </c>
      <c r="B849" s="2">
        <v>2022</v>
      </c>
      <c r="C849" s="2" t="s">
        <v>64</v>
      </c>
      <c r="D849" s="2" t="s">
        <v>38</v>
      </c>
      <c r="E849" s="2" t="s">
        <v>1192</v>
      </c>
      <c r="F849">
        <v>150000</v>
      </c>
    </row>
    <row r="850" spans="1:6" x14ac:dyDescent="0.25">
      <c r="A850" t="s">
        <v>924</v>
      </c>
      <c r="B850" s="2">
        <v>2022</v>
      </c>
      <c r="C850" s="2" t="s">
        <v>64</v>
      </c>
      <c r="D850" s="2" t="s">
        <v>38</v>
      </c>
      <c r="E850" s="2" t="s">
        <v>1192</v>
      </c>
      <c r="F850">
        <v>140000</v>
      </c>
    </row>
    <row r="851" spans="1:6" x14ac:dyDescent="0.25">
      <c r="A851" t="s">
        <v>925</v>
      </c>
      <c r="B851" s="2">
        <v>2022</v>
      </c>
      <c r="C851" s="2" t="s">
        <v>64</v>
      </c>
      <c r="D851" s="2" t="s">
        <v>38</v>
      </c>
      <c r="E851" s="2" t="s">
        <v>1192</v>
      </c>
      <c r="F851">
        <v>130000</v>
      </c>
    </row>
    <row r="852" spans="1:6" x14ac:dyDescent="0.25">
      <c r="A852" t="s">
        <v>926</v>
      </c>
      <c r="B852" s="2">
        <v>2022</v>
      </c>
      <c r="C852" s="2" t="s">
        <v>64</v>
      </c>
      <c r="D852" s="2" t="s">
        <v>38</v>
      </c>
      <c r="E852" s="2" t="s">
        <v>1192</v>
      </c>
      <c r="F852">
        <v>120000</v>
      </c>
    </row>
    <row r="853" spans="1:6" x14ac:dyDescent="0.25">
      <c r="A853" t="s">
        <v>927</v>
      </c>
      <c r="B853" s="2">
        <v>2022</v>
      </c>
      <c r="C853" s="2" t="s">
        <v>64</v>
      </c>
      <c r="D853" s="2" t="s">
        <v>38</v>
      </c>
      <c r="E853" s="2" t="s">
        <v>1192</v>
      </c>
      <c r="F853">
        <v>65000</v>
      </c>
    </row>
    <row r="854" spans="1:6" x14ac:dyDescent="0.25">
      <c r="A854" t="s">
        <v>928</v>
      </c>
      <c r="B854" s="2">
        <v>2022</v>
      </c>
      <c r="C854" s="2" t="s">
        <v>64</v>
      </c>
      <c r="D854" s="2" t="s">
        <v>38</v>
      </c>
      <c r="E854" s="2" t="s">
        <v>1192</v>
      </c>
      <c r="F854">
        <v>150000</v>
      </c>
    </row>
    <row r="855" spans="1:6" x14ac:dyDescent="0.25">
      <c r="A855" t="s">
        <v>929</v>
      </c>
      <c r="B855" s="2">
        <v>2022</v>
      </c>
      <c r="C855" s="2" t="s">
        <v>64</v>
      </c>
      <c r="D855" s="2" t="s">
        <v>38</v>
      </c>
      <c r="E855" s="2" t="s">
        <v>1192</v>
      </c>
      <c r="F855">
        <v>140000</v>
      </c>
    </row>
    <row r="856" spans="1:6" x14ac:dyDescent="0.25">
      <c r="A856" t="s">
        <v>930</v>
      </c>
      <c r="B856" s="2">
        <v>2022</v>
      </c>
      <c r="C856" s="2" t="s">
        <v>64</v>
      </c>
      <c r="D856" s="2" t="s">
        <v>38</v>
      </c>
      <c r="E856" s="2" t="s">
        <v>1192</v>
      </c>
      <c r="F856">
        <v>130000</v>
      </c>
    </row>
    <row r="857" spans="1:6" x14ac:dyDescent="0.25">
      <c r="A857" t="s">
        <v>931</v>
      </c>
      <c r="B857" s="2">
        <v>2022</v>
      </c>
      <c r="C857" s="2" t="s">
        <v>64</v>
      </c>
      <c r="D857" s="2" t="s">
        <v>38</v>
      </c>
      <c r="E857" s="2" t="s">
        <v>1192</v>
      </c>
      <c r="F857">
        <v>120000</v>
      </c>
    </row>
    <row r="858" spans="1:6" x14ac:dyDescent="0.25">
      <c r="A858" t="s">
        <v>932</v>
      </c>
      <c r="B858" s="2">
        <v>2022</v>
      </c>
      <c r="C858" s="2" t="s">
        <v>64</v>
      </c>
      <c r="D858" s="2" t="s">
        <v>38</v>
      </c>
      <c r="E858" s="2" t="s">
        <v>1192</v>
      </c>
      <c r="F858">
        <v>65000</v>
      </c>
    </row>
    <row r="859" spans="1:6" x14ac:dyDescent="0.25">
      <c r="A859" t="s">
        <v>933</v>
      </c>
      <c r="B859" s="2">
        <v>2022</v>
      </c>
      <c r="C859" s="2" t="s">
        <v>65</v>
      </c>
      <c r="D859" s="2" t="s">
        <v>38</v>
      </c>
      <c r="E859" s="2" t="s">
        <v>28</v>
      </c>
      <c r="F859">
        <v>15300000</v>
      </c>
    </row>
    <row r="860" spans="1:6" x14ac:dyDescent="0.25">
      <c r="A860" t="s">
        <v>934</v>
      </c>
      <c r="B860" s="2">
        <v>2022</v>
      </c>
      <c r="C860" s="2" t="s">
        <v>65</v>
      </c>
      <c r="D860" s="2" t="s">
        <v>38</v>
      </c>
      <c r="E860" s="2" t="s">
        <v>29</v>
      </c>
      <c r="F860">
        <v>11300000</v>
      </c>
    </row>
    <row r="861" spans="1:6" x14ac:dyDescent="0.25">
      <c r="A861" t="s">
        <v>935</v>
      </c>
      <c r="B861" s="2">
        <v>2022</v>
      </c>
      <c r="C861" s="2" t="s">
        <v>65</v>
      </c>
      <c r="D861" s="2" t="s">
        <v>38</v>
      </c>
      <c r="E861" s="2" t="s">
        <v>30</v>
      </c>
      <c r="F861">
        <v>13300000</v>
      </c>
    </row>
    <row r="862" spans="1:6" x14ac:dyDescent="0.25">
      <c r="A862" t="s">
        <v>936</v>
      </c>
      <c r="B862" s="2">
        <v>2022</v>
      </c>
      <c r="C862" s="2" t="s">
        <v>65</v>
      </c>
      <c r="D862" s="2" t="s">
        <v>38</v>
      </c>
      <c r="E862" s="2" t="s">
        <v>31</v>
      </c>
      <c r="F862">
        <v>9300000</v>
      </c>
    </row>
    <row r="863" spans="1:6" x14ac:dyDescent="0.25">
      <c r="A863" t="s">
        <v>937</v>
      </c>
      <c r="B863" s="2">
        <v>2022</v>
      </c>
      <c r="C863" s="2" t="s">
        <v>65</v>
      </c>
      <c r="D863" s="2" t="s">
        <v>38</v>
      </c>
      <c r="E863" s="2" t="s">
        <v>32</v>
      </c>
      <c r="F863">
        <v>8300000.0000000009</v>
      </c>
    </row>
    <row r="864" spans="1:6" x14ac:dyDescent="0.25">
      <c r="A864" t="s">
        <v>938</v>
      </c>
      <c r="B864" s="2">
        <v>2022</v>
      </c>
      <c r="C864" s="2" t="s">
        <v>65</v>
      </c>
      <c r="D864" s="2" t="s">
        <v>38</v>
      </c>
      <c r="E864" s="2" t="s">
        <v>33</v>
      </c>
      <c r="F864">
        <v>6300000</v>
      </c>
    </row>
    <row r="865" spans="1:6" x14ac:dyDescent="0.25">
      <c r="A865" t="s">
        <v>939</v>
      </c>
      <c r="B865" s="2">
        <v>2022</v>
      </c>
      <c r="C865" s="2" t="s">
        <v>65</v>
      </c>
      <c r="D865" s="2" t="s">
        <v>38</v>
      </c>
      <c r="E865" s="2" t="s">
        <v>34</v>
      </c>
      <c r="F865">
        <v>4200000</v>
      </c>
    </row>
    <row r="866" spans="1:6" x14ac:dyDescent="0.25">
      <c r="A866" t="s">
        <v>940</v>
      </c>
      <c r="B866" s="2">
        <v>2022</v>
      </c>
      <c r="C866" s="2" t="s">
        <v>65</v>
      </c>
      <c r="D866" s="2" t="s">
        <v>38</v>
      </c>
      <c r="E866" s="2" t="s">
        <v>35</v>
      </c>
      <c r="F866">
        <v>2100000</v>
      </c>
    </row>
    <row r="867" spans="1:6" x14ac:dyDescent="0.25">
      <c r="A867" t="s">
        <v>941</v>
      </c>
      <c r="B867" s="2">
        <v>2022</v>
      </c>
      <c r="C867" s="2" t="s">
        <v>65</v>
      </c>
      <c r="D867" s="2" t="s">
        <v>38</v>
      </c>
      <c r="E867" s="2" t="s">
        <v>36</v>
      </c>
      <c r="F867">
        <v>830000</v>
      </c>
    </row>
    <row r="868" spans="1:6" x14ac:dyDescent="0.25">
      <c r="A868" t="s">
        <v>942</v>
      </c>
      <c r="B868" s="2">
        <v>2022</v>
      </c>
      <c r="C868" s="2" t="s">
        <v>65</v>
      </c>
      <c r="D868" s="2" t="s">
        <v>38</v>
      </c>
      <c r="E868" s="2" t="s">
        <v>37</v>
      </c>
      <c r="F868">
        <v>730000</v>
      </c>
    </row>
    <row r="869" spans="1:6" x14ac:dyDescent="0.25">
      <c r="A869" t="s">
        <v>943</v>
      </c>
      <c r="B869" s="2">
        <v>2022</v>
      </c>
      <c r="C869" s="2" t="s">
        <v>65</v>
      </c>
      <c r="D869" s="2" t="s">
        <v>38</v>
      </c>
      <c r="E869" s="2" t="s">
        <v>1192</v>
      </c>
      <c r="F869">
        <v>630000</v>
      </c>
    </row>
    <row r="870" spans="1:6" x14ac:dyDescent="0.25">
      <c r="A870" t="s">
        <v>944</v>
      </c>
      <c r="B870" s="2">
        <v>2022</v>
      </c>
      <c r="C870" s="2" t="s">
        <v>65</v>
      </c>
      <c r="D870" s="2" t="s">
        <v>38</v>
      </c>
      <c r="E870" s="2" t="s">
        <v>1192</v>
      </c>
      <c r="F870">
        <v>100000</v>
      </c>
    </row>
    <row r="871" spans="1:6" x14ac:dyDescent="0.25">
      <c r="A871" t="s">
        <v>945</v>
      </c>
      <c r="B871" s="2">
        <v>2022</v>
      </c>
      <c r="C871" s="2" t="s">
        <v>65</v>
      </c>
      <c r="D871" s="2" t="s">
        <v>38</v>
      </c>
      <c r="E871" s="2" t="s">
        <v>1192</v>
      </c>
      <c r="F871">
        <v>190000</v>
      </c>
    </row>
    <row r="872" spans="1:6" x14ac:dyDescent="0.25">
      <c r="A872" t="s">
        <v>946</v>
      </c>
      <c r="B872" s="2">
        <v>2022</v>
      </c>
      <c r="C872" s="2" t="s">
        <v>65</v>
      </c>
      <c r="D872" s="2" t="s">
        <v>38</v>
      </c>
      <c r="E872" s="2" t="s">
        <v>1192</v>
      </c>
      <c r="F872">
        <v>170000</v>
      </c>
    </row>
    <row r="873" spans="1:6" x14ac:dyDescent="0.25">
      <c r="A873" t="s">
        <v>947</v>
      </c>
      <c r="B873" s="2">
        <v>2022</v>
      </c>
      <c r="C873" s="2" t="s">
        <v>65</v>
      </c>
      <c r="D873" s="2" t="s">
        <v>38</v>
      </c>
      <c r="E873" s="2" t="s">
        <v>1192</v>
      </c>
      <c r="F873">
        <v>160000</v>
      </c>
    </row>
    <row r="874" spans="1:6" x14ac:dyDescent="0.25">
      <c r="A874" t="s">
        <v>948</v>
      </c>
      <c r="B874" s="2">
        <v>2022</v>
      </c>
      <c r="C874" s="2" t="s">
        <v>65</v>
      </c>
      <c r="D874" s="2" t="s">
        <v>38</v>
      </c>
      <c r="E874" s="2" t="s">
        <v>1192</v>
      </c>
      <c r="F874">
        <v>150000</v>
      </c>
    </row>
    <row r="875" spans="1:6" x14ac:dyDescent="0.25">
      <c r="A875" t="s">
        <v>949</v>
      </c>
      <c r="B875" s="2">
        <v>2022</v>
      </c>
      <c r="C875" s="2" t="s">
        <v>65</v>
      </c>
      <c r="D875" s="2" t="s">
        <v>38</v>
      </c>
      <c r="E875" s="2" t="s">
        <v>1192</v>
      </c>
      <c r="F875">
        <v>140000</v>
      </c>
    </row>
    <row r="876" spans="1:6" x14ac:dyDescent="0.25">
      <c r="A876" t="s">
        <v>950</v>
      </c>
      <c r="B876" s="2">
        <v>2022</v>
      </c>
      <c r="C876" s="2" t="s">
        <v>65</v>
      </c>
      <c r="D876" s="2" t="s">
        <v>38</v>
      </c>
      <c r="E876" s="2" t="s">
        <v>1192</v>
      </c>
      <c r="F876">
        <v>130000</v>
      </c>
    </row>
    <row r="877" spans="1:6" x14ac:dyDescent="0.25">
      <c r="A877" t="s">
        <v>951</v>
      </c>
      <c r="B877" s="2">
        <v>2022</v>
      </c>
      <c r="C877" s="2" t="s">
        <v>65</v>
      </c>
      <c r="D877" s="2" t="s">
        <v>38</v>
      </c>
      <c r="E877" s="2" t="s">
        <v>1192</v>
      </c>
      <c r="F877">
        <v>70000</v>
      </c>
    </row>
    <row r="878" spans="1:6" x14ac:dyDescent="0.25">
      <c r="A878" t="s">
        <v>952</v>
      </c>
      <c r="B878" s="2">
        <v>2022</v>
      </c>
      <c r="C878" s="2" t="s">
        <v>65</v>
      </c>
      <c r="D878" s="2" t="s">
        <v>38</v>
      </c>
      <c r="E878" s="2" t="s">
        <v>1192</v>
      </c>
      <c r="F878">
        <v>160000</v>
      </c>
    </row>
    <row r="879" spans="1:6" x14ac:dyDescent="0.25">
      <c r="A879" t="s">
        <v>953</v>
      </c>
      <c r="B879" s="2">
        <v>2022</v>
      </c>
      <c r="C879" s="2" t="s">
        <v>65</v>
      </c>
      <c r="D879" s="2" t="s">
        <v>38</v>
      </c>
      <c r="E879" s="2" t="s">
        <v>1192</v>
      </c>
      <c r="F879">
        <v>150000</v>
      </c>
    </row>
    <row r="880" spans="1:6" x14ac:dyDescent="0.25">
      <c r="A880" t="s">
        <v>954</v>
      </c>
      <c r="B880" s="2">
        <v>2022</v>
      </c>
      <c r="C880" s="2" t="s">
        <v>65</v>
      </c>
      <c r="D880" s="2" t="s">
        <v>38</v>
      </c>
      <c r="E880" s="2" t="s">
        <v>1192</v>
      </c>
      <c r="F880">
        <v>140000</v>
      </c>
    </row>
    <row r="881" spans="1:6" x14ac:dyDescent="0.25">
      <c r="A881" t="s">
        <v>955</v>
      </c>
      <c r="B881" s="2">
        <v>2022</v>
      </c>
      <c r="C881" s="2" t="s">
        <v>65</v>
      </c>
      <c r="D881" s="2" t="s">
        <v>38</v>
      </c>
      <c r="E881" s="2" t="s">
        <v>1192</v>
      </c>
      <c r="F881">
        <v>130000</v>
      </c>
    </row>
    <row r="882" spans="1:6" x14ac:dyDescent="0.25">
      <c r="A882" t="s">
        <v>956</v>
      </c>
      <c r="B882" s="2">
        <v>2022</v>
      </c>
      <c r="C882" s="2" t="s">
        <v>65</v>
      </c>
      <c r="D882" s="2" t="s">
        <v>38</v>
      </c>
      <c r="E882" s="2" t="s">
        <v>1192</v>
      </c>
      <c r="F882">
        <v>70000</v>
      </c>
    </row>
    <row r="883" spans="1:6" x14ac:dyDescent="0.25">
      <c r="A883" t="s">
        <v>957</v>
      </c>
      <c r="B883" s="2">
        <v>2022</v>
      </c>
      <c r="C883" s="2" t="s">
        <v>61</v>
      </c>
      <c r="D883" s="2" t="s">
        <v>42</v>
      </c>
      <c r="E883" s="2" t="s">
        <v>39</v>
      </c>
      <c r="F883">
        <v>1500000</v>
      </c>
    </row>
    <row r="884" spans="1:6" x14ac:dyDescent="0.25">
      <c r="A884" t="s">
        <v>958</v>
      </c>
      <c r="B884" s="2">
        <v>2022</v>
      </c>
      <c r="C884" s="2" t="s">
        <v>61</v>
      </c>
      <c r="D884" s="2" t="s">
        <v>42</v>
      </c>
      <c r="E884" s="2" t="s">
        <v>40</v>
      </c>
      <c r="F884">
        <v>1700000</v>
      </c>
    </row>
    <row r="885" spans="1:6" x14ac:dyDescent="0.25">
      <c r="A885" t="s">
        <v>959</v>
      </c>
      <c r="B885" s="2">
        <v>2022</v>
      </c>
      <c r="C885" s="2" t="s">
        <v>61</v>
      </c>
      <c r="D885" s="2" t="s">
        <v>42</v>
      </c>
      <c r="E885" s="2" t="s">
        <v>41</v>
      </c>
      <c r="F885">
        <v>1300000</v>
      </c>
    </row>
    <row r="886" spans="1:6" x14ac:dyDescent="0.25">
      <c r="A886" t="s">
        <v>960</v>
      </c>
      <c r="B886" s="2">
        <v>2022</v>
      </c>
      <c r="C886" s="2" t="s">
        <v>61</v>
      </c>
      <c r="D886" s="2" t="s">
        <v>42</v>
      </c>
      <c r="E886" s="2" t="s">
        <v>1194</v>
      </c>
      <c r="F886">
        <v>360000</v>
      </c>
    </row>
    <row r="887" spans="1:6" x14ac:dyDescent="0.25">
      <c r="A887" t="s">
        <v>961</v>
      </c>
      <c r="B887" s="2">
        <v>2022</v>
      </c>
      <c r="C887" s="2" t="s">
        <v>61</v>
      </c>
      <c r="D887" s="2" t="s">
        <v>42</v>
      </c>
      <c r="E887" s="2" t="s">
        <v>1194</v>
      </c>
      <c r="F887">
        <v>240000</v>
      </c>
    </row>
    <row r="888" spans="1:6" x14ac:dyDescent="0.25">
      <c r="A888" t="s">
        <v>962</v>
      </c>
      <c r="B888" s="2">
        <v>2022</v>
      </c>
      <c r="C888" s="2" t="s">
        <v>61</v>
      </c>
      <c r="D888" s="2" t="s">
        <v>42</v>
      </c>
      <c r="E888" s="2" t="s">
        <v>1194</v>
      </c>
      <c r="F888">
        <v>1100000</v>
      </c>
    </row>
    <row r="889" spans="1:6" x14ac:dyDescent="0.25">
      <c r="A889" t="s">
        <v>963</v>
      </c>
      <c r="B889" s="2">
        <v>2022</v>
      </c>
      <c r="C889" s="2" t="s">
        <v>61</v>
      </c>
      <c r="D889" s="2" t="s">
        <v>42</v>
      </c>
      <c r="E889" s="2" t="s">
        <v>1194</v>
      </c>
      <c r="F889">
        <v>1200000</v>
      </c>
    </row>
    <row r="890" spans="1:6" x14ac:dyDescent="0.25">
      <c r="A890" t="s">
        <v>964</v>
      </c>
      <c r="B890" s="2">
        <v>2022</v>
      </c>
      <c r="C890" s="2" t="s">
        <v>61</v>
      </c>
      <c r="D890" s="2" t="s">
        <v>42</v>
      </c>
      <c r="E890" s="2" t="s">
        <v>1194</v>
      </c>
      <c r="F890">
        <v>1000000</v>
      </c>
    </row>
    <row r="891" spans="1:6" x14ac:dyDescent="0.25">
      <c r="A891" t="s">
        <v>965</v>
      </c>
      <c r="B891" s="2">
        <v>2022</v>
      </c>
      <c r="C891" s="2" t="s">
        <v>61</v>
      </c>
      <c r="D891" s="2" t="s">
        <v>42</v>
      </c>
      <c r="E891" s="2" t="s">
        <v>1194</v>
      </c>
      <c r="F891">
        <v>900000</v>
      </c>
    </row>
    <row r="892" spans="1:6" x14ac:dyDescent="0.25">
      <c r="A892" t="s">
        <v>966</v>
      </c>
      <c r="B892" s="2">
        <v>2022</v>
      </c>
      <c r="C892" s="2" t="s">
        <v>61</v>
      </c>
      <c r="D892" s="2" t="s">
        <v>42</v>
      </c>
      <c r="E892" s="2" t="s">
        <v>1194</v>
      </c>
      <c r="F892">
        <v>220000</v>
      </c>
    </row>
    <row r="893" spans="1:6" x14ac:dyDescent="0.25">
      <c r="A893" t="s">
        <v>967</v>
      </c>
      <c r="B893" s="2">
        <v>2022</v>
      </c>
      <c r="C893" s="2" t="s">
        <v>61</v>
      </c>
      <c r="D893" s="2" t="s">
        <v>42</v>
      </c>
      <c r="E893" s="2" t="s">
        <v>1194</v>
      </c>
      <c r="F893">
        <v>200000</v>
      </c>
    </row>
    <row r="894" spans="1:6" x14ac:dyDescent="0.25">
      <c r="A894" t="s">
        <v>968</v>
      </c>
      <c r="B894" s="2">
        <v>2022</v>
      </c>
      <c r="C894" s="2" t="s">
        <v>61</v>
      </c>
      <c r="D894" s="2" t="s">
        <v>42</v>
      </c>
      <c r="E894" s="2" t="s">
        <v>1194</v>
      </c>
      <c r="F894">
        <v>190000</v>
      </c>
    </row>
    <row r="895" spans="1:6" x14ac:dyDescent="0.25">
      <c r="A895" t="s">
        <v>969</v>
      </c>
      <c r="B895" s="2">
        <v>2022</v>
      </c>
      <c r="C895" s="2" t="s">
        <v>61</v>
      </c>
      <c r="D895" s="2" t="s">
        <v>42</v>
      </c>
      <c r="E895" s="2" t="s">
        <v>1194</v>
      </c>
      <c r="F895">
        <v>110000</v>
      </c>
    </row>
    <row r="896" spans="1:6" x14ac:dyDescent="0.25">
      <c r="A896" t="s">
        <v>970</v>
      </c>
      <c r="B896" s="2">
        <v>2022</v>
      </c>
      <c r="C896" s="2" t="s">
        <v>61</v>
      </c>
      <c r="D896" s="2" t="s">
        <v>42</v>
      </c>
      <c r="E896" s="2" t="s">
        <v>1194</v>
      </c>
      <c r="F896">
        <v>100000</v>
      </c>
    </row>
    <row r="897" spans="1:6" x14ac:dyDescent="0.25">
      <c r="A897" t="s">
        <v>971</v>
      </c>
      <c r="B897" s="2">
        <v>2022</v>
      </c>
      <c r="C897" s="2" t="s">
        <v>61</v>
      </c>
      <c r="D897" s="2" t="s">
        <v>42</v>
      </c>
      <c r="E897" s="2" t="s">
        <v>1194</v>
      </c>
      <c r="F897">
        <v>55000</v>
      </c>
    </row>
    <row r="898" spans="1:6" x14ac:dyDescent="0.25">
      <c r="A898" t="s">
        <v>972</v>
      </c>
      <c r="B898" s="2">
        <v>2022</v>
      </c>
      <c r="C898" s="2" t="s">
        <v>61</v>
      </c>
      <c r="D898" s="2" t="s">
        <v>42</v>
      </c>
      <c r="E898" s="2" t="s">
        <v>1194</v>
      </c>
      <c r="F898">
        <v>36000</v>
      </c>
    </row>
    <row r="899" spans="1:6" x14ac:dyDescent="0.25">
      <c r="A899" t="s">
        <v>973</v>
      </c>
      <c r="B899" s="2">
        <v>2022</v>
      </c>
      <c r="C899" s="2" t="s">
        <v>61</v>
      </c>
      <c r="D899" s="2" t="s">
        <v>42</v>
      </c>
      <c r="E899" s="2" t="s">
        <v>1194</v>
      </c>
      <c r="F899">
        <v>24000</v>
      </c>
    </row>
    <row r="900" spans="1:6" x14ac:dyDescent="0.25">
      <c r="A900" t="s">
        <v>974</v>
      </c>
      <c r="B900" s="2">
        <v>2022</v>
      </c>
      <c r="C900" s="2" t="s">
        <v>61</v>
      </c>
      <c r="D900" s="2" t="s">
        <v>42</v>
      </c>
      <c r="E900" s="2" t="s">
        <v>1194</v>
      </c>
      <c r="F900">
        <v>22000</v>
      </c>
    </row>
    <row r="901" spans="1:6" x14ac:dyDescent="0.25">
      <c r="A901" t="s">
        <v>975</v>
      </c>
      <c r="B901" s="2">
        <v>2022</v>
      </c>
      <c r="C901" s="2" t="s">
        <v>61</v>
      </c>
      <c r="D901" s="2" t="s">
        <v>42</v>
      </c>
      <c r="E901" s="2" t="s">
        <v>1194</v>
      </c>
      <c r="F901">
        <v>20000</v>
      </c>
    </row>
    <row r="902" spans="1:6" x14ac:dyDescent="0.25">
      <c r="A902" t="s">
        <v>976</v>
      </c>
      <c r="B902" s="2">
        <v>2022</v>
      </c>
      <c r="C902" s="2" t="s">
        <v>61</v>
      </c>
      <c r="D902" s="2" t="s">
        <v>42</v>
      </c>
      <c r="E902" s="2" t="s">
        <v>1194</v>
      </c>
      <c r="F902">
        <v>28800</v>
      </c>
    </row>
    <row r="903" spans="1:6" x14ac:dyDescent="0.25">
      <c r="A903" t="s">
        <v>977</v>
      </c>
      <c r="B903" s="2">
        <v>2022</v>
      </c>
      <c r="C903" s="2" t="s">
        <v>61</v>
      </c>
      <c r="D903" s="2" t="s">
        <v>42</v>
      </c>
      <c r="E903" s="2" t="s">
        <v>1194</v>
      </c>
      <c r="F903">
        <v>11000</v>
      </c>
    </row>
    <row r="904" spans="1:6" x14ac:dyDescent="0.25">
      <c r="A904" t="s">
        <v>978</v>
      </c>
      <c r="B904" s="2">
        <v>2022</v>
      </c>
      <c r="C904" s="2" t="s">
        <v>61</v>
      </c>
      <c r="D904" s="2" t="s">
        <v>42</v>
      </c>
      <c r="E904" s="2" t="s">
        <v>1194</v>
      </c>
      <c r="F904">
        <v>10000</v>
      </c>
    </row>
    <row r="905" spans="1:6" x14ac:dyDescent="0.25">
      <c r="A905" t="s">
        <v>979</v>
      </c>
      <c r="B905" s="2">
        <v>2022</v>
      </c>
      <c r="C905" s="2" t="s">
        <v>62</v>
      </c>
      <c r="D905" s="2" t="s">
        <v>42</v>
      </c>
      <c r="E905" s="2" t="s">
        <v>39</v>
      </c>
      <c r="F905">
        <v>1600000</v>
      </c>
    </row>
    <row r="906" spans="1:6" x14ac:dyDescent="0.25">
      <c r="A906" t="s">
        <v>980</v>
      </c>
      <c r="B906" s="2">
        <v>2022</v>
      </c>
      <c r="C906" s="2" t="s">
        <v>62</v>
      </c>
      <c r="D906" s="2" t="s">
        <v>42</v>
      </c>
      <c r="E906" s="2" t="s">
        <v>40</v>
      </c>
      <c r="F906">
        <v>1800000</v>
      </c>
    </row>
    <row r="907" spans="1:6" x14ac:dyDescent="0.25">
      <c r="A907" t="s">
        <v>981</v>
      </c>
      <c r="B907" s="2">
        <v>2022</v>
      </c>
      <c r="C907" s="2" t="s">
        <v>62</v>
      </c>
      <c r="D907" s="2" t="s">
        <v>42</v>
      </c>
      <c r="E907" s="2" t="s">
        <v>41</v>
      </c>
      <c r="F907">
        <v>1400000</v>
      </c>
    </row>
    <row r="908" spans="1:6" x14ac:dyDescent="0.25">
      <c r="A908" t="s">
        <v>982</v>
      </c>
      <c r="B908" s="2">
        <v>2022</v>
      </c>
      <c r="C908" s="2" t="s">
        <v>62</v>
      </c>
      <c r="D908" s="2" t="s">
        <v>42</v>
      </c>
      <c r="E908" s="2" t="s">
        <v>1194</v>
      </c>
      <c r="F908">
        <v>390000</v>
      </c>
    </row>
    <row r="909" spans="1:6" x14ac:dyDescent="0.25">
      <c r="A909" t="s">
        <v>983</v>
      </c>
      <c r="B909" s="2">
        <v>2022</v>
      </c>
      <c r="C909" s="2" t="s">
        <v>62</v>
      </c>
      <c r="D909" s="2" t="s">
        <v>42</v>
      </c>
      <c r="E909" s="2" t="s">
        <v>1194</v>
      </c>
      <c r="F909">
        <v>260000</v>
      </c>
    </row>
    <row r="910" spans="1:6" x14ac:dyDescent="0.25">
      <c r="A910" t="s">
        <v>984</v>
      </c>
      <c r="B910" s="2">
        <v>2022</v>
      </c>
      <c r="C910" s="2" t="s">
        <v>62</v>
      </c>
      <c r="D910" s="2" t="s">
        <v>42</v>
      </c>
      <c r="E910" s="2" t="s">
        <v>1194</v>
      </c>
      <c r="F910">
        <v>1200000</v>
      </c>
    </row>
    <row r="911" spans="1:6" x14ac:dyDescent="0.25">
      <c r="A911" t="s">
        <v>985</v>
      </c>
      <c r="B911" s="2">
        <v>2022</v>
      </c>
      <c r="C911" s="2" t="s">
        <v>62</v>
      </c>
      <c r="D911" s="2" t="s">
        <v>42</v>
      </c>
      <c r="E911" s="2" t="s">
        <v>1194</v>
      </c>
      <c r="F911">
        <v>1300000</v>
      </c>
    </row>
    <row r="912" spans="1:6" x14ac:dyDescent="0.25">
      <c r="A912" t="s">
        <v>986</v>
      </c>
      <c r="B912" s="2">
        <v>2022</v>
      </c>
      <c r="C912" s="2" t="s">
        <v>62</v>
      </c>
      <c r="D912" s="2" t="s">
        <v>42</v>
      </c>
      <c r="E912" s="2" t="s">
        <v>1194</v>
      </c>
      <c r="F912">
        <v>1100000</v>
      </c>
    </row>
    <row r="913" spans="1:6" x14ac:dyDescent="0.25">
      <c r="A913" t="s">
        <v>987</v>
      </c>
      <c r="B913" s="2">
        <v>2022</v>
      </c>
      <c r="C913" s="2" t="s">
        <v>62</v>
      </c>
      <c r="D913" s="2" t="s">
        <v>42</v>
      </c>
      <c r="E913" s="2" t="s">
        <v>1194</v>
      </c>
      <c r="F913">
        <v>1000000</v>
      </c>
    </row>
    <row r="914" spans="1:6" x14ac:dyDescent="0.25">
      <c r="A914" t="s">
        <v>988</v>
      </c>
      <c r="B914" s="2">
        <v>2022</v>
      </c>
      <c r="C914" s="2" t="s">
        <v>62</v>
      </c>
      <c r="D914" s="2" t="s">
        <v>42</v>
      </c>
      <c r="E914" s="2" t="s">
        <v>1194</v>
      </c>
      <c r="F914">
        <v>240000</v>
      </c>
    </row>
    <row r="915" spans="1:6" x14ac:dyDescent="0.25">
      <c r="A915" t="s">
        <v>989</v>
      </c>
      <c r="B915" s="2">
        <v>2022</v>
      </c>
      <c r="C915" s="2" t="s">
        <v>62</v>
      </c>
      <c r="D915" s="2" t="s">
        <v>42</v>
      </c>
      <c r="E915" s="2" t="s">
        <v>1194</v>
      </c>
      <c r="F915">
        <v>220000</v>
      </c>
    </row>
    <row r="916" spans="1:6" x14ac:dyDescent="0.25">
      <c r="A916" t="s">
        <v>990</v>
      </c>
      <c r="B916" s="2">
        <v>2022</v>
      </c>
      <c r="C916" s="2" t="s">
        <v>62</v>
      </c>
      <c r="D916" s="2" t="s">
        <v>42</v>
      </c>
      <c r="E916" s="2" t="s">
        <v>1194</v>
      </c>
      <c r="F916">
        <v>210000</v>
      </c>
    </row>
    <row r="917" spans="1:6" x14ac:dyDescent="0.25">
      <c r="A917" t="s">
        <v>991</v>
      </c>
      <c r="B917" s="2">
        <v>2022</v>
      </c>
      <c r="C917" s="2" t="s">
        <v>62</v>
      </c>
      <c r="D917" s="2" t="s">
        <v>42</v>
      </c>
      <c r="E917" s="2" t="s">
        <v>1194</v>
      </c>
      <c r="F917">
        <v>120000</v>
      </c>
    </row>
    <row r="918" spans="1:6" x14ac:dyDescent="0.25">
      <c r="A918" t="s">
        <v>992</v>
      </c>
      <c r="B918" s="2">
        <v>2022</v>
      </c>
      <c r="C918" s="2" t="s">
        <v>62</v>
      </c>
      <c r="D918" s="2" t="s">
        <v>42</v>
      </c>
      <c r="E918" s="2" t="s">
        <v>1194</v>
      </c>
      <c r="F918">
        <v>110000</v>
      </c>
    </row>
    <row r="919" spans="1:6" x14ac:dyDescent="0.25">
      <c r="A919" t="s">
        <v>993</v>
      </c>
      <c r="B919" s="2">
        <v>2022</v>
      </c>
      <c r="C919" s="2" t="s">
        <v>62</v>
      </c>
      <c r="D919" s="2" t="s">
        <v>42</v>
      </c>
      <c r="E919" s="2" t="s">
        <v>1194</v>
      </c>
      <c r="F919">
        <v>60000</v>
      </c>
    </row>
    <row r="920" spans="1:6" x14ac:dyDescent="0.25">
      <c r="A920" t="s">
        <v>994</v>
      </c>
      <c r="B920" s="2">
        <v>2022</v>
      </c>
      <c r="C920" s="2" t="s">
        <v>62</v>
      </c>
      <c r="D920" s="2" t="s">
        <v>42</v>
      </c>
      <c r="E920" s="2" t="s">
        <v>1194</v>
      </c>
      <c r="F920">
        <v>39000</v>
      </c>
    </row>
    <row r="921" spans="1:6" x14ac:dyDescent="0.25">
      <c r="A921" t="s">
        <v>995</v>
      </c>
      <c r="B921" s="2">
        <v>2022</v>
      </c>
      <c r="C921" s="2" t="s">
        <v>62</v>
      </c>
      <c r="D921" s="2" t="s">
        <v>42</v>
      </c>
      <c r="E921" s="2" t="s">
        <v>1194</v>
      </c>
      <c r="F921">
        <v>26000</v>
      </c>
    </row>
    <row r="922" spans="1:6" x14ac:dyDescent="0.25">
      <c r="A922" t="s">
        <v>996</v>
      </c>
      <c r="B922" s="2">
        <v>2022</v>
      </c>
      <c r="C922" s="2" t="s">
        <v>62</v>
      </c>
      <c r="D922" s="2" t="s">
        <v>42</v>
      </c>
      <c r="E922" s="2" t="s">
        <v>1194</v>
      </c>
      <c r="F922">
        <v>24000</v>
      </c>
    </row>
    <row r="923" spans="1:6" x14ac:dyDescent="0.25">
      <c r="A923" t="s">
        <v>997</v>
      </c>
      <c r="B923" s="2">
        <v>2022</v>
      </c>
      <c r="C923" s="2" t="s">
        <v>62</v>
      </c>
      <c r="D923" s="2" t="s">
        <v>42</v>
      </c>
      <c r="E923" s="2" t="s">
        <v>1194</v>
      </c>
      <c r="F923">
        <v>22000</v>
      </c>
    </row>
    <row r="924" spans="1:6" x14ac:dyDescent="0.25">
      <c r="A924" t="s">
        <v>998</v>
      </c>
      <c r="B924" s="2">
        <v>2022</v>
      </c>
      <c r="C924" s="2" t="s">
        <v>62</v>
      </c>
      <c r="D924" s="2" t="s">
        <v>42</v>
      </c>
      <c r="E924" s="2" t="s">
        <v>1194</v>
      </c>
      <c r="F924">
        <v>31200</v>
      </c>
    </row>
    <row r="925" spans="1:6" x14ac:dyDescent="0.25">
      <c r="A925" t="s">
        <v>999</v>
      </c>
      <c r="B925" s="2">
        <v>2022</v>
      </c>
      <c r="C925" s="2" t="s">
        <v>62</v>
      </c>
      <c r="D925" s="2" t="s">
        <v>42</v>
      </c>
      <c r="E925" s="2" t="s">
        <v>1194</v>
      </c>
      <c r="F925">
        <v>12000</v>
      </c>
    </row>
    <row r="926" spans="1:6" x14ac:dyDescent="0.25">
      <c r="A926" t="s">
        <v>1000</v>
      </c>
      <c r="B926" s="2">
        <v>2022</v>
      </c>
      <c r="C926" s="2" t="s">
        <v>62</v>
      </c>
      <c r="D926" s="2" t="s">
        <v>42</v>
      </c>
      <c r="E926" s="2" t="s">
        <v>1194</v>
      </c>
      <c r="F926">
        <v>11000</v>
      </c>
    </row>
    <row r="927" spans="1:6" x14ac:dyDescent="0.25">
      <c r="A927" t="s">
        <v>1001</v>
      </c>
      <c r="B927" s="2">
        <v>2022</v>
      </c>
      <c r="C927" s="2" t="s">
        <v>63</v>
      </c>
      <c r="D927" s="2" t="s">
        <v>42</v>
      </c>
      <c r="E927" s="2" t="s">
        <v>39</v>
      </c>
      <c r="F927">
        <v>1700000</v>
      </c>
    </row>
    <row r="928" spans="1:6" x14ac:dyDescent="0.25">
      <c r="A928" t="s">
        <v>1002</v>
      </c>
      <c r="B928" s="2">
        <v>2022</v>
      </c>
      <c r="C928" s="2" t="s">
        <v>63</v>
      </c>
      <c r="D928" s="2" t="s">
        <v>42</v>
      </c>
      <c r="E928" s="2" t="s">
        <v>40</v>
      </c>
      <c r="F928">
        <v>1900000</v>
      </c>
    </row>
    <row r="929" spans="1:6" x14ac:dyDescent="0.25">
      <c r="A929" t="s">
        <v>1003</v>
      </c>
      <c r="B929" s="2">
        <v>2022</v>
      </c>
      <c r="C929" s="2" t="s">
        <v>63</v>
      </c>
      <c r="D929" s="2" t="s">
        <v>42</v>
      </c>
      <c r="E929" s="2" t="s">
        <v>41</v>
      </c>
      <c r="F929">
        <v>1500000</v>
      </c>
    </row>
    <row r="930" spans="1:6" x14ac:dyDescent="0.25">
      <c r="A930" t="s">
        <v>1004</v>
      </c>
      <c r="B930" s="2">
        <v>2022</v>
      </c>
      <c r="C930" s="2" t="s">
        <v>63</v>
      </c>
      <c r="D930" s="2" t="s">
        <v>42</v>
      </c>
      <c r="E930" s="2" t="s">
        <v>1194</v>
      </c>
      <c r="F930">
        <v>420000</v>
      </c>
    </row>
    <row r="931" spans="1:6" x14ac:dyDescent="0.25">
      <c r="A931" t="s">
        <v>1005</v>
      </c>
      <c r="B931" s="2">
        <v>2022</v>
      </c>
      <c r="C931" s="2" t="s">
        <v>63</v>
      </c>
      <c r="D931" s="2" t="s">
        <v>42</v>
      </c>
      <c r="E931" s="2" t="s">
        <v>1194</v>
      </c>
      <c r="F931">
        <v>280000</v>
      </c>
    </row>
    <row r="932" spans="1:6" x14ac:dyDescent="0.25">
      <c r="A932" t="s">
        <v>1006</v>
      </c>
      <c r="B932" s="2">
        <v>2022</v>
      </c>
      <c r="C932" s="2" t="s">
        <v>63</v>
      </c>
      <c r="D932" s="2" t="s">
        <v>42</v>
      </c>
      <c r="E932" s="2" t="s">
        <v>1194</v>
      </c>
      <c r="F932">
        <v>1300000</v>
      </c>
    </row>
    <row r="933" spans="1:6" x14ac:dyDescent="0.25">
      <c r="A933" t="s">
        <v>1007</v>
      </c>
      <c r="B933" s="2">
        <v>2022</v>
      </c>
      <c r="C933" s="2" t="s">
        <v>63</v>
      </c>
      <c r="D933" s="2" t="s">
        <v>42</v>
      </c>
      <c r="E933" s="2" t="s">
        <v>1194</v>
      </c>
      <c r="F933">
        <v>1400000</v>
      </c>
    </row>
    <row r="934" spans="1:6" x14ac:dyDescent="0.25">
      <c r="A934" t="s">
        <v>1008</v>
      </c>
      <c r="B934" s="2">
        <v>2022</v>
      </c>
      <c r="C934" s="2" t="s">
        <v>63</v>
      </c>
      <c r="D934" s="2" t="s">
        <v>42</v>
      </c>
      <c r="E934" s="2" t="s">
        <v>1194</v>
      </c>
      <c r="F934">
        <v>1200000</v>
      </c>
    </row>
    <row r="935" spans="1:6" x14ac:dyDescent="0.25">
      <c r="A935" t="s">
        <v>1009</v>
      </c>
      <c r="B935" s="2">
        <v>2022</v>
      </c>
      <c r="C935" s="2" t="s">
        <v>63</v>
      </c>
      <c r="D935" s="2" t="s">
        <v>42</v>
      </c>
      <c r="E935" s="2" t="s">
        <v>1194</v>
      </c>
      <c r="F935">
        <v>1100000</v>
      </c>
    </row>
    <row r="936" spans="1:6" x14ac:dyDescent="0.25">
      <c r="A936" t="s">
        <v>1010</v>
      </c>
      <c r="B936" s="2">
        <v>2022</v>
      </c>
      <c r="C936" s="2" t="s">
        <v>63</v>
      </c>
      <c r="D936" s="2" t="s">
        <v>42</v>
      </c>
      <c r="E936" s="2" t="s">
        <v>1194</v>
      </c>
      <c r="F936">
        <v>260000</v>
      </c>
    </row>
    <row r="937" spans="1:6" x14ac:dyDescent="0.25">
      <c r="A937" t="s">
        <v>1011</v>
      </c>
      <c r="B937" s="2">
        <v>2022</v>
      </c>
      <c r="C937" s="2" t="s">
        <v>63</v>
      </c>
      <c r="D937" s="2" t="s">
        <v>42</v>
      </c>
      <c r="E937" s="2" t="s">
        <v>1194</v>
      </c>
      <c r="F937">
        <v>240000</v>
      </c>
    </row>
    <row r="938" spans="1:6" x14ac:dyDescent="0.25">
      <c r="A938" t="s">
        <v>1012</v>
      </c>
      <c r="B938" s="2">
        <v>2022</v>
      </c>
      <c r="C938" s="2" t="s">
        <v>63</v>
      </c>
      <c r="D938" s="2" t="s">
        <v>42</v>
      </c>
      <c r="E938" s="2" t="s">
        <v>1194</v>
      </c>
      <c r="F938">
        <v>230000</v>
      </c>
    </row>
    <row r="939" spans="1:6" x14ac:dyDescent="0.25">
      <c r="A939" t="s">
        <v>1013</v>
      </c>
      <c r="B939" s="2">
        <v>2022</v>
      </c>
      <c r="C939" s="2" t="s">
        <v>63</v>
      </c>
      <c r="D939" s="2" t="s">
        <v>42</v>
      </c>
      <c r="E939" s="2" t="s">
        <v>1194</v>
      </c>
      <c r="F939">
        <v>130000</v>
      </c>
    </row>
    <row r="940" spans="1:6" x14ac:dyDescent="0.25">
      <c r="A940" t="s">
        <v>1014</v>
      </c>
      <c r="B940" s="2">
        <v>2022</v>
      </c>
      <c r="C940" s="2" t="s">
        <v>63</v>
      </c>
      <c r="D940" s="2" t="s">
        <v>42</v>
      </c>
      <c r="E940" s="2" t="s">
        <v>1194</v>
      </c>
      <c r="F940">
        <v>120000</v>
      </c>
    </row>
    <row r="941" spans="1:6" x14ac:dyDescent="0.25">
      <c r="A941" t="s">
        <v>1015</v>
      </c>
      <c r="B941" s="2">
        <v>2022</v>
      </c>
      <c r="C941" s="2" t="s">
        <v>63</v>
      </c>
      <c r="D941" s="2" t="s">
        <v>42</v>
      </c>
      <c r="E941" s="2" t="s">
        <v>1194</v>
      </c>
      <c r="F941">
        <v>65000</v>
      </c>
    </row>
    <row r="942" spans="1:6" x14ac:dyDescent="0.25">
      <c r="A942" t="s">
        <v>1016</v>
      </c>
      <c r="B942" s="2">
        <v>2022</v>
      </c>
      <c r="C942" s="2" t="s">
        <v>63</v>
      </c>
      <c r="D942" s="2" t="s">
        <v>42</v>
      </c>
      <c r="E942" s="2" t="s">
        <v>1194</v>
      </c>
      <c r="F942">
        <v>42000</v>
      </c>
    </row>
    <row r="943" spans="1:6" x14ac:dyDescent="0.25">
      <c r="A943" t="s">
        <v>1017</v>
      </c>
      <c r="B943" s="2">
        <v>2022</v>
      </c>
      <c r="C943" s="2" t="s">
        <v>63</v>
      </c>
      <c r="D943" s="2" t="s">
        <v>42</v>
      </c>
      <c r="E943" s="2" t="s">
        <v>1194</v>
      </c>
      <c r="F943">
        <v>28000</v>
      </c>
    </row>
    <row r="944" spans="1:6" x14ac:dyDescent="0.25">
      <c r="A944" t="s">
        <v>1018</v>
      </c>
      <c r="B944" s="2">
        <v>2022</v>
      </c>
      <c r="C944" s="2" t="s">
        <v>63</v>
      </c>
      <c r="D944" s="2" t="s">
        <v>42</v>
      </c>
      <c r="E944" s="2" t="s">
        <v>1194</v>
      </c>
      <c r="F944">
        <v>26000</v>
      </c>
    </row>
    <row r="945" spans="1:6" x14ac:dyDescent="0.25">
      <c r="A945" t="s">
        <v>1019</v>
      </c>
      <c r="B945" s="2">
        <v>2022</v>
      </c>
      <c r="C945" s="2" t="s">
        <v>63</v>
      </c>
      <c r="D945" s="2" t="s">
        <v>42</v>
      </c>
      <c r="E945" s="2" t="s">
        <v>1194</v>
      </c>
      <c r="F945">
        <v>24000</v>
      </c>
    </row>
    <row r="946" spans="1:6" x14ac:dyDescent="0.25">
      <c r="A946" t="s">
        <v>1020</v>
      </c>
      <c r="B946" s="2">
        <v>2022</v>
      </c>
      <c r="C946" s="2" t="s">
        <v>63</v>
      </c>
      <c r="D946" s="2" t="s">
        <v>42</v>
      </c>
      <c r="E946" s="2" t="s">
        <v>1194</v>
      </c>
      <c r="F946">
        <v>33600</v>
      </c>
    </row>
    <row r="947" spans="1:6" x14ac:dyDescent="0.25">
      <c r="A947" t="s">
        <v>1021</v>
      </c>
      <c r="B947" s="2">
        <v>2022</v>
      </c>
      <c r="C947" s="2" t="s">
        <v>63</v>
      </c>
      <c r="D947" s="2" t="s">
        <v>42</v>
      </c>
      <c r="E947" s="2" t="s">
        <v>1194</v>
      </c>
      <c r="F947">
        <v>13000</v>
      </c>
    </row>
    <row r="948" spans="1:6" x14ac:dyDescent="0.25">
      <c r="A948" t="s">
        <v>1022</v>
      </c>
      <c r="B948" s="2">
        <v>2022</v>
      </c>
      <c r="C948" s="2" t="s">
        <v>63</v>
      </c>
      <c r="D948" s="2" t="s">
        <v>42</v>
      </c>
      <c r="E948" s="2" t="s">
        <v>1194</v>
      </c>
      <c r="F948">
        <v>12000</v>
      </c>
    </row>
    <row r="949" spans="1:6" x14ac:dyDescent="0.25">
      <c r="A949" t="s">
        <v>1023</v>
      </c>
      <c r="B949" s="2">
        <v>2022</v>
      </c>
      <c r="C949" s="2" t="s">
        <v>64</v>
      </c>
      <c r="D949" s="2" t="s">
        <v>42</v>
      </c>
      <c r="E949" s="2" t="s">
        <v>39</v>
      </c>
      <c r="F949">
        <v>1800000</v>
      </c>
    </row>
    <row r="950" spans="1:6" x14ac:dyDescent="0.25">
      <c r="A950" t="s">
        <v>1024</v>
      </c>
      <c r="B950" s="2">
        <v>2022</v>
      </c>
      <c r="C950" s="2" t="s">
        <v>64</v>
      </c>
      <c r="D950" s="2" t="s">
        <v>42</v>
      </c>
      <c r="E950" s="2" t="s">
        <v>40</v>
      </c>
      <c r="F950">
        <v>2000000</v>
      </c>
    </row>
    <row r="951" spans="1:6" x14ac:dyDescent="0.25">
      <c r="A951" t="s">
        <v>1025</v>
      </c>
      <c r="B951" s="2">
        <v>2022</v>
      </c>
      <c r="C951" s="2" t="s">
        <v>64</v>
      </c>
      <c r="D951" s="2" t="s">
        <v>42</v>
      </c>
      <c r="E951" s="2" t="s">
        <v>41</v>
      </c>
      <c r="F951">
        <v>1600000</v>
      </c>
    </row>
    <row r="952" spans="1:6" x14ac:dyDescent="0.25">
      <c r="A952" t="s">
        <v>1026</v>
      </c>
      <c r="B952" s="2">
        <v>2022</v>
      </c>
      <c r="C952" s="2" t="s">
        <v>64</v>
      </c>
      <c r="D952" s="2" t="s">
        <v>42</v>
      </c>
      <c r="E952" s="2" t="s">
        <v>1194</v>
      </c>
      <c r="F952">
        <v>450000</v>
      </c>
    </row>
    <row r="953" spans="1:6" x14ac:dyDescent="0.25">
      <c r="A953" t="s">
        <v>1027</v>
      </c>
      <c r="B953" s="2">
        <v>2022</v>
      </c>
      <c r="C953" s="2" t="s">
        <v>64</v>
      </c>
      <c r="D953" s="2" t="s">
        <v>42</v>
      </c>
      <c r="E953" s="2" t="s">
        <v>1194</v>
      </c>
      <c r="F953">
        <v>300000</v>
      </c>
    </row>
    <row r="954" spans="1:6" x14ac:dyDescent="0.25">
      <c r="A954" t="s">
        <v>1028</v>
      </c>
      <c r="B954" s="2">
        <v>2022</v>
      </c>
      <c r="C954" s="2" t="s">
        <v>64</v>
      </c>
      <c r="D954" s="2" t="s">
        <v>42</v>
      </c>
      <c r="E954" s="2" t="s">
        <v>1194</v>
      </c>
      <c r="F954">
        <v>1400000</v>
      </c>
    </row>
    <row r="955" spans="1:6" x14ac:dyDescent="0.25">
      <c r="A955" t="s">
        <v>1029</v>
      </c>
      <c r="B955" s="2">
        <v>2022</v>
      </c>
      <c r="C955" s="2" t="s">
        <v>64</v>
      </c>
      <c r="D955" s="2" t="s">
        <v>42</v>
      </c>
      <c r="E955" s="2" t="s">
        <v>1194</v>
      </c>
      <c r="F955">
        <v>1500000</v>
      </c>
    </row>
    <row r="956" spans="1:6" x14ac:dyDescent="0.25">
      <c r="A956" t="s">
        <v>1030</v>
      </c>
      <c r="B956" s="2">
        <v>2022</v>
      </c>
      <c r="C956" s="2" t="s">
        <v>64</v>
      </c>
      <c r="D956" s="2" t="s">
        <v>42</v>
      </c>
      <c r="E956" s="2" t="s">
        <v>1194</v>
      </c>
      <c r="F956">
        <v>1300000</v>
      </c>
    </row>
    <row r="957" spans="1:6" x14ac:dyDescent="0.25">
      <c r="A957" t="s">
        <v>1031</v>
      </c>
      <c r="B957" s="2">
        <v>2022</v>
      </c>
      <c r="C957" s="2" t="s">
        <v>64</v>
      </c>
      <c r="D957" s="2" t="s">
        <v>42</v>
      </c>
      <c r="E957" s="2" t="s">
        <v>1194</v>
      </c>
      <c r="F957">
        <v>1200000</v>
      </c>
    </row>
    <row r="958" spans="1:6" x14ac:dyDescent="0.25">
      <c r="A958" t="s">
        <v>1032</v>
      </c>
      <c r="B958" s="2">
        <v>2022</v>
      </c>
      <c r="C958" s="2" t="s">
        <v>64</v>
      </c>
      <c r="D958" s="2" t="s">
        <v>42</v>
      </c>
      <c r="E958" s="2" t="s">
        <v>1194</v>
      </c>
      <c r="F958">
        <v>280000</v>
      </c>
    </row>
    <row r="959" spans="1:6" x14ac:dyDescent="0.25">
      <c r="A959" t="s">
        <v>1033</v>
      </c>
      <c r="B959" s="2">
        <v>2022</v>
      </c>
      <c r="C959" s="2" t="s">
        <v>64</v>
      </c>
      <c r="D959" s="2" t="s">
        <v>42</v>
      </c>
      <c r="E959" s="2" t="s">
        <v>1194</v>
      </c>
      <c r="F959">
        <v>260000</v>
      </c>
    </row>
    <row r="960" spans="1:6" x14ac:dyDescent="0.25">
      <c r="A960" t="s">
        <v>1034</v>
      </c>
      <c r="B960" s="2">
        <v>2022</v>
      </c>
      <c r="C960" s="2" t="s">
        <v>64</v>
      </c>
      <c r="D960" s="2" t="s">
        <v>42</v>
      </c>
      <c r="E960" s="2" t="s">
        <v>1194</v>
      </c>
      <c r="F960">
        <v>250000</v>
      </c>
    </row>
    <row r="961" spans="1:6" x14ac:dyDescent="0.25">
      <c r="A961" t="s">
        <v>1035</v>
      </c>
      <c r="B961" s="2">
        <v>2022</v>
      </c>
      <c r="C961" s="2" t="s">
        <v>64</v>
      </c>
      <c r="D961" s="2" t="s">
        <v>42</v>
      </c>
      <c r="E961" s="2" t="s">
        <v>1194</v>
      </c>
      <c r="F961">
        <v>140000</v>
      </c>
    </row>
    <row r="962" spans="1:6" x14ac:dyDescent="0.25">
      <c r="A962" t="s">
        <v>1036</v>
      </c>
      <c r="B962" s="2">
        <v>2022</v>
      </c>
      <c r="C962" s="2" t="s">
        <v>64</v>
      </c>
      <c r="D962" s="2" t="s">
        <v>42</v>
      </c>
      <c r="E962" s="2" t="s">
        <v>1194</v>
      </c>
      <c r="F962">
        <v>130000</v>
      </c>
    </row>
    <row r="963" spans="1:6" x14ac:dyDescent="0.25">
      <c r="A963" t="s">
        <v>1037</v>
      </c>
      <c r="B963" s="2">
        <v>2022</v>
      </c>
      <c r="C963" s="2" t="s">
        <v>64</v>
      </c>
      <c r="D963" s="2" t="s">
        <v>42</v>
      </c>
      <c r="E963" s="2" t="s">
        <v>1194</v>
      </c>
      <c r="F963">
        <v>70000</v>
      </c>
    </row>
    <row r="964" spans="1:6" x14ac:dyDescent="0.25">
      <c r="A964" t="s">
        <v>1038</v>
      </c>
      <c r="B964" s="2">
        <v>2022</v>
      </c>
      <c r="C964" s="2" t="s">
        <v>64</v>
      </c>
      <c r="D964" s="2" t="s">
        <v>42</v>
      </c>
      <c r="E964" s="2" t="s">
        <v>1194</v>
      </c>
      <c r="F964">
        <v>45000</v>
      </c>
    </row>
    <row r="965" spans="1:6" x14ac:dyDescent="0.25">
      <c r="A965" t="s">
        <v>1039</v>
      </c>
      <c r="B965" s="2">
        <v>2022</v>
      </c>
      <c r="C965" s="2" t="s">
        <v>64</v>
      </c>
      <c r="D965" s="2" t="s">
        <v>42</v>
      </c>
      <c r="E965" s="2" t="s">
        <v>1194</v>
      </c>
      <c r="F965">
        <v>30000</v>
      </c>
    </row>
    <row r="966" spans="1:6" x14ac:dyDescent="0.25">
      <c r="A966" t="s">
        <v>1040</v>
      </c>
      <c r="B966" s="2">
        <v>2022</v>
      </c>
      <c r="C966" s="2" t="s">
        <v>64</v>
      </c>
      <c r="D966" s="2" t="s">
        <v>42</v>
      </c>
      <c r="E966" s="2" t="s">
        <v>1194</v>
      </c>
      <c r="F966">
        <v>28000</v>
      </c>
    </row>
    <row r="967" spans="1:6" x14ac:dyDescent="0.25">
      <c r="A967" t="s">
        <v>1041</v>
      </c>
      <c r="B967" s="2">
        <v>2022</v>
      </c>
      <c r="C967" s="2" t="s">
        <v>64</v>
      </c>
      <c r="D967" s="2" t="s">
        <v>42</v>
      </c>
      <c r="E967" s="2" t="s">
        <v>1194</v>
      </c>
      <c r="F967">
        <v>26000</v>
      </c>
    </row>
    <row r="968" spans="1:6" x14ac:dyDescent="0.25">
      <c r="A968" t="s">
        <v>1042</v>
      </c>
      <c r="B968" s="2">
        <v>2022</v>
      </c>
      <c r="C968" s="2" t="s">
        <v>64</v>
      </c>
      <c r="D968" s="2" t="s">
        <v>42</v>
      </c>
      <c r="E968" s="2" t="s">
        <v>1194</v>
      </c>
      <c r="F968">
        <v>36000</v>
      </c>
    </row>
    <row r="969" spans="1:6" x14ac:dyDescent="0.25">
      <c r="A969" t="s">
        <v>1043</v>
      </c>
      <c r="B969" s="2">
        <v>2022</v>
      </c>
      <c r="C969" s="2" t="s">
        <v>64</v>
      </c>
      <c r="D969" s="2" t="s">
        <v>42</v>
      </c>
      <c r="E969" s="2" t="s">
        <v>1194</v>
      </c>
      <c r="F969">
        <v>14000</v>
      </c>
    </row>
    <row r="970" spans="1:6" x14ac:dyDescent="0.25">
      <c r="A970" t="s">
        <v>1044</v>
      </c>
      <c r="B970" s="2">
        <v>2022</v>
      </c>
      <c r="C970" s="2" t="s">
        <v>64</v>
      </c>
      <c r="D970" s="2" t="s">
        <v>42</v>
      </c>
      <c r="E970" s="2" t="s">
        <v>1194</v>
      </c>
      <c r="F970">
        <v>13000</v>
      </c>
    </row>
    <row r="971" spans="1:6" x14ac:dyDescent="0.25">
      <c r="A971" t="s">
        <v>1045</v>
      </c>
      <c r="B971" s="2">
        <v>2022</v>
      </c>
      <c r="C971" s="2" t="s">
        <v>65</v>
      </c>
      <c r="D971" s="2" t="s">
        <v>42</v>
      </c>
      <c r="E971" s="2" t="s">
        <v>39</v>
      </c>
      <c r="F971">
        <v>1900000</v>
      </c>
    </row>
    <row r="972" spans="1:6" x14ac:dyDescent="0.25">
      <c r="A972" t="s">
        <v>1046</v>
      </c>
      <c r="B972" s="2">
        <v>2022</v>
      </c>
      <c r="C972" s="2" t="s">
        <v>65</v>
      </c>
      <c r="D972" s="2" t="s">
        <v>42</v>
      </c>
      <c r="E972" s="2" t="s">
        <v>40</v>
      </c>
      <c r="F972">
        <v>2000000</v>
      </c>
    </row>
    <row r="973" spans="1:6" x14ac:dyDescent="0.25">
      <c r="A973" t="s">
        <v>1047</v>
      </c>
      <c r="B973" s="2">
        <v>2022</v>
      </c>
      <c r="C973" s="2" t="s">
        <v>65</v>
      </c>
      <c r="D973" s="2" t="s">
        <v>42</v>
      </c>
      <c r="E973" s="2" t="s">
        <v>41</v>
      </c>
      <c r="F973">
        <v>1700000</v>
      </c>
    </row>
    <row r="974" spans="1:6" x14ac:dyDescent="0.25">
      <c r="A974" t="s">
        <v>1048</v>
      </c>
      <c r="B974" s="2">
        <v>2022</v>
      </c>
      <c r="C974" s="2" t="s">
        <v>65</v>
      </c>
      <c r="D974" s="2" t="s">
        <v>42</v>
      </c>
      <c r="E974" s="2" t="s">
        <v>1194</v>
      </c>
      <c r="F974">
        <v>480000</v>
      </c>
    </row>
    <row r="975" spans="1:6" x14ac:dyDescent="0.25">
      <c r="A975" t="s">
        <v>1049</v>
      </c>
      <c r="B975" s="2">
        <v>2022</v>
      </c>
      <c r="C975" s="2" t="s">
        <v>65</v>
      </c>
      <c r="D975" s="2" t="s">
        <v>42</v>
      </c>
      <c r="E975" s="2" t="s">
        <v>1194</v>
      </c>
      <c r="F975">
        <v>320000</v>
      </c>
    </row>
    <row r="976" spans="1:6" x14ac:dyDescent="0.25">
      <c r="A976" t="s">
        <v>1050</v>
      </c>
      <c r="B976" s="2">
        <v>2022</v>
      </c>
      <c r="C976" s="2" t="s">
        <v>65</v>
      </c>
      <c r="D976" s="2" t="s">
        <v>42</v>
      </c>
      <c r="E976" s="2" t="s">
        <v>1194</v>
      </c>
      <c r="F976">
        <v>1500000</v>
      </c>
    </row>
    <row r="977" spans="1:6" x14ac:dyDescent="0.25">
      <c r="A977" t="s">
        <v>1051</v>
      </c>
      <c r="B977" s="2">
        <v>2022</v>
      </c>
      <c r="C977" s="2" t="s">
        <v>65</v>
      </c>
      <c r="D977" s="2" t="s">
        <v>42</v>
      </c>
      <c r="E977" s="2" t="s">
        <v>1194</v>
      </c>
      <c r="F977">
        <v>1600000</v>
      </c>
    </row>
    <row r="978" spans="1:6" x14ac:dyDescent="0.25">
      <c r="A978" t="s">
        <v>1052</v>
      </c>
      <c r="B978" s="2">
        <v>2022</v>
      </c>
      <c r="C978" s="2" t="s">
        <v>65</v>
      </c>
      <c r="D978" s="2" t="s">
        <v>42</v>
      </c>
      <c r="E978" s="2" t="s">
        <v>1194</v>
      </c>
      <c r="F978">
        <v>1400000</v>
      </c>
    </row>
    <row r="979" spans="1:6" x14ac:dyDescent="0.25">
      <c r="A979" t="s">
        <v>1053</v>
      </c>
      <c r="B979" s="2">
        <v>2022</v>
      </c>
      <c r="C979" s="2" t="s">
        <v>65</v>
      </c>
      <c r="D979" s="2" t="s">
        <v>42</v>
      </c>
      <c r="E979" s="2" t="s">
        <v>1194</v>
      </c>
      <c r="F979">
        <v>1300000</v>
      </c>
    </row>
    <row r="980" spans="1:6" x14ac:dyDescent="0.25">
      <c r="A980" t="s">
        <v>1054</v>
      </c>
      <c r="B980" s="2">
        <v>2022</v>
      </c>
      <c r="C980" s="2" t="s">
        <v>65</v>
      </c>
      <c r="D980" s="2" t="s">
        <v>42</v>
      </c>
      <c r="E980" s="2" t="s">
        <v>1194</v>
      </c>
      <c r="F980">
        <v>300000</v>
      </c>
    </row>
    <row r="981" spans="1:6" x14ac:dyDescent="0.25">
      <c r="A981" t="s">
        <v>1055</v>
      </c>
      <c r="B981" s="2">
        <v>2022</v>
      </c>
      <c r="C981" s="2" t="s">
        <v>65</v>
      </c>
      <c r="D981" s="2" t="s">
        <v>42</v>
      </c>
      <c r="E981" s="2" t="s">
        <v>1194</v>
      </c>
      <c r="F981">
        <v>280000</v>
      </c>
    </row>
    <row r="982" spans="1:6" x14ac:dyDescent="0.25">
      <c r="A982" t="s">
        <v>1056</v>
      </c>
      <c r="B982" s="2">
        <v>2022</v>
      </c>
      <c r="C982" s="2" t="s">
        <v>65</v>
      </c>
      <c r="D982" s="2" t="s">
        <v>42</v>
      </c>
      <c r="E982" s="2" t="s">
        <v>1194</v>
      </c>
      <c r="F982">
        <v>270000</v>
      </c>
    </row>
    <row r="983" spans="1:6" x14ac:dyDescent="0.25">
      <c r="A983" t="s">
        <v>1057</v>
      </c>
      <c r="B983" s="2">
        <v>2022</v>
      </c>
      <c r="C983" s="2" t="s">
        <v>65</v>
      </c>
      <c r="D983" s="2" t="s">
        <v>42</v>
      </c>
      <c r="E983" s="2" t="s">
        <v>1194</v>
      </c>
      <c r="F983">
        <v>150000</v>
      </c>
    </row>
    <row r="984" spans="1:6" x14ac:dyDescent="0.25">
      <c r="A984" t="s">
        <v>1058</v>
      </c>
      <c r="B984" s="2">
        <v>2022</v>
      </c>
      <c r="C984" s="2" t="s">
        <v>65</v>
      </c>
      <c r="D984" s="2" t="s">
        <v>42</v>
      </c>
      <c r="E984" s="2" t="s">
        <v>1194</v>
      </c>
      <c r="F984">
        <v>140000</v>
      </c>
    </row>
    <row r="985" spans="1:6" x14ac:dyDescent="0.25">
      <c r="A985" t="s">
        <v>1059</v>
      </c>
      <c r="B985" s="2">
        <v>2022</v>
      </c>
      <c r="C985" s="2" t="s">
        <v>65</v>
      </c>
      <c r="D985" s="2" t="s">
        <v>42</v>
      </c>
      <c r="E985" s="2" t="s">
        <v>1194</v>
      </c>
      <c r="F985">
        <v>75000</v>
      </c>
    </row>
    <row r="986" spans="1:6" x14ac:dyDescent="0.25">
      <c r="A986" t="s">
        <v>1060</v>
      </c>
      <c r="B986" s="2">
        <v>2022</v>
      </c>
      <c r="C986" s="2" t="s">
        <v>65</v>
      </c>
      <c r="D986" s="2" t="s">
        <v>42</v>
      </c>
      <c r="E986" s="2" t="s">
        <v>1194</v>
      </c>
      <c r="F986">
        <v>48000</v>
      </c>
    </row>
    <row r="987" spans="1:6" x14ac:dyDescent="0.25">
      <c r="A987" t="s">
        <v>1061</v>
      </c>
      <c r="B987" s="2">
        <v>2022</v>
      </c>
      <c r="C987" s="2" t="s">
        <v>65</v>
      </c>
      <c r="D987" s="2" t="s">
        <v>42</v>
      </c>
      <c r="E987" s="2" t="s">
        <v>1194</v>
      </c>
      <c r="F987">
        <v>32000</v>
      </c>
    </row>
    <row r="988" spans="1:6" x14ac:dyDescent="0.25">
      <c r="A988" t="s">
        <v>1062</v>
      </c>
      <c r="B988" s="2">
        <v>2022</v>
      </c>
      <c r="C988" s="2" t="s">
        <v>65</v>
      </c>
      <c r="D988" s="2" t="s">
        <v>42</v>
      </c>
      <c r="E988" s="2" t="s">
        <v>1194</v>
      </c>
      <c r="F988">
        <v>30000</v>
      </c>
    </row>
    <row r="989" spans="1:6" x14ac:dyDescent="0.25">
      <c r="A989" t="s">
        <v>1063</v>
      </c>
      <c r="B989" s="2">
        <v>2022</v>
      </c>
      <c r="C989" s="2" t="s">
        <v>65</v>
      </c>
      <c r="D989" s="2" t="s">
        <v>42</v>
      </c>
      <c r="E989" s="2" t="s">
        <v>1194</v>
      </c>
      <c r="F989">
        <v>28000</v>
      </c>
    </row>
    <row r="990" spans="1:6" x14ac:dyDescent="0.25">
      <c r="A990" t="s">
        <v>1064</v>
      </c>
      <c r="B990" s="2">
        <v>2022</v>
      </c>
      <c r="C990" s="2" t="s">
        <v>65</v>
      </c>
      <c r="D990" s="2" t="s">
        <v>42</v>
      </c>
      <c r="E990" s="2" t="s">
        <v>1194</v>
      </c>
      <c r="F990">
        <v>38400</v>
      </c>
    </row>
    <row r="991" spans="1:6" x14ac:dyDescent="0.25">
      <c r="A991" t="s">
        <v>1065</v>
      </c>
      <c r="B991" s="2">
        <v>2022</v>
      </c>
      <c r="C991" s="2" t="s">
        <v>65</v>
      </c>
      <c r="D991" s="2" t="s">
        <v>42</v>
      </c>
      <c r="E991" s="2" t="s">
        <v>1194</v>
      </c>
      <c r="F991">
        <v>15000</v>
      </c>
    </row>
    <row r="992" spans="1:6" x14ac:dyDescent="0.25">
      <c r="A992" t="s">
        <v>1066</v>
      </c>
      <c r="B992" s="2">
        <v>2022</v>
      </c>
      <c r="C992" s="2" t="s">
        <v>65</v>
      </c>
      <c r="D992" s="2" t="s">
        <v>42</v>
      </c>
      <c r="E992" s="2" t="s">
        <v>1194</v>
      </c>
      <c r="F992">
        <v>14000</v>
      </c>
    </row>
    <row r="993" spans="1:6" x14ac:dyDescent="0.25">
      <c r="A993" t="s">
        <v>1067</v>
      </c>
      <c r="B993" s="2">
        <v>2022</v>
      </c>
      <c r="C993" s="2" t="s">
        <v>61</v>
      </c>
      <c r="D993" s="2" t="s">
        <v>51</v>
      </c>
      <c r="E993" s="2" t="s">
        <v>43</v>
      </c>
      <c r="F993">
        <v>15000000</v>
      </c>
    </row>
    <row r="994" spans="1:6" x14ac:dyDescent="0.25">
      <c r="A994" t="s">
        <v>1068</v>
      </c>
      <c r="B994" s="2">
        <v>2022</v>
      </c>
      <c r="C994" s="2" t="s">
        <v>61</v>
      </c>
      <c r="D994" s="2" t="s">
        <v>51</v>
      </c>
      <c r="E994" s="2" t="s">
        <v>44</v>
      </c>
      <c r="F994">
        <v>11000000</v>
      </c>
    </row>
    <row r="995" spans="1:6" x14ac:dyDescent="0.25">
      <c r="A995" t="s">
        <v>1069</v>
      </c>
      <c r="B995" s="2">
        <v>2022</v>
      </c>
      <c r="C995" s="2" t="s">
        <v>61</v>
      </c>
      <c r="D995" s="2" t="s">
        <v>51</v>
      </c>
      <c r="E995" s="2" t="s">
        <v>45</v>
      </c>
      <c r="F995">
        <v>17000000</v>
      </c>
    </row>
    <row r="996" spans="1:6" x14ac:dyDescent="0.25">
      <c r="A996" t="s">
        <v>1070</v>
      </c>
      <c r="B996" s="2">
        <v>2022</v>
      </c>
      <c r="C996" s="2" t="s">
        <v>61</v>
      </c>
      <c r="D996" s="2" t="s">
        <v>51</v>
      </c>
      <c r="E996" s="2" t="s">
        <v>46</v>
      </c>
      <c r="F996">
        <v>10000000</v>
      </c>
    </row>
    <row r="997" spans="1:6" x14ac:dyDescent="0.25">
      <c r="A997" t="s">
        <v>1071</v>
      </c>
      <c r="B997" s="2">
        <v>2022</v>
      </c>
      <c r="C997" s="2" t="s">
        <v>61</v>
      </c>
      <c r="D997" s="2" t="s">
        <v>51</v>
      </c>
      <c r="E997" s="2" t="s">
        <v>47</v>
      </c>
      <c r="F997">
        <v>650000</v>
      </c>
    </row>
    <row r="998" spans="1:6" x14ac:dyDescent="0.25">
      <c r="A998" t="s">
        <v>1072</v>
      </c>
      <c r="B998" s="2">
        <v>2022</v>
      </c>
      <c r="C998" s="2" t="s">
        <v>61</v>
      </c>
      <c r="D998" s="2" t="s">
        <v>51</v>
      </c>
      <c r="E998" s="2" t="s">
        <v>1195</v>
      </c>
      <c r="F998">
        <v>600000</v>
      </c>
    </row>
    <row r="999" spans="1:6" x14ac:dyDescent="0.25">
      <c r="A999" t="s">
        <v>1073</v>
      </c>
      <c r="B999" s="2">
        <v>2022</v>
      </c>
      <c r="C999" s="2" t="s">
        <v>61</v>
      </c>
      <c r="D999" s="2" t="s">
        <v>51</v>
      </c>
      <c r="E999" s="2" t="s">
        <v>48</v>
      </c>
      <c r="F999">
        <v>9000000</v>
      </c>
    </row>
    <row r="1000" spans="1:6" x14ac:dyDescent="0.25">
      <c r="A1000" t="s">
        <v>1074</v>
      </c>
      <c r="B1000" s="2">
        <v>2022</v>
      </c>
      <c r="C1000" s="2" t="s">
        <v>61</v>
      </c>
      <c r="D1000" s="2" t="s">
        <v>51</v>
      </c>
      <c r="E1000" s="2" t="s">
        <v>49</v>
      </c>
      <c r="F1000">
        <v>12000000</v>
      </c>
    </row>
    <row r="1001" spans="1:6" x14ac:dyDescent="0.25">
      <c r="A1001" t="s">
        <v>1075</v>
      </c>
      <c r="B1001" s="2">
        <v>2022</v>
      </c>
      <c r="C1001" s="2" t="s">
        <v>61</v>
      </c>
      <c r="D1001" s="2" t="s">
        <v>51</v>
      </c>
      <c r="E1001" s="2" t="s">
        <v>1195</v>
      </c>
      <c r="F1001">
        <v>550000</v>
      </c>
    </row>
    <row r="1002" spans="1:6" x14ac:dyDescent="0.25">
      <c r="A1002" t="s">
        <v>1076</v>
      </c>
      <c r="B1002" s="2">
        <v>2022</v>
      </c>
      <c r="C1002" s="2" t="s">
        <v>61</v>
      </c>
      <c r="D1002" s="2" t="s">
        <v>51</v>
      </c>
      <c r="E1002" s="2" t="s">
        <v>1195</v>
      </c>
      <c r="F1002">
        <v>500000</v>
      </c>
    </row>
    <row r="1003" spans="1:6" x14ac:dyDescent="0.25">
      <c r="A1003" t="s">
        <v>1077</v>
      </c>
      <c r="B1003" s="2">
        <v>2022</v>
      </c>
      <c r="C1003" s="2" t="s">
        <v>61</v>
      </c>
      <c r="D1003" s="2" t="s">
        <v>51</v>
      </c>
      <c r="E1003" s="2" t="s">
        <v>1195</v>
      </c>
      <c r="F1003">
        <v>275000</v>
      </c>
    </row>
    <row r="1004" spans="1:6" x14ac:dyDescent="0.25">
      <c r="A1004" t="s">
        <v>1078</v>
      </c>
      <c r="B1004" s="2">
        <v>2022</v>
      </c>
      <c r="C1004" s="2" t="s">
        <v>61</v>
      </c>
      <c r="D1004" s="2" t="s">
        <v>51</v>
      </c>
      <c r="E1004" s="2" t="s">
        <v>1195</v>
      </c>
      <c r="F1004">
        <v>206250</v>
      </c>
    </row>
    <row r="1005" spans="1:6" x14ac:dyDescent="0.25">
      <c r="A1005" t="s">
        <v>1079</v>
      </c>
      <c r="B1005" s="2">
        <v>2022</v>
      </c>
      <c r="C1005" s="2" t="s">
        <v>61</v>
      </c>
      <c r="D1005" s="2" t="s">
        <v>51</v>
      </c>
      <c r="E1005" s="2" t="s">
        <v>1195</v>
      </c>
      <c r="F1005">
        <v>137500</v>
      </c>
    </row>
    <row r="1006" spans="1:6" x14ac:dyDescent="0.25">
      <c r="A1006" t="s">
        <v>1080</v>
      </c>
      <c r="B1006" s="2">
        <v>2022</v>
      </c>
      <c r="C1006" s="2" t="s">
        <v>61</v>
      </c>
      <c r="D1006" s="2" t="s">
        <v>51</v>
      </c>
      <c r="E1006" s="2" t="s">
        <v>50</v>
      </c>
      <c r="F1006">
        <v>60000</v>
      </c>
    </row>
    <row r="1007" spans="1:6" x14ac:dyDescent="0.25">
      <c r="A1007" t="s">
        <v>1081</v>
      </c>
      <c r="B1007" s="2">
        <v>2022</v>
      </c>
      <c r="C1007" s="2" t="s">
        <v>61</v>
      </c>
      <c r="D1007" s="2" t="s">
        <v>51</v>
      </c>
      <c r="E1007" s="2" t="s">
        <v>1195</v>
      </c>
      <c r="F1007">
        <v>55000</v>
      </c>
    </row>
    <row r="1008" spans="1:6" x14ac:dyDescent="0.25">
      <c r="A1008" t="s">
        <v>1082</v>
      </c>
      <c r="B1008" s="2">
        <v>2022</v>
      </c>
      <c r="C1008" s="2" t="s">
        <v>61</v>
      </c>
      <c r="D1008" s="2" t="s">
        <v>51</v>
      </c>
      <c r="E1008" s="2" t="s">
        <v>1195</v>
      </c>
      <c r="F1008">
        <v>50000</v>
      </c>
    </row>
    <row r="1009" spans="1:6" x14ac:dyDescent="0.25">
      <c r="A1009" t="s">
        <v>1083</v>
      </c>
      <c r="B1009" s="2">
        <v>2022</v>
      </c>
      <c r="C1009" s="2" t="s">
        <v>61</v>
      </c>
      <c r="D1009" s="2" t="s">
        <v>51</v>
      </c>
      <c r="E1009" s="2" t="s">
        <v>1195</v>
      </c>
      <c r="F1009">
        <v>27500</v>
      </c>
    </row>
    <row r="1010" spans="1:6" x14ac:dyDescent="0.25">
      <c r="A1010" t="s">
        <v>1084</v>
      </c>
      <c r="B1010" s="2">
        <v>2022</v>
      </c>
      <c r="C1010" s="2" t="s">
        <v>62</v>
      </c>
      <c r="D1010" s="2" t="s">
        <v>51</v>
      </c>
      <c r="E1010" s="2" t="s">
        <v>43</v>
      </c>
      <c r="F1010">
        <v>16000000</v>
      </c>
    </row>
    <row r="1011" spans="1:6" x14ac:dyDescent="0.25">
      <c r="A1011" t="s">
        <v>1085</v>
      </c>
      <c r="B1011" s="2">
        <v>2022</v>
      </c>
      <c r="C1011" s="2" t="s">
        <v>62</v>
      </c>
      <c r="D1011" s="2" t="s">
        <v>51</v>
      </c>
      <c r="E1011" s="2" t="s">
        <v>44</v>
      </c>
      <c r="F1011">
        <v>12000000</v>
      </c>
    </row>
    <row r="1012" spans="1:6" x14ac:dyDescent="0.25">
      <c r="A1012" t="s">
        <v>1086</v>
      </c>
      <c r="B1012" s="2">
        <v>2022</v>
      </c>
      <c r="C1012" s="2" t="s">
        <v>62</v>
      </c>
      <c r="D1012" s="2" t="s">
        <v>51</v>
      </c>
      <c r="E1012" s="2" t="s">
        <v>45</v>
      </c>
      <c r="F1012">
        <v>18000000</v>
      </c>
    </row>
    <row r="1013" spans="1:6" x14ac:dyDescent="0.25">
      <c r="A1013" t="s">
        <v>1087</v>
      </c>
      <c r="B1013" s="2">
        <v>2022</v>
      </c>
      <c r="C1013" s="2" t="s">
        <v>62</v>
      </c>
      <c r="D1013" s="2" t="s">
        <v>51</v>
      </c>
      <c r="E1013" s="2" t="s">
        <v>46</v>
      </c>
      <c r="F1013">
        <v>11000000</v>
      </c>
    </row>
    <row r="1014" spans="1:6" x14ac:dyDescent="0.25">
      <c r="A1014" t="s">
        <v>1088</v>
      </c>
      <c r="B1014" s="2">
        <v>2022</v>
      </c>
      <c r="C1014" s="2" t="s">
        <v>62</v>
      </c>
      <c r="D1014" s="2" t="s">
        <v>51</v>
      </c>
      <c r="E1014" s="2" t="s">
        <v>47</v>
      </c>
      <c r="F1014">
        <v>700000</v>
      </c>
    </row>
    <row r="1015" spans="1:6" x14ac:dyDescent="0.25">
      <c r="A1015" t="s">
        <v>1089</v>
      </c>
      <c r="B1015" s="2">
        <v>2022</v>
      </c>
      <c r="C1015" s="2" t="s">
        <v>62</v>
      </c>
      <c r="D1015" s="2" t="s">
        <v>51</v>
      </c>
      <c r="E1015" s="2" t="s">
        <v>1195</v>
      </c>
      <c r="F1015">
        <v>650000</v>
      </c>
    </row>
    <row r="1016" spans="1:6" x14ac:dyDescent="0.25">
      <c r="A1016" t="s">
        <v>1090</v>
      </c>
      <c r="B1016" s="2">
        <v>2022</v>
      </c>
      <c r="C1016" s="2" t="s">
        <v>62</v>
      </c>
      <c r="D1016" s="2" t="s">
        <v>51</v>
      </c>
      <c r="E1016" s="2" t="s">
        <v>48</v>
      </c>
      <c r="F1016">
        <v>10000000</v>
      </c>
    </row>
    <row r="1017" spans="1:6" x14ac:dyDescent="0.25">
      <c r="A1017" t="s">
        <v>1091</v>
      </c>
      <c r="B1017" s="2">
        <v>2022</v>
      </c>
      <c r="C1017" s="2" t="s">
        <v>62</v>
      </c>
      <c r="D1017" s="2" t="s">
        <v>51</v>
      </c>
      <c r="E1017" s="2" t="s">
        <v>49</v>
      </c>
      <c r="F1017">
        <v>13000000</v>
      </c>
    </row>
    <row r="1018" spans="1:6" x14ac:dyDescent="0.25">
      <c r="A1018" t="s">
        <v>1092</v>
      </c>
      <c r="B1018" s="2">
        <v>2022</v>
      </c>
      <c r="C1018" s="2" t="s">
        <v>62</v>
      </c>
      <c r="D1018" s="2" t="s">
        <v>51</v>
      </c>
      <c r="E1018" s="2" t="s">
        <v>1195</v>
      </c>
      <c r="F1018">
        <v>600000</v>
      </c>
    </row>
    <row r="1019" spans="1:6" x14ac:dyDescent="0.25">
      <c r="A1019" t="s">
        <v>1093</v>
      </c>
      <c r="B1019" s="2">
        <v>2022</v>
      </c>
      <c r="C1019" s="2" t="s">
        <v>62</v>
      </c>
      <c r="D1019" s="2" t="s">
        <v>51</v>
      </c>
      <c r="E1019" s="2" t="s">
        <v>1195</v>
      </c>
      <c r="F1019">
        <v>550000</v>
      </c>
    </row>
    <row r="1020" spans="1:6" x14ac:dyDescent="0.25">
      <c r="A1020" t="s">
        <v>1094</v>
      </c>
      <c r="B1020" s="2">
        <v>2022</v>
      </c>
      <c r="C1020" s="2" t="s">
        <v>62</v>
      </c>
      <c r="D1020" s="2" t="s">
        <v>51</v>
      </c>
      <c r="E1020" s="2" t="s">
        <v>1195</v>
      </c>
      <c r="F1020">
        <v>300000</v>
      </c>
    </row>
    <row r="1021" spans="1:6" x14ac:dyDescent="0.25">
      <c r="A1021" t="s">
        <v>1095</v>
      </c>
      <c r="B1021" s="2">
        <v>2022</v>
      </c>
      <c r="C1021" s="2" t="s">
        <v>62</v>
      </c>
      <c r="D1021" s="2" t="s">
        <v>51</v>
      </c>
      <c r="E1021" s="2" t="s">
        <v>1195</v>
      </c>
      <c r="F1021">
        <v>225000</v>
      </c>
    </row>
    <row r="1022" spans="1:6" x14ac:dyDescent="0.25">
      <c r="A1022" t="s">
        <v>1096</v>
      </c>
      <c r="B1022" s="2">
        <v>2022</v>
      </c>
      <c r="C1022" s="2" t="s">
        <v>62</v>
      </c>
      <c r="D1022" s="2" t="s">
        <v>51</v>
      </c>
      <c r="E1022" s="2" t="s">
        <v>1195</v>
      </c>
      <c r="F1022">
        <v>150000</v>
      </c>
    </row>
    <row r="1023" spans="1:6" x14ac:dyDescent="0.25">
      <c r="A1023" t="s">
        <v>1097</v>
      </c>
      <c r="B1023" s="2">
        <v>2022</v>
      </c>
      <c r="C1023" s="2" t="s">
        <v>62</v>
      </c>
      <c r="D1023" s="2" t="s">
        <v>51</v>
      </c>
      <c r="E1023" s="2" t="s">
        <v>50</v>
      </c>
      <c r="F1023">
        <v>65000</v>
      </c>
    </row>
    <row r="1024" spans="1:6" x14ac:dyDescent="0.25">
      <c r="A1024" t="s">
        <v>1098</v>
      </c>
      <c r="B1024" s="2">
        <v>2022</v>
      </c>
      <c r="C1024" s="2" t="s">
        <v>62</v>
      </c>
      <c r="D1024" s="2" t="s">
        <v>51</v>
      </c>
      <c r="E1024" s="2" t="s">
        <v>1195</v>
      </c>
      <c r="F1024">
        <v>60000</v>
      </c>
    </row>
    <row r="1025" spans="1:6" x14ac:dyDescent="0.25">
      <c r="A1025" t="s">
        <v>1099</v>
      </c>
      <c r="B1025" s="2">
        <v>2022</v>
      </c>
      <c r="C1025" s="2" t="s">
        <v>62</v>
      </c>
      <c r="D1025" s="2" t="s">
        <v>51</v>
      </c>
      <c r="E1025" s="2" t="s">
        <v>1195</v>
      </c>
      <c r="F1025">
        <v>55000</v>
      </c>
    </row>
    <row r="1026" spans="1:6" x14ac:dyDescent="0.25">
      <c r="A1026" t="s">
        <v>1100</v>
      </c>
      <c r="B1026" s="2">
        <v>2022</v>
      </c>
      <c r="C1026" s="2" t="s">
        <v>62</v>
      </c>
      <c r="D1026" s="2" t="s">
        <v>51</v>
      </c>
      <c r="E1026" s="2" t="s">
        <v>1195</v>
      </c>
      <c r="F1026">
        <v>30000</v>
      </c>
    </row>
    <row r="1027" spans="1:6" x14ac:dyDescent="0.25">
      <c r="A1027" t="s">
        <v>1101</v>
      </c>
      <c r="B1027" s="2">
        <v>2022</v>
      </c>
      <c r="C1027" s="2" t="s">
        <v>63</v>
      </c>
      <c r="D1027" s="2" t="s">
        <v>51</v>
      </c>
      <c r="E1027" s="2" t="s">
        <v>43</v>
      </c>
      <c r="F1027">
        <v>17000000</v>
      </c>
    </row>
    <row r="1028" spans="1:6" x14ac:dyDescent="0.25">
      <c r="A1028" t="s">
        <v>1102</v>
      </c>
      <c r="B1028" s="2">
        <v>2022</v>
      </c>
      <c r="C1028" s="2" t="s">
        <v>63</v>
      </c>
      <c r="D1028" s="2" t="s">
        <v>51</v>
      </c>
      <c r="E1028" s="2" t="s">
        <v>44</v>
      </c>
      <c r="F1028">
        <v>13000000</v>
      </c>
    </row>
    <row r="1029" spans="1:6" x14ac:dyDescent="0.25">
      <c r="A1029" t="s">
        <v>1103</v>
      </c>
      <c r="B1029" s="2">
        <v>2022</v>
      </c>
      <c r="C1029" s="2" t="s">
        <v>63</v>
      </c>
      <c r="D1029" s="2" t="s">
        <v>51</v>
      </c>
      <c r="E1029" s="2" t="s">
        <v>45</v>
      </c>
      <c r="F1029">
        <v>19000000</v>
      </c>
    </row>
    <row r="1030" spans="1:6" x14ac:dyDescent="0.25">
      <c r="A1030" t="s">
        <v>1104</v>
      </c>
      <c r="B1030" s="2">
        <v>2022</v>
      </c>
      <c r="C1030" s="2" t="s">
        <v>63</v>
      </c>
      <c r="D1030" s="2" t="s">
        <v>51</v>
      </c>
      <c r="E1030" s="2" t="s">
        <v>46</v>
      </c>
      <c r="F1030">
        <v>12000000</v>
      </c>
    </row>
    <row r="1031" spans="1:6" x14ac:dyDescent="0.25">
      <c r="A1031" t="s">
        <v>1105</v>
      </c>
      <c r="B1031" s="2">
        <v>2022</v>
      </c>
      <c r="C1031" s="2" t="s">
        <v>63</v>
      </c>
      <c r="D1031" s="2" t="s">
        <v>51</v>
      </c>
      <c r="E1031" s="2" t="s">
        <v>47</v>
      </c>
      <c r="F1031">
        <v>750000</v>
      </c>
    </row>
    <row r="1032" spans="1:6" x14ac:dyDescent="0.25">
      <c r="A1032" t="s">
        <v>1106</v>
      </c>
      <c r="B1032" s="2">
        <v>2022</v>
      </c>
      <c r="C1032" s="2" t="s">
        <v>63</v>
      </c>
      <c r="D1032" s="2" t="s">
        <v>51</v>
      </c>
      <c r="E1032" s="2" t="s">
        <v>1195</v>
      </c>
      <c r="F1032">
        <v>700000</v>
      </c>
    </row>
    <row r="1033" spans="1:6" x14ac:dyDescent="0.25">
      <c r="A1033" t="s">
        <v>1107</v>
      </c>
      <c r="B1033" s="2">
        <v>2022</v>
      </c>
      <c r="C1033" s="2" t="s">
        <v>63</v>
      </c>
      <c r="D1033" s="2" t="s">
        <v>51</v>
      </c>
      <c r="E1033" s="2" t="s">
        <v>48</v>
      </c>
      <c r="F1033">
        <v>11000000</v>
      </c>
    </row>
    <row r="1034" spans="1:6" x14ac:dyDescent="0.25">
      <c r="A1034" t="s">
        <v>1108</v>
      </c>
      <c r="B1034" s="2">
        <v>2022</v>
      </c>
      <c r="C1034" s="2" t="s">
        <v>63</v>
      </c>
      <c r="D1034" s="2" t="s">
        <v>51</v>
      </c>
      <c r="E1034" s="2" t="s">
        <v>49</v>
      </c>
      <c r="F1034">
        <v>14000000</v>
      </c>
    </row>
    <row r="1035" spans="1:6" x14ac:dyDescent="0.25">
      <c r="A1035" t="s">
        <v>1109</v>
      </c>
      <c r="B1035" s="2">
        <v>2022</v>
      </c>
      <c r="C1035" s="2" t="s">
        <v>63</v>
      </c>
      <c r="D1035" s="2" t="s">
        <v>51</v>
      </c>
      <c r="E1035" s="2" t="s">
        <v>1195</v>
      </c>
      <c r="F1035">
        <v>650000</v>
      </c>
    </row>
    <row r="1036" spans="1:6" x14ac:dyDescent="0.25">
      <c r="A1036" t="s">
        <v>1110</v>
      </c>
      <c r="B1036" s="2">
        <v>2022</v>
      </c>
      <c r="C1036" s="2" t="s">
        <v>63</v>
      </c>
      <c r="D1036" s="2" t="s">
        <v>51</v>
      </c>
      <c r="E1036" s="2" t="s">
        <v>1195</v>
      </c>
      <c r="F1036">
        <v>600000</v>
      </c>
    </row>
    <row r="1037" spans="1:6" x14ac:dyDescent="0.25">
      <c r="A1037" t="s">
        <v>1111</v>
      </c>
      <c r="B1037" s="2">
        <v>2022</v>
      </c>
      <c r="C1037" s="2" t="s">
        <v>63</v>
      </c>
      <c r="D1037" s="2" t="s">
        <v>51</v>
      </c>
      <c r="E1037" s="2" t="s">
        <v>1195</v>
      </c>
      <c r="F1037">
        <v>325000</v>
      </c>
    </row>
    <row r="1038" spans="1:6" x14ac:dyDescent="0.25">
      <c r="A1038" t="s">
        <v>1112</v>
      </c>
      <c r="B1038" s="2">
        <v>2022</v>
      </c>
      <c r="C1038" s="2" t="s">
        <v>63</v>
      </c>
      <c r="D1038" s="2" t="s">
        <v>51</v>
      </c>
      <c r="E1038" s="2" t="s">
        <v>1195</v>
      </c>
      <c r="F1038">
        <v>243750</v>
      </c>
    </row>
    <row r="1039" spans="1:6" x14ac:dyDescent="0.25">
      <c r="A1039" t="s">
        <v>1113</v>
      </c>
      <c r="B1039" s="2">
        <v>2022</v>
      </c>
      <c r="C1039" s="2" t="s">
        <v>63</v>
      </c>
      <c r="D1039" s="2" t="s">
        <v>51</v>
      </c>
      <c r="E1039" s="2" t="s">
        <v>1195</v>
      </c>
      <c r="F1039">
        <v>162500</v>
      </c>
    </row>
    <row r="1040" spans="1:6" x14ac:dyDescent="0.25">
      <c r="A1040" t="s">
        <v>1114</v>
      </c>
      <c r="B1040" s="2">
        <v>2022</v>
      </c>
      <c r="C1040" s="2" t="s">
        <v>63</v>
      </c>
      <c r="D1040" s="2" t="s">
        <v>51</v>
      </c>
      <c r="E1040" s="2" t="s">
        <v>50</v>
      </c>
      <c r="F1040">
        <v>70000</v>
      </c>
    </row>
    <row r="1041" spans="1:6" x14ac:dyDescent="0.25">
      <c r="A1041" t="s">
        <v>1115</v>
      </c>
      <c r="B1041" s="2">
        <v>2022</v>
      </c>
      <c r="C1041" s="2" t="s">
        <v>63</v>
      </c>
      <c r="D1041" s="2" t="s">
        <v>51</v>
      </c>
      <c r="E1041" s="2" t="s">
        <v>1195</v>
      </c>
      <c r="F1041">
        <v>65000</v>
      </c>
    </row>
    <row r="1042" spans="1:6" x14ac:dyDescent="0.25">
      <c r="A1042" t="s">
        <v>1116</v>
      </c>
      <c r="B1042" s="2">
        <v>2022</v>
      </c>
      <c r="C1042" s="2" t="s">
        <v>63</v>
      </c>
      <c r="D1042" s="2" t="s">
        <v>51</v>
      </c>
      <c r="E1042" s="2" t="s">
        <v>1195</v>
      </c>
      <c r="F1042">
        <v>60000</v>
      </c>
    </row>
    <row r="1043" spans="1:6" x14ac:dyDescent="0.25">
      <c r="A1043" t="s">
        <v>1117</v>
      </c>
      <c r="B1043" s="2">
        <v>2022</v>
      </c>
      <c r="C1043" s="2" t="s">
        <v>63</v>
      </c>
      <c r="D1043" s="2" t="s">
        <v>51</v>
      </c>
      <c r="E1043" s="2" t="s">
        <v>1195</v>
      </c>
      <c r="F1043">
        <v>32500</v>
      </c>
    </row>
    <row r="1044" spans="1:6" x14ac:dyDescent="0.25">
      <c r="A1044" t="s">
        <v>1118</v>
      </c>
      <c r="B1044" s="2">
        <v>2022</v>
      </c>
      <c r="C1044" s="2" t="s">
        <v>64</v>
      </c>
      <c r="D1044" s="2" t="s">
        <v>51</v>
      </c>
      <c r="E1044" s="2" t="s">
        <v>43</v>
      </c>
      <c r="F1044">
        <v>18000000</v>
      </c>
    </row>
    <row r="1045" spans="1:6" x14ac:dyDescent="0.25">
      <c r="A1045" t="s">
        <v>1119</v>
      </c>
      <c r="B1045" s="2">
        <v>2022</v>
      </c>
      <c r="C1045" s="2" t="s">
        <v>64</v>
      </c>
      <c r="D1045" s="2" t="s">
        <v>51</v>
      </c>
      <c r="E1045" s="2" t="s">
        <v>44</v>
      </c>
      <c r="F1045">
        <v>14000000</v>
      </c>
    </row>
    <row r="1046" spans="1:6" x14ac:dyDescent="0.25">
      <c r="A1046" t="s">
        <v>1120</v>
      </c>
      <c r="B1046" s="2">
        <v>2022</v>
      </c>
      <c r="C1046" s="2" t="s">
        <v>64</v>
      </c>
      <c r="D1046" s="2" t="s">
        <v>51</v>
      </c>
      <c r="E1046" s="2" t="s">
        <v>45</v>
      </c>
      <c r="F1046">
        <v>20000000</v>
      </c>
    </row>
    <row r="1047" spans="1:6" x14ac:dyDescent="0.25">
      <c r="A1047" t="s">
        <v>1121</v>
      </c>
      <c r="B1047" s="2">
        <v>2022</v>
      </c>
      <c r="C1047" s="2" t="s">
        <v>64</v>
      </c>
      <c r="D1047" s="2" t="s">
        <v>51</v>
      </c>
      <c r="E1047" s="2" t="s">
        <v>46</v>
      </c>
      <c r="F1047">
        <v>13000000</v>
      </c>
    </row>
    <row r="1048" spans="1:6" x14ac:dyDescent="0.25">
      <c r="A1048" t="s">
        <v>1122</v>
      </c>
      <c r="B1048" s="2">
        <v>2022</v>
      </c>
      <c r="C1048" s="2" t="s">
        <v>64</v>
      </c>
      <c r="D1048" s="2" t="s">
        <v>51</v>
      </c>
      <c r="E1048" s="2" t="s">
        <v>47</v>
      </c>
      <c r="F1048">
        <v>800000</v>
      </c>
    </row>
    <row r="1049" spans="1:6" x14ac:dyDescent="0.25">
      <c r="A1049" t="s">
        <v>1123</v>
      </c>
      <c r="B1049" s="2">
        <v>2022</v>
      </c>
      <c r="C1049" s="2" t="s">
        <v>64</v>
      </c>
      <c r="D1049" s="2" t="s">
        <v>51</v>
      </c>
      <c r="E1049" s="2" t="s">
        <v>1195</v>
      </c>
      <c r="F1049">
        <v>750000</v>
      </c>
    </row>
    <row r="1050" spans="1:6" x14ac:dyDescent="0.25">
      <c r="A1050" t="s">
        <v>1124</v>
      </c>
      <c r="B1050" s="2">
        <v>2022</v>
      </c>
      <c r="C1050" s="2" t="s">
        <v>64</v>
      </c>
      <c r="D1050" s="2" t="s">
        <v>51</v>
      </c>
      <c r="E1050" s="2" t="s">
        <v>48</v>
      </c>
      <c r="F1050">
        <v>12000000</v>
      </c>
    </row>
    <row r="1051" spans="1:6" x14ac:dyDescent="0.25">
      <c r="A1051" t="s">
        <v>1125</v>
      </c>
      <c r="B1051" s="2">
        <v>2022</v>
      </c>
      <c r="C1051" s="2" t="s">
        <v>64</v>
      </c>
      <c r="D1051" s="2" t="s">
        <v>51</v>
      </c>
      <c r="E1051" s="2" t="s">
        <v>49</v>
      </c>
      <c r="F1051">
        <v>15000000</v>
      </c>
    </row>
    <row r="1052" spans="1:6" x14ac:dyDescent="0.25">
      <c r="A1052" t="s">
        <v>1126</v>
      </c>
      <c r="B1052" s="2">
        <v>2022</v>
      </c>
      <c r="C1052" s="2" t="s">
        <v>64</v>
      </c>
      <c r="D1052" s="2" t="s">
        <v>51</v>
      </c>
      <c r="E1052" s="2" t="s">
        <v>1195</v>
      </c>
      <c r="F1052">
        <v>700000</v>
      </c>
    </row>
    <row r="1053" spans="1:6" x14ac:dyDescent="0.25">
      <c r="A1053" t="s">
        <v>1127</v>
      </c>
      <c r="B1053" s="2">
        <v>2022</v>
      </c>
      <c r="C1053" s="2" t="s">
        <v>64</v>
      </c>
      <c r="D1053" s="2" t="s">
        <v>51</v>
      </c>
      <c r="E1053" s="2" t="s">
        <v>1195</v>
      </c>
      <c r="F1053">
        <v>650000</v>
      </c>
    </row>
    <row r="1054" spans="1:6" x14ac:dyDescent="0.25">
      <c r="A1054" t="s">
        <v>1128</v>
      </c>
      <c r="B1054" s="2">
        <v>2022</v>
      </c>
      <c r="C1054" s="2" t="s">
        <v>64</v>
      </c>
      <c r="D1054" s="2" t="s">
        <v>51</v>
      </c>
      <c r="E1054" s="2" t="s">
        <v>1195</v>
      </c>
      <c r="F1054">
        <v>350000</v>
      </c>
    </row>
    <row r="1055" spans="1:6" x14ac:dyDescent="0.25">
      <c r="A1055" t="s">
        <v>1129</v>
      </c>
      <c r="B1055" s="2">
        <v>2022</v>
      </c>
      <c r="C1055" s="2" t="s">
        <v>64</v>
      </c>
      <c r="D1055" s="2" t="s">
        <v>51</v>
      </c>
      <c r="E1055" s="2" t="s">
        <v>1195</v>
      </c>
      <c r="F1055">
        <v>262500</v>
      </c>
    </row>
    <row r="1056" spans="1:6" x14ac:dyDescent="0.25">
      <c r="A1056" t="s">
        <v>1130</v>
      </c>
      <c r="B1056" s="2">
        <v>2022</v>
      </c>
      <c r="C1056" s="2" t="s">
        <v>64</v>
      </c>
      <c r="D1056" s="2" t="s">
        <v>51</v>
      </c>
      <c r="E1056" s="2" t="s">
        <v>1195</v>
      </c>
      <c r="F1056">
        <v>175000</v>
      </c>
    </row>
    <row r="1057" spans="1:6" x14ac:dyDescent="0.25">
      <c r="A1057" t="s">
        <v>1131</v>
      </c>
      <c r="B1057" s="2">
        <v>2022</v>
      </c>
      <c r="C1057" s="2" t="s">
        <v>64</v>
      </c>
      <c r="D1057" s="2" t="s">
        <v>51</v>
      </c>
      <c r="E1057" s="2" t="s">
        <v>50</v>
      </c>
      <c r="F1057">
        <v>75000</v>
      </c>
    </row>
    <row r="1058" spans="1:6" x14ac:dyDescent="0.25">
      <c r="A1058" t="s">
        <v>1132</v>
      </c>
      <c r="B1058" s="2">
        <v>2022</v>
      </c>
      <c r="C1058" s="2" t="s">
        <v>64</v>
      </c>
      <c r="D1058" s="2" t="s">
        <v>51</v>
      </c>
      <c r="E1058" s="2" t="s">
        <v>1195</v>
      </c>
      <c r="F1058">
        <v>70000</v>
      </c>
    </row>
    <row r="1059" spans="1:6" x14ac:dyDescent="0.25">
      <c r="A1059" t="s">
        <v>1133</v>
      </c>
      <c r="B1059" s="2">
        <v>2022</v>
      </c>
      <c r="C1059" s="2" t="s">
        <v>64</v>
      </c>
      <c r="D1059" s="2" t="s">
        <v>51</v>
      </c>
      <c r="E1059" s="2" t="s">
        <v>1195</v>
      </c>
      <c r="F1059">
        <v>65000</v>
      </c>
    </row>
    <row r="1060" spans="1:6" x14ac:dyDescent="0.25">
      <c r="A1060" t="s">
        <v>1134</v>
      </c>
      <c r="B1060" s="2">
        <v>2022</v>
      </c>
      <c r="C1060" s="2" t="s">
        <v>64</v>
      </c>
      <c r="D1060" s="2" t="s">
        <v>51</v>
      </c>
      <c r="E1060" s="2" t="s">
        <v>1195</v>
      </c>
      <c r="F1060">
        <v>35000</v>
      </c>
    </row>
    <row r="1061" spans="1:6" x14ac:dyDescent="0.25">
      <c r="A1061" t="s">
        <v>1135</v>
      </c>
      <c r="B1061" s="2">
        <v>2022</v>
      </c>
      <c r="C1061" s="2" t="s">
        <v>65</v>
      </c>
      <c r="D1061" s="2" t="s">
        <v>51</v>
      </c>
      <c r="E1061" s="2" t="s">
        <v>43</v>
      </c>
      <c r="F1061">
        <v>19000000</v>
      </c>
    </row>
    <row r="1062" spans="1:6" x14ac:dyDescent="0.25">
      <c r="A1062" t="s">
        <v>1136</v>
      </c>
      <c r="B1062" s="2">
        <v>2022</v>
      </c>
      <c r="C1062" s="2" t="s">
        <v>65</v>
      </c>
      <c r="D1062" s="2" t="s">
        <v>51</v>
      </c>
      <c r="E1062" s="2" t="s">
        <v>44</v>
      </c>
      <c r="F1062">
        <v>15000000</v>
      </c>
    </row>
    <row r="1063" spans="1:6" x14ac:dyDescent="0.25">
      <c r="A1063" t="s">
        <v>1137</v>
      </c>
      <c r="B1063" s="2">
        <v>2022</v>
      </c>
      <c r="C1063" s="2" t="s">
        <v>65</v>
      </c>
      <c r="D1063" s="2" t="s">
        <v>51</v>
      </c>
      <c r="E1063" s="2" t="s">
        <v>45</v>
      </c>
      <c r="F1063">
        <v>21000000</v>
      </c>
    </row>
    <row r="1064" spans="1:6" x14ac:dyDescent="0.25">
      <c r="A1064" t="s">
        <v>1138</v>
      </c>
      <c r="B1064" s="2">
        <v>2022</v>
      </c>
      <c r="C1064" s="2" t="s">
        <v>65</v>
      </c>
      <c r="D1064" s="2" t="s">
        <v>51</v>
      </c>
      <c r="E1064" s="2" t="s">
        <v>46</v>
      </c>
      <c r="F1064">
        <v>14000000</v>
      </c>
    </row>
    <row r="1065" spans="1:6" x14ac:dyDescent="0.25">
      <c r="A1065" t="s">
        <v>1139</v>
      </c>
      <c r="B1065" s="2">
        <v>2022</v>
      </c>
      <c r="C1065" s="2" t="s">
        <v>65</v>
      </c>
      <c r="D1065" s="2" t="s">
        <v>51</v>
      </c>
      <c r="E1065" s="2" t="s">
        <v>47</v>
      </c>
      <c r="F1065">
        <v>850000</v>
      </c>
    </row>
    <row r="1066" spans="1:6" x14ac:dyDescent="0.25">
      <c r="A1066" t="s">
        <v>1140</v>
      </c>
      <c r="B1066" s="2">
        <v>2022</v>
      </c>
      <c r="C1066" s="2" t="s">
        <v>65</v>
      </c>
      <c r="D1066" s="2" t="s">
        <v>51</v>
      </c>
      <c r="E1066" s="2" t="s">
        <v>1195</v>
      </c>
      <c r="F1066">
        <v>800000</v>
      </c>
    </row>
    <row r="1067" spans="1:6" x14ac:dyDescent="0.25">
      <c r="A1067" t="s">
        <v>1141</v>
      </c>
      <c r="B1067" s="2">
        <v>2022</v>
      </c>
      <c r="C1067" s="2" t="s">
        <v>65</v>
      </c>
      <c r="D1067" s="2" t="s">
        <v>51</v>
      </c>
      <c r="E1067" s="2" t="s">
        <v>48</v>
      </c>
      <c r="F1067">
        <v>13000000</v>
      </c>
    </row>
    <row r="1068" spans="1:6" x14ac:dyDescent="0.25">
      <c r="A1068" t="s">
        <v>1142</v>
      </c>
      <c r="B1068" s="2">
        <v>2022</v>
      </c>
      <c r="C1068" s="2" t="s">
        <v>65</v>
      </c>
      <c r="D1068" s="2" t="s">
        <v>51</v>
      </c>
      <c r="E1068" s="2" t="s">
        <v>49</v>
      </c>
      <c r="F1068">
        <v>16000000</v>
      </c>
    </row>
    <row r="1069" spans="1:6" x14ac:dyDescent="0.25">
      <c r="A1069" t="s">
        <v>1143</v>
      </c>
      <c r="B1069" s="2">
        <v>2022</v>
      </c>
      <c r="C1069" s="2" t="s">
        <v>65</v>
      </c>
      <c r="D1069" s="2" t="s">
        <v>51</v>
      </c>
      <c r="E1069" s="2" t="s">
        <v>1195</v>
      </c>
      <c r="F1069">
        <v>750000</v>
      </c>
    </row>
    <row r="1070" spans="1:6" x14ac:dyDescent="0.25">
      <c r="A1070" t="s">
        <v>1144</v>
      </c>
      <c r="B1070" s="2">
        <v>2022</v>
      </c>
      <c r="C1070" s="2" t="s">
        <v>65</v>
      </c>
      <c r="D1070" s="2" t="s">
        <v>51</v>
      </c>
      <c r="E1070" s="2" t="s">
        <v>1195</v>
      </c>
      <c r="F1070">
        <v>700000</v>
      </c>
    </row>
    <row r="1071" spans="1:6" x14ac:dyDescent="0.25">
      <c r="A1071" t="s">
        <v>1145</v>
      </c>
      <c r="B1071" s="2">
        <v>2022</v>
      </c>
      <c r="C1071" s="2" t="s">
        <v>65</v>
      </c>
      <c r="D1071" s="2" t="s">
        <v>51</v>
      </c>
      <c r="E1071" s="2" t="s">
        <v>1195</v>
      </c>
      <c r="F1071">
        <v>375000</v>
      </c>
    </row>
    <row r="1072" spans="1:6" x14ac:dyDescent="0.25">
      <c r="A1072" t="s">
        <v>1146</v>
      </c>
      <c r="B1072" s="2">
        <v>2022</v>
      </c>
      <c r="C1072" s="2" t="s">
        <v>65</v>
      </c>
      <c r="D1072" s="2" t="s">
        <v>51</v>
      </c>
      <c r="E1072" s="2" t="s">
        <v>1195</v>
      </c>
      <c r="F1072">
        <v>281250</v>
      </c>
    </row>
    <row r="1073" spans="1:6" x14ac:dyDescent="0.25">
      <c r="A1073" t="s">
        <v>1147</v>
      </c>
      <c r="B1073" s="2">
        <v>2022</v>
      </c>
      <c r="C1073" s="2" t="s">
        <v>65</v>
      </c>
      <c r="D1073" s="2" t="s">
        <v>51</v>
      </c>
      <c r="E1073" s="2" t="s">
        <v>1195</v>
      </c>
      <c r="F1073">
        <v>187500</v>
      </c>
    </row>
    <row r="1074" spans="1:6" x14ac:dyDescent="0.25">
      <c r="A1074" t="s">
        <v>1148</v>
      </c>
      <c r="B1074" s="2">
        <v>2022</v>
      </c>
      <c r="C1074" s="2" t="s">
        <v>65</v>
      </c>
      <c r="D1074" s="2" t="s">
        <v>51</v>
      </c>
      <c r="E1074" s="2" t="s">
        <v>50</v>
      </c>
      <c r="F1074">
        <v>80000</v>
      </c>
    </row>
    <row r="1075" spans="1:6" x14ac:dyDescent="0.25">
      <c r="A1075" t="s">
        <v>1149</v>
      </c>
      <c r="B1075" s="2">
        <v>2022</v>
      </c>
      <c r="C1075" s="2" t="s">
        <v>65</v>
      </c>
      <c r="D1075" s="2" t="s">
        <v>51</v>
      </c>
      <c r="E1075" s="2" t="s">
        <v>1195</v>
      </c>
      <c r="F1075">
        <v>75000</v>
      </c>
    </row>
    <row r="1076" spans="1:6" x14ac:dyDescent="0.25">
      <c r="A1076" t="s">
        <v>1150</v>
      </c>
      <c r="B1076" s="2">
        <v>2022</v>
      </c>
      <c r="C1076" s="2" t="s">
        <v>65</v>
      </c>
      <c r="D1076" s="2" t="s">
        <v>51</v>
      </c>
      <c r="E1076" s="2" t="s">
        <v>1195</v>
      </c>
      <c r="F1076">
        <v>70000</v>
      </c>
    </row>
    <row r="1077" spans="1:6" x14ac:dyDescent="0.25">
      <c r="A1077" t="s">
        <v>1151</v>
      </c>
      <c r="B1077" s="2">
        <v>2022</v>
      </c>
      <c r="C1077" s="2" t="s">
        <v>65</v>
      </c>
      <c r="D1077" s="2" t="s">
        <v>51</v>
      </c>
      <c r="E1077" s="2" t="s">
        <v>1195</v>
      </c>
      <c r="F1077">
        <v>37500</v>
      </c>
    </row>
    <row r="1078" spans="1:6" x14ac:dyDescent="0.25">
      <c r="A1078" t="s">
        <v>1152</v>
      </c>
      <c r="B1078" s="2">
        <v>2022</v>
      </c>
      <c r="C1078" s="2" t="s">
        <v>61</v>
      </c>
      <c r="D1078" s="2" t="s">
        <v>52</v>
      </c>
      <c r="E1078" s="2" t="s">
        <v>53</v>
      </c>
      <c r="F1078">
        <v>750000</v>
      </c>
    </row>
    <row r="1079" spans="1:6" x14ac:dyDescent="0.25">
      <c r="A1079" t="s">
        <v>1153</v>
      </c>
      <c r="B1079" s="2">
        <v>2022</v>
      </c>
      <c r="C1079" s="2" t="s">
        <v>61</v>
      </c>
      <c r="D1079" s="2" t="s">
        <v>52</v>
      </c>
      <c r="E1079" s="2" t="s">
        <v>54</v>
      </c>
      <c r="F1079">
        <v>650000</v>
      </c>
    </row>
    <row r="1080" spans="1:6" x14ac:dyDescent="0.25">
      <c r="A1080" t="s">
        <v>1154</v>
      </c>
      <c r="B1080" s="2">
        <v>2022</v>
      </c>
      <c r="C1080" s="2" t="s">
        <v>61</v>
      </c>
      <c r="D1080" s="2" t="s">
        <v>52</v>
      </c>
      <c r="E1080" s="2" t="s">
        <v>1196</v>
      </c>
      <c r="F1080">
        <v>550000</v>
      </c>
    </row>
    <row r="1081" spans="1:6" x14ac:dyDescent="0.25">
      <c r="A1081" t="s">
        <v>1155</v>
      </c>
      <c r="B1081" s="2">
        <v>2022</v>
      </c>
      <c r="C1081" s="2" t="s">
        <v>61</v>
      </c>
      <c r="D1081" s="2" t="s">
        <v>52</v>
      </c>
      <c r="E1081" s="2" t="s">
        <v>1196</v>
      </c>
      <c r="F1081">
        <v>27500</v>
      </c>
    </row>
    <row r="1082" spans="1:6" x14ac:dyDescent="0.25">
      <c r="A1082" t="s">
        <v>1156</v>
      </c>
      <c r="B1082" s="2">
        <v>2022</v>
      </c>
      <c r="C1082" s="2" t="s">
        <v>61</v>
      </c>
      <c r="D1082" s="2" t="s">
        <v>52</v>
      </c>
      <c r="E1082" s="2" t="s">
        <v>1196</v>
      </c>
      <c r="F1082">
        <v>20625</v>
      </c>
    </row>
    <row r="1083" spans="1:6" x14ac:dyDescent="0.25">
      <c r="A1083" t="s">
        <v>1157</v>
      </c>
      <c r="B1083" s="2">
        <v>2022</v>
      </c>
      <c r="C1083" s="2" t="s">
        <v>61</v>
      </c>
      <c r="D1083" s="2" t="s">
        <v>52</v>
      </c>
      <c r="E1083" s="2" t="s">
        <v>1196</v>
      </c>
      <c r="F1083">
        <v>13750</v>
      </c>
    </row>
    <row r="1084" spans="1:6" x14ac:dyDescent="0.25">
      <c r="A1084" t="s">
        <v>1158</v>
      </c>
      <c r="B1084" s="2">
        <v>2022</v>
      </c>
      <c r="C1084" s="2" t="s">
        <v>61</v>
      </c>
      <c r="D1084" s="2" t="s">
        <v>52</v>
      </c>
      <c r="E1084" s="2" t="s">
        <v>1196</v>
      </c>
      <c r="F1084">
        <v>10312</v>
      </c>
    </row>
    <row r="1085" spans="1:6" x14ac:dyDescent="0.25">
      <c r="A1085" t="s">
        <v>1159</v>
      </c>
      <c r="B1085" s="2">
        <v>2022</v>
      </c>
      <c r="C1085" s="2" t="s">
        <v>61</v>
      </c>
      <c r="D1085" s="2" t="s">
        <v>52</v>
      </c>
      <c r="E1085" s="2" t="s">
        <v>1196</v>
      </c>
      <c r="F1085">
        <v>6875</v>
      </c>
    </row>
    <row r="1086" spans="1:6" x14ac:dyDescent="0.25">
      <c r="A1086" t="s">
        <v>1160</v>
      </c>
      <c r="B1086" s="2">
        <v>2022</v>
      </c>
      <c r="C1086" s="2" t="s">
        <v>62</v>
      </c>
      <c r="D1086" s="2" t="s">
        <v>52</v>
      </c>
      <c r="E1086" s="2" t="s">
        <v>53</v>
      </c>
      <c r="F1086">
        <v>800000</v>
      </c>
    </row>
    <row r="1087" spans="1:6" x14ac:dyDescent="0.25">
      <c r="A1087" t="s">
        <v>1161</v>
      </c>
      <c r="B1087" s="2">
        <v>2022</v>
      </c>
      <c r="C1087" s="2" t="s">
        <v>62</v>
      </c>
      <c r="D1087" s="2" t="s">
        <v>52</v>
      </c>
      <c r="E1087" s="2" t="s">
        <v>54</v>
      </c>
      <c r="F1087">
        <v>700000</v>
      </c>
    </row>
    <row r="1088" spans="1:6" x14ac:dyDescent="0.25">
      <c r="A1088" t="s">
        <v>1162</v>
      </c>
      <c r="B1088" s="2">
        <v>2022</v>
      </c>
      <c r="C1088" s="2" t="s">
        <v>62</v>
      </c>
      <c r="D1088" s="2" t="s">
        <v>52</v>
      </c>
      <c r="E1088" s="2" t="s">
        <v>1196</v>
      </c>
      <c r="F1088">
        <v>600000</v>
      </c>
    </row>
    <row r="1089" spans="1:6" x14ac:dyDescent="0.25">
      <c r="A1089" t="s">
        <v>1163</v>
      </c>
      <c r="B1089" s="2">
        <v>2022</v>
      </c>
      <c r="C1089" s="2" t="s">
        <v>62</v>
      </c>
      <c r="D1089" s="2" t="s">
        <v>52</v>
      </c>
      <c r="E1089" s="2" t="s">
        <v>1196</v>
      </c>
      <c r="F1089">
        <v>30000</v>
      </c>
    </row>
    <row r="1090" spans="1:6" x14ac:dyDescent="0.25">
      <c r="A1090" t="s">
        <v>1164</v>
      </c>
      <c r="B1090" s="2">
        <v>2022</v>
      </c>
      <c r="C1090" s="2" t="s">
        <v>62</v>
      </c>
      <c r="D1090" s="2" t="s">
        <v>52</v>
      </c>
      <c r="E1090" s="2" t="s">
        <v>1196</v>
      </c>
      <c r="F1090">
        <v>22500</v>
      </c>
    </row>
    <row r="1091" spans="1:6" x14ac:dyDescent="0.25">
      <c r="A1091" t="s">
        <v>1165</v>
      </c>
      <c r="B1091" s="2">
        <v>2022</v>
      </c>
      <c r="C1091" s="2" t="s">
        <v>62</v>
      </c>
      <c r="D1091" s="2" t="s">
        <v>52</v>
      </c>
      <c r="E1091" s="2" t="s">
        <v>1196</v>
      </c>
      <c r="F1091">
        <v>15000</v>
      </c>
    </row>
    <row r="1092" spans="1:6" x14ac:dyDescent="0.25">
      <c r="A1092" t="s">
        <v>1166</v>
      </c>
      <c r="B1092" s="2">
        <v>2022</v>
      </c>
      <c r="C1092" s="2" t="s">
        <v>62</v>
      </c>
      <c r="D1092" s="2" t="s">
        <v>52</v>
      </c>
      <c r="E1092" s="2" t="s">
        <v>1196</v>
      </c>
      <c r="F1092">
        <v>11250</v>
      </c>
    </row>
    <row r="1093" spans="1:6" x14ac:dyDescent="0.25">
      <c r="A1093" t="s">
        <v>1167</v>
      </c>
      <c r="B1093" s="2">
        <v>2022</v>
      </c>
      <c r="C1093" s="2" t="s">
        <v>62</v>
      </c>
      <c r="D1093" s="2" t="s">
        <v>52</v>
      </c>
      <c r="E1093" s="2" t="s">
        <v>1196</v>
      </c>
      <c r="F1093">
        <v>7500</v>
      </c>
    </row>
    <row r="1094" spans="1:6" x14ac:dyDescent="0.25">
      <c r="A1094" t="s">
        <v>1168</v>
      </c>
      <c r="B1094" s="2">
        <v>2022</v>
      </c>
      <c r="C1094" s="2" t="s">
        <v>63</v>
      </c>
      <c r="D1094" s="2" t="s">
        <v>52</v>
      </c>
      <c r="E1094" s="2" t="s">
        <v>53</v>
      </c>
      <c r="F1094">
        <v>850000</v>
      </c>
    </row>
    <row r="1095" spans="1:6" x14ac:dyDescent="0.25">
      <c r="A1095" t="s">
        <v>1169</v>
      </c>
      <c r="B1095" s="2">
        <v>2022</v>
      </c>
      <c r="C1095" s="2" t="s">
        <v>63</v>
      </c>
      <c r="D1095" s="2" t="s">
        <v>52</v>
      </c>
      <c r="E1095" s="2" t="s">
        <v>54</v>
      </c>
      <c r="F1095">
        <v>750000</v>
      </c>
    </row>
    <row r="1096" spans="1:6" x14ac:dyDescent="0.25">
      <c r="A1096" t="s">
        <v>1170</v>
      </c>
      <c r="B1096" s="2">
        <v>2022</v>
      </c>
      <c r="C1096" s="2" t="s">
        <v>63</v>
      </c>
      <c r="D1096" s="2" t="s">
        <v>52</v>
      </c>
      <c r="E1096" s="2" t="s">
        <v>1196</v>
      </c>
      <c r="F1096">
        <v>650000</v>
      </c>
    </row>
    <row r="1097" spans="1:6" x14ac:dyDescent="0.25">
      <c r="A1097" t="s">
        <v>1171</v>
      </c>
      <c r="B1097" s="2">
        <v>2022</v>
      </c>
      <c r="C1097" s="2" t="s">
        <v>63</v>
      </c>
      <c r="D1097" s="2" t="s">
        <v>52</v>
      </c>
      <c r="E1097" s="2" t="s">
        <v>1196</v>
      </c>
      <c r="F1097">
        <v>32500</v>
      </c>
    </row>
    <row r="1098" spans="1:6" x14ac:dyDescent="0.25">
      <c r="A1098" t="s">
        <v>1172</v>
      </c>
      <c r="B1098" s="2">
        <v>2022</v>
      </c>
      <c r="C1098" s="2" t="s">
        <v>63</v>
      </c>
      <c r="D1098" s="2" t="s">
        <v>52</v>
      </c>
      <c r="E1098" s="2" t="s">
        <v>1196</v>
      </c>
      <c r="F1098">
        <v>24375</v>
      </c>
    </row>
    <row r="1099" spans="1:6" x14ac:dyDescent="0.25">
      <c r="A1099" t="s">
        <v>1173</v>
      </c>
      <c r="B1099" s="2">
        <v>2022</v>
      </c>
      <c r="C1099" s="2" t="s">
        <v>63</v>
      </c>
      <c r="D1099" s="2" t="s">
        <v>52</v>
      </c>
      <c r="E1099" s="2" t="s">
        <v>1196</v>
      </c>
      <c r="F1099">
        <v>16250</v>
      </c>
    </row>
    <row r="1100" spans="1:6" x14ac:dyDescent="0.25">
      <c r="A1100" t="s">
        <v>1174</v>
      </c>
      <c r="B1100" s="2">
        <v>2022</v>
      </c>
      <c r="C1100" s="2" t="s">
        <v>63</v>
      </c>
      <c r="D1100" s="2" t="s">
        <v>52</v>
      </c>
      <c r="E1100" s="2" t="s">
        <v>1196</v>
      </c>
      <c r="F1100">
        <v>12187</v>
      </c>
    </row>
    <row r="1101" spans="1:6" x14ac:dyDescent="0.25">
      <c r="A1101" t="s">
        <v>1175</v>
      </c>
      <c r="B1101" s="2">
        <v>2022</v>
      </c>
      <c r="C1101" s="2" t="s">
        <v>63</v>
      </c>
      <c r="D1101" s="2" t="s">
        <v>52</v>
      </c>
      <c r="E1101" s="2" t="s">
        <v>1196</v>
      </c>
      <c r="F1101">
        <v>8125</v>
      </c>
    </row>
    <row r="1102" spans="1:6" x14ac:dyDescent="0.25">
      <c r="A1102" t="s">
        <v>1176</v>
      </c>
      <c r="B1102" s="2">
        <v>2022</v>
      </c>
      <c r="C1102" s="2" t="s">
        <v>64</v>
      </c>
      <c r="D1102" s="2" t="s">
        <v>52</v>
      </c>
      <c r="E1102" s="2" t="s">
        <v>53</v>
      </c>
      <c r="F1102">
        <v>900000</v>
      </c>
    </row>
    <row r="1103" spans="1:6" x14ac:dyDescent="0.25">
      <c r="A1103" t="s">
        <v>1177</v>
      </c>
      <c r="B1103" s="2">
        <v>2022</v>
      </c>
      <c r="C1103" s="2" t="s">
        <v>64</v>
      </c>
      <c r="D1103" s="2" t="s">
        <v>52</v>
      </c>
      <c r="E1103" s="2" t="s">
        <v>54</v>
      </c>
      <c r="F1103">
        <v>800000</v>
      </c>
    </row>
    <row r="1104" spans="1:6" x14ac:dyDescent="0.25">
      <c r="A1104" t="s">
        <v>1178</v>
      </c>
      <c r="B1104" s="2">
        <v>2022</v>
      </c>
      <c r="C1104" s="2" t="s">
        <v>64</v>
      </c>
      <c r="D1104" s="2" t="s">
        <v>52</v>
      </c>
      <c r="E1104" s="2" t="s">
        <v>1196</v>
      </c>
      <c r="F1104">
        <v>700000</v>
      </c>
    </row>
    <row r="1105" spans="1:6" x14ac:dyDescent="0.25">
      <c r="A1105" t="s">
        <v>1179</v>
      </c>
      <c r="B1105" s="2">
        <v>2022</v>
      </c>
      <c r="C1105" s="2" t="s">
        <v>64</v>
      </c>
      <c r="D1105" s="2" t="s">
        <v>52</v>
      </c>
      <c r="E1105" s="2" t="s">
        <v>1196</v>
      </c>
      <c r="F1105">
        <v>35000</v>
      </c>
    </row>
    <row r="1106" spans="1:6" x14ac:dyDescent="0.25">
      <c r="A1106" t="s">
        <v>1180</v>
      </c>
      <c r="B1106" s="2">
        <v>2022</v>
      </c>
      <c r="C1106" s="2" t="s">
        <v>64</v>
      </c>
      <c r="D1106" s="2" t="s">
        <v>52</v>
      </c>
      <c r="E1106" s="2" t="s">
        <v>1196</v>
      </c>
      <c r="F1106">
        <v>26250</v>
      </c>
    </row>
    <row r="1107" spans="1:6" x14ac:dyDescent="0.25">
      <c r="A1107" t="s">
        <v>1181</v>
      </c>
      <c r="B1107" s="2">
        <v>2022</v>
      </c>
      <c r="C1107" s="2" t="s">
        <v>64</v>
      </c>
      <c r="D1107" s="2" t="s">
        <v>52</v>
      </c>
      <c r="E1107" s="2" t="s">
        <v>1196</v>
      </c>
      <c r="F1107">
        <v>17500</v>
      </c>
    </row>
    <row r="1108" spans="1:6" x14ac:dyDescent="0.25">
      <c r="A1108" t="s">
        <v>1182</v>
      </c>
      <c r="B1108" s="2">
        <v>2022</v>
      </c>
      <c r="C1108" s="2" t="s">
        <v>64</v>
      </c>
      <c r="D1108" s="2" t="s">
        <v>52</v>
      </c>
      <c r="E1108" s="2" t="s">
        <v>1196</v>
      </c>
      <c r="F1108">
        <v>13125</v>
      </c>
    </row>
    <row r="1109" spans="1:6" x14ac:dyDescent="0.25">
      <c r="A1109" t="s">
        <v>1183</v>
      </c>
      <c r="B1109" s="2">
        <v>2022</v>
      </c>
      <c r="C1109" s="2" t="s">
        <v>64</v>
      </c>
      <c r="D1109" s="2" t="s">
        <v>52</v>
      </c>
      <c r="E1109" s="2" t="s">
        <v>1196</v>
      </c>
      <c r="F1109">
        <v>8750</v>
      </c>
    </row>
    <row r="1110" spans="1:6" x14ac:dyDescent="0.25">
      <c r="A1110" t="s">
        <v>1184</v>
      </c>
      <c r="B1110" s="2">
        <v>2022</v>
      </c>
      <c r="C1110" s="2" t="s">
        <v>65</v>
      </c>
      <c r="D1110" s="2" t="s">
        <v>52</v>
      </c>
      <c r="E1110" s="2" t="s">
        <v>53</v>
      </c>
      <c r="F1110">
        <v>950000</v>
      </c>
    </row>
    <row r="1111" spans="1:6" x14ac:dyDescent="0.25">
      <c r="A1111" t="s">
        <v>1185</v>
      </c>
      <c r="B1111" s="2">
        <v>2022</v>
      </c>
      <c r="C1111" s="2" t="s">
        <v>65</v>
      </c>
      <c r="D1111" s="2" t="s">
        <v>52</v>
      </c>
      <c r="E1111" s="2" t="s">
        <v>54</v>
      </c>
      <c r="F1111">
        <v>850000</v>
      </c>
    </row>
    <row r="1112" spans="1:6" x14ac:dyDescent="0.25">
      <c r="A1112" t="s">
        <v>1186</v>
      </c>
      <c r="B1112" s="2">
        <v>2022</v>
      </c>
      <c r="C1112" s="2" t="s">
        <v>65</v>
      </c>
      <c r="D1112" s="2" t="s">
        <v>52</v>
      </c>
      <c r="E1112" s="2" t="s">
        <v>1196</v>
      </c>
      <c r="F1112">
        <v>750000</v>
      </c>
    </row>
    <row r="1113" spans="1:6" x14ac:dyDescent="0.25">
      <c r="A1113" t="s">
        <v>1187</v>
      </c>
      <c r="B1113" s="2">
        <v>2022</v>
      </c>
      <c r="C1113" s="2" t="s">
        <v>65</v>
      </c>
      <c r="D1113" s="2" t="s">
        <v>52</v>
      </c>
      <c r="E1113" s="2" t="s">
        <v>1196</v>
      </c>
      <c r="F1113">
        <v>37500</v>
      </c>
    </row>
    <row r="1114" spans="1:6" x14ac:dyDescent="0.25">
      <c r="A1114" t="s">
        <v>1188</v>
      </c>
      <c r="B1114" s="2">
        <v>2022</v>
      </c>
      <c r="C1114" s="2" t="s">
        <v>65</v>
      </c>
      <c r="D1114" s="2" t="s">
        <v>52</v>
      </c>
      <c r="E1114" s="2" t="s">
        <v>1196</v>
      </c>
      <c r="F1114">
        <v>28125</v>
      </c>
    </row>
    <row r="1115" spans="1:6" x14ac:dyDescent="0.25">
      <c r="A1115" t="s">
        <v>1189</v>
      </c>
      <c r="B1115" s="2">
        <v>2022</v>
      </c>
      <c r="C1115" s="2" t="s">
        <v>65</v>
      </c>
      <c r="D1115" s="2" t="s">
        <v>52</v>
      </c>
      <c r="E1115" s="2" t="s">
        <v>1196</v>
      </c>
      <c r="F1115">
        <v>18750</v>
      </c>
    </row>
    <row r="1116" spans="1:6" x14ac:dyDescent="0.25">
      <c r="A1116" t="s">
        <v>1190</v>
      </c>
      <c r="B1116" s="2">
        <v>2022</v>
      </c>
      <c r="C1116" s="2" t="s">
        <v>65</v>
      </c>
      <c r="D1116" s="2" t="s">
        <v>52</v>
      </c>
      <c r="E1116" s="2" t="s">
        <v>1196</v>
      </c>
      <c r="F1116">
        <v>14062</v>
      </c>
    </row>
    <row r="1117" spans="1:6" x14ac:dyDescent="0.25">
      <c r="A1117" t="s">
        <v>1191</v>
      </c>
      <c r="B1117" s="2">
        <v>2022</v>
      </c>
      <c r="C1117" s="2" t="s">
        <v>65</v>
      </c>
      <c r="D1117" s="2" t="s">
        <v>52</v>
      </c>
      <c r="E1117" s="2" t="s">
        <v>1196</v>
      </c>
      <c r="F1117">
        <v>9375</v>
      </c>
    </row>
    <row r="1118" spans="1:6" x14ac:dyDescent="0.25">
      <c r="A1118" t="s">
        <v>1191</v>
      </c>
      <c r="B1118" s="2">
        <v>2022</v>
      </c>
      <c r="C1118" s="2" t="s">
        <v>16</v>
      </c>
      <c r="D1118" s="2" t="s">
        <v>42</v>
      </c>
      <c r="E1118" s="2" t="s">
        <v>1194</v>
      </c>
      <c r="F1118">
        <v>1988000</v>
      </c>
    </row>
    <row r="1119" spans="1:6" x14ac:dyDescent="0.25">
      <c r="A1119" t="s">
        <v>1191</v>
      </c>
      <c r="B1119" s="2">
        <v>2022</v>
      </c>
      <c r="C1119" s="2" t="s">
        <v>55</v>
      </c>
      <c r="D1119" s="2" t="s">
        <v>42</v>
      </c>
      <c r="E1119" s="2" t="s">
        <v>1194</v>
      </c>
      <c r="F1119">
        <v>2666000</v>
      </c>
    </row>
    <row r="1120" spans="1:6" x14ac:dyDescent="0.25">
      <c r="A1120" t="s">
        <v>1191</v>
      </c>
      <c r="B1120" s="2">
        <v>2022</v>
      </c>
      <c r="C1120" s="2" t="s">
        <v>56</v>
      </c>
      <c r="D1120" s="2" t="s">
        <v>42</v>
      </c>
      <c r="E1120" s="2" t="s">
        <v>1194</v>
      </c>
      <c r="F1120">
        <v>3084800</v>
      </c>
    </row>
    <row r="1121" spans="1:6" x14ac:dyDescent="0.25">
      <c r="A1121" t="s">
        <v>1191</v>
      </c>
      <c r="B1121" s="2">
        <v>2022</v>
      </c>
      <c r="C1121" s="2" t="s">
        <v>57</v>
      </c>
      <c r="D1121" s="2" t="s">
        <v>42</v>
      </c>
      <c r="E1121" s="2" t="s">
        <v>1194</v>
      </c>
      <c r="F1121">
        <v>3633200</v>
      </c>
    </row>
    <row r="1122" spans="1:6" x14ac:dyDescent="0.25">
      <c r="A1122" t="s">
        <v>1191</v>
      </c>
      <c r="B1122" s="2">
        <v>2022</v>
      </c>
      <c r="C1122" s="2" t="s">
        <v>58</v>
      </c>
      <c r="D1122" s="2" t="s">
        <v>42</v>
      </c>
      <c r="E1122" s="2" t="s">
        <v>1194</v>
      </c>
      <c r="F1122">
        <v>4181600</v>
      </c>
    </row>
    <row r="1123" spans="1:6" x14ac:dyDescent="0.25">
      <c r="A1123" t="s">
        <v>1191</v>
      </c>
      <c r="B1123" s="2">
        <v>2022</v>
      </c>
      <c r="C1123" s="2" t="s">
        <v>59</v>
      </c>
      <c r="D1123" s="2" t="s">
        <v>42</v>
      </c>
      <c r="E1123" s="2" t="s">
        <v>1194</v>
      </c>
      <c r="F1123">
        <v>4730000</v>
      </c>
    </row>
    <row r="1124" spans="1:6" x14ac:dyDescent="0.25">
      <c r="A1124" t="s">
        <v>1191</v>
      </c>
      <c r="B1124" s="2">
        <v>2022</v>
      </c>
      <c r="C1124" s="2" t="s">
        <v>60</v>
      </c>
      <c r="D1124" s="2" t="s">
        <v>42</v>
      </c>
      <c r="E1124" s="2" t="s">
        <v>1194</v>
      </c>
      <c r="F1124">
        <v>5278400</v>
      </c>
    </row>
    <row r="1125" spans="1:6" x14ac:dyDescent="0.25">
      <c r="A1125" t="s">
        <v>1191</v>
      </c>
      <c r="B1125" s="2">
        <v>2022</v>
      </c>
      <c r="C1125" s="2" t="s">
        <v>61</v>
      </c>
      <c r="D1125" s="2" t="s">
        <v>42</v>
      </c>
      <c r="E1125" s="2" t="s">
        <v>1194</v>
      </c>
      <c r="F1125">
        <v>5826800</v>
      </c>
    </row>
    <row r="1126" spans="1:6" x14ac:dyDescent="0.25">
      <c r="A1126" t="s">
        <v>1191</v>
      </c>
      <c r="B1126" s="2">
        <v>2022</v>
      </c>
      <c r="C1126" s="2" t="s">
        <v>62</v>
      </c>
      <c r="D1126" s="2" t="s">
        <v>42</v>
      </c>
      <c r="E1126" s="2" t="s">
        <v>1194</v>
      </c>
      <c r="F1126">
        <v>6375200</v>
      </c>
    </row>
    <row r="1127" spans="1:6" x14ac:dyDescent="0.25">
      <c r="A1127" t="s">
        <v>1191</v>
      </c>
      <c r="B1127" s="2">
        <v>2022</v>
      </c>
      <c r="C1127" s="2" t="s">
        <v>63</v>
      </c>
      <c r="D1127" s="2" t="s">
        <v>42</v>
      </c>
      <c r="E1127" s="2" t="s">
        <v>1194</v>
      </c>
      <c r="F1127">
        <v>6923600</v>
      </c>
    </row>
    <row r="1128" spans="1:6" x14ac:dyDescent="0.25">
      <c r="A1128" t="s">
        <v>1191</v>
      </c>
      <c r="B1128" s="2">
        <v>2022</v>
      </c>
      <c r="C1128" s="2" t="s">
        <v>64</v>
      </c>
      <c r="D1128" s="2" t="s">
        <v>42</v>
      </c>
      <c r="E1128" s="2" t="s">
        <v>1194</v>
      </c>
      <c r="F1128">
        <v>7472000</v>
      </c>
    </row>
    <row r="1129" spans="1:6" x14ac:dyDescent="0.25">
      <c r="A1129" t="s">
        <v>1191</v>
      </c>
      <c r="B1129" s="2">
        <v>2022</v>
      </c>
      <c r="C1129" s="2" t="s">
        <v>65</v>
      </c>
      <c r="D1129" s="2" t="s">
        <v>42</v>
      </c>
      <c r="E1129" s="2" t="s">
        <v>1194</v>
      </c>
      <c r="F1129">
        <v>8020400</v>
      </c>
    </row>
    <row r="1130" spans="1:6" x14ac:dyDescent="0.25">
      <c r="A1130" t="s">
        <v>1191</v>
      </c>
      <c r="B1130" s="2">
        <v>2022</v>
      </c>
      <c r="C1130" s="2" t="s">
        <v>16</v>
      </c>
      <c r="D1130" s="2" t="s">
        <v>5</v>
      </c>
      <c r="E1130" s="2" t="s">
        <v>1193</v>
      </c>
      <c r="F1130">
        <v>25000</v>
      </c>
    </row>
    <row r="1131" spans="1:6" x14ac:dyDescent="0.25">
      <c r="A1131" t="s">
        <v>1191</v>
      </c>
      <c r="B1131" s="2">
        <v>2022</v>
      </c>
      <c r="C1131" s="2" t="s">
        <v>55</v>
      </c>
      <c r="D1131" s="2" t="s">
        <v>5</v>
      </c>
      <c r="E1131" s="2" t="s">
        <v>1193</v>
      </c>
      <c r="F1131">
        <v>28000</v>
      </c>
    </row>
    <row r="1132" spans="1:6" x14ac:dyDescent="0.25">
      <c r="A1132" t="s">
        <v>1191</v>
      </c>
      <c r="B1132" s="2">
        <v>2022</v>
      </c>
      <c r="C1132" s="2" t="s">
        <v>56</v>
      </c>
      <c r="D1132" s="2" t="s">
        <v>5</v>
      </c>
      <c r="E1132" s="2" t="s">
        <v>1193</v>
      </c>
      <c r="F1132">
        <v>31000</v>
      </c>
    </row>
    <row r="1133" spans="1:6" x14ac:dyDescent="0.25">
      <c r="A1133" t="s">
        <v>1191</v>
      </c>
      <c r="B1133" s="2">
        <v>2022</v>
      </c>
      <c r="C1133" s="2" t="s">
        <v>57</v>
      </c>
      <c r="D1133" s="2" t="s">
        <v>5</v>
      </c>
      <c r="E1133" s="2" t="s">
        <v>1193</v>
      </c>
      <c r="F1133">
        <v>34000</v>
      </c>
    </row>
    <row r="1134" spans="1:6" x14ac:dyDescent="0.25">
      <c r="A1134" t="s">
        <v>1191</v>
      </c>
      <c r="B1134" s="2">
        <v>2022</v>
      </c>
      <c r="C1134" s="2" t="s">
        <v>58</v>
      </c>
      <c r="D1134" s="2" t="s">
        <v>5</v>
      </c>
      <c r="E1134" s="2" t="s">
        <v>1193</v>
      </c>
      <c r="F1134">
        <v>37000</v>
      </c>
    </row>
    <row r="1135" spans="1:6" x14ac:dyDescent="0.25">
      <c r="A1135" t="s">
        <v>1191</v>
      </c>
      <c r="B1135" s="2">
        <v>2022</v>
      </c>
      <c r="C1135" s="2" t="s">
        <v>59</v>
      </c>
      <c r="D1135" s="2" t="s">
        <v>5</v>
      </c>
      <c r="E1135" s="2" t="s">
        <v>1193</v>
      </c>
      <c r="F1135">
        <v>40000</v>
      </c>
    </row>
    <row r="1136" spans="1:6" x14ac:dyDescent="0.25">
      <c r="A1136" t="s">
        <v>1191</v>
      </c>
      <c r="B1136" s="2">
        <v>2022</v>
      </c>
      <c r="C1136" s="2" t="s">
        <v>60</v>
      </c>
      <c r="D1136" s="2" t="s">
        <v>5</v>
      </c>
      <c r="E1136" s="2" t="s">
        <v>1193</v>
      </c>
      <c r="F1136">
        <v>43000</v>
      </c>
    </row>
    <row r="1137" spans="1:6" x14ac:dyDescent="0.25">
      <c r="A1137" t="s">
        <v>1191</v>
      </c>
      <c r="B1137" s="2">
        <v>2022</v>
      </c>
      <c r="C1137" s="2" t="s">
        <v>61</v>
      </c>
      <c r="D1137" s="2" t="s">
        <v>5</v>
      </c>
      <c r="E1137" s="2" t="s">
        <v>1193</v>
      </c>
      <c r="F1137">
        <v>46000</v>
      </c>
    </row>
    <row r="1138" spans="1:6" x14ac:dyDescent="0.25">
      <c r="A1138" t="s">
        <v>1191</v>
      </c>
      <c r="B1138" s="2">
        <v>2022</v>
      </c>
      <c r="C1138" s="2" t="s">
        <v>62</v>
      </c>
      <c r="D1138" s="2" t="s">
        <v>5</v>
      </c>
      <c r="E1138" s="2" t="s">
        <v>1193</v>
      </c>
      <c r="F1138">
        <v>49000</v>
      </c>
    </row>
    <row r="1139" spans="1:6" x14ac:dyDescent="0.25">
      <c r="A1139" t="s">
        <v>1191</v>
      </c>
      <c r="B1139" s="2">
        <v>2022</v>
      </c>
      <c r="C1139" s="2" t="s">
        <v>63</v>
      </c>
      <c r="D1139" s="2" t="s">
        <v>5</v>
      </c>
      <c r="E1139" s="2" t="s">
        <v>1193</v>
      </c>
      <c r="F1139">
        <v>52000</v>
      </c>
    </row>
    <row r="1140" spans="1:6" x14ac:dyDescent="0.25">
      <c r="A1140" t="s">
        <v>1191</v>
      </c>
      <c r="B1140" s="2">
        <v>2022</v>
      </c>
      <c r="C1140" s="2" t="s">
        <v>64</v>
      </c>
      <c r="D1140" s="2" t="s">
        <v>5</v>
      </c>
      <c r="E1140" s="2" t="s">
        <v>1193</v>
      </c>
      <c r="F1140">
        <v>55000</v>
      </c>
    </row>
    <row r="1141" spans="1:6" x14ac:dyDescent="0.25">
      <c r="A1141" t="s">
        <v>1191</v>
      </c>
      <c r="B1141" s="2">
        <v>2022</v>
      </c>
      <c r="C1141" s="2" t="s">
        <v>65</v>
      </c>
      <c r="D1141" s="2" t="s">
        <v>5</v>
      </c>
      <c r="E1141" s="2" t="s">
        <v>1193</v>
      </c>
      <c r="F1141">
        <v>58000</v>
      </c>
    </row>
    <row r="1142" spans="1:6" x14ac:dyDescent="0.25">
      <c r="A1142" t="s">
        <v>1191</v>
      </c>
      <c r="B1142" s="2">
        <v>2022</v>
      </c>
      <c r="C1142" s="2" t="s">
        <v>16</v>
      </c>
      <c r="D1142" s="2" t="s">
        <v>38</v>
      </c>
      <c r="E1142" s="2" t="s">
        <v>1192</v>
      </c>
      <c r="F1142">
        <v>985000</v>
      </c>
    </row>
    <row r="1143" spans="1:6" x14ac:dyDescent="0.25">
      <c r="A1143" t="s">
        <v>1191</v>
      </c>
      <c r="B1143" s="2">
        <v>2022</v>
      </c>
      <c r="C1143" s="2" t="s">
        <v>55</v>
      </c>
      <c r="D1143" s="2" t="s">
        <v>38</v>
      </c>
      <c r="E1143" s="2" t="s">
        <v>1192</v>
      </c>
      <c r="F1143">
        <v>990000</v>
      </c>
    </row>
    <row r="1144" spans="1:6" x14ac:dyDescent="0.25">
      <c r="A1144" t="s">
        <v>1191</v>
      </c>
      <c r="B1144" s="2">
        <v>2022</v>
      </c>
      <c r="C1144" s="2" t="s">
        <v>56</v>
      </c>
      <c r="D1144" s="2" t="s">
        <v>38</v>
      </c>
      <c r="E1144" s="2" t="s">
        <v>1192</v>
      </c>
      <c r="F1144">
        <v>1130000</v>
      </c>
    </row>
    <row r="1145" spans="1:6" x14ac:dyDescent="0.25">
      <c r="A1145" t="s">
        <v>1191</v>
      </c>
      <c r="B1145" s="2">
        <v>2022</v>
      </c>
      <c r="C1145" s="2" t="s">
        <v>57</v>
      </c>
      <c r="D1145" s="2" t="s">
        <v>38</v>
      </c>
      <c r="E1145" s="2" t="s">
        <v>1192</v>
      </c>
      <c r="F1145">
        <v>1270000</v>
      </c>
    </row>
    <row r="1146" spans="1:6" x14ac:dyDescent="0.25">
      <c r="A1146" t="s">
        <v>1191</v>
      </c>
      <c r="B1146" s="2">
        <v>2022</v>
      </c>
      <c r="C1146" s="2" t="s">
        <v>58</v>
      </c>
      <c r="D1146" s="2" t="s">
        <v>38</v>
      </c>
      <c r="E1146" s="2" t="s">
        <v>1192</v>
      </c>
      <c r="F1146">
        <v>1410000</v>
      </c>
    </row>
    <row r="1147" spans="1:6" x14ac:dyDescent="0.25">
      <c r="A1147" t="s">
        <v>1191</v>
      </c>
      <c r="B1147" s="2">
        <v>2022</v>
      </c>
      <c r="C1147" s="2" t="s">
        <v>59</v>
      </c>
      <c r="D1147" s="2" t="s">
        <v>38</v>
      </c>
      <c r="E1147" s="2" t="s">
        <v>1192</v>
      </c>
      <c r="F1147">
        <v>1550000</v>
      </c>
    </row>
    <row r="1148" spans="1:6" x14ac:dyDescent="0.25">
      <c r="A1148" t="s">
        <v>1191</v>
      </c>
      <c r="B1148" s="2">
        <v>2022</v>
      </c>
      <c r="C1148" s="2" t="s">
        <v>60</v>
      </c>
      <c r="D1148" s="2" t="s">
        <v>38</v>
      </c>
      <c r="E1148" s="2" t="s">
        <v>1192</v>
      </c>
      <c r="F1148">
        <v>1690000</v>
      </c>
    </row>
    <row r="1149" spans="1:6" x14ac:dyDescent="0.25">
      <c r="A1149" t="s">
        <v>1191</v>
      </c>
      <c r="B1149" s="2">
        <v>2022</v>
      </c>
      <c r="C1149" s="2" t="s">
        <v>61</v>
      </c>
      <c r="D1149" s="2" t="s">
        <v>38</v>
      </c>
      <c r="E1149" s="2" t="s">
        <v>1192</v>
      </c>
      <c r="F1149">
        <v>1830000</v>
      </c>
    </row>
    <row r="1150" spans="1:6" x14ac:dyDescent="0.25">
      <c r="A1150" t="s">
        <v>1191</v>
      </c>
      <c r="B1150" s="2">
        <v>2022</v>
      </c>
      <c r="C1150" s="2" t="s">
        <v>62</v>
      </c>
      <c r="D1150" s="2" t="s">
        <v>38</v>
      </c>
      <c r="E1150" s="2" t="s">
        <v>1192</v>
      </c>
      <c r="F1150">
        <v>1880000</v>
      </c>
    </row>
    <row r="1151" spans="1:6" x14ac:dyDescent="0.25">
      <c r="A1151" t="s">
        <v>1191</v>
      </c>
      <c r="B1151" s="2">
        <v>2022</v>
      </c>
      <c r="C1151" s="2" t="s">
        <v>63</v>
      </c>
      <c r="D1151" s="2" t="s">
        <v>38</v>
      </c>
      <c r="E1151" s="2" t="s">
        <v>1192</v>
      </c>
      <c r="F1151">
        <v>2110000</v>
      </c>
    </row>
    <row r="1152" spans="1:6" x14ac:dyDescent="0.25">
      <c r="A1152" t="s">
        <v>1191</v>
      </c>
      <c r="B1152" s="2">
        <v>2022</v>
      </c>
      <c r="C1152" s="2" t="s">
        <v>64</v>
      </c>
      <c r="D1152" s="2" t="s">
        <v>38</v>
      </c>
      <c r="E1152" s="2" t="s">
        <v>1192</v>
      </c>
      <c r="F1152">
        <v>2250000</v>
      </c>
    </row>
    <row r="1153" spans="1:6" x14ac:dyDescent="0.25">
      <c r="A1153" t="s">
        <v>1191</v>
      </c>
      <c r="B1153" s="2">
        <v>2022</v>
      </c>
      <c r="C1153" s="2" t="s">
        <v>65</v>
      </c>
      <c r="D1153" s="2" t="s">
        <v>38</v>
      </c>
      <c r="E1153" s="2" t="s">
        <v>1192</v>
      </c>
      <c r="F1153">
        <v>2390000</v>
      </c>
    </row>
    <row r="1154" spans="1:6" x14ac:dyDescent="0.25">
      <c r="A1154" t="s">
        <v>1191</v>
      </c>
      <c r="B1154" s="2">
        <v>2022</v>
      </c>
      <c r="C1154" s="2" t="s">
        <v>16</v>
      </c>
      <c r="D1154" s="2" t="s">
        <v>52</v>
      </c>
      <c r="E1154" s="2" t="s">
        <v>1196</v>
      </c>
      <c r="F1154">
        <v>228750</v>
      </c>
    </row>
    <row r="1155" spans="1:6" x14ac:dyDescent="0.25">
      <c r="A1155" t="s">
        <v>1191</v>
      </c>
      <c r="B1155" s="2">
        <v>2022</v>
      </c>
      <c r="C1155" s="2" t="s">
        <v>55</v>
      </c>
      <c r="D1155" s="2" t="s">
        <v>52</v>
      </c>
      <c r="E1155" s="2" t="s">
        <v>1196</v>
      </c>
      <c r="F1155">
        <v>285937</v>
      </c>
    </row>
    <row r="1156" spans="1:6" x14ac:dyDescent="0.25">
      <c r="A1156" t="s">
        <v>1191</v>
      </c>
      <c r="B1156" s="2">
        <v>2022</v>
      </c>
      <c r="C1156" s="2" t="s">
        <v>56</v>
      </c>
      <c r="D1156" s="2" t="s">
        <v>52</v>
      </c>
      <c r="E1156" s="2" t="s">
        <v>1196</v>
      </c>
      <c r="F1156">
        <v>343125</v>
      </c>
    </row>
    <row r="1157" spans="1:6" x14ac:dyDescent="0.25">
      <c r="A1157" t="s">
        <v>1191</v>
      </c>
      <c r="B1157" s="2">
        <v>2022</v>
      </c>
      <c r="C1157" s="2" t="s">
        <v>57</v>
      </c>
      <c r="D1157" s="2" t="s">
        <v>52</v>
      </c>
      <c r="E1157" s="2" t="s">
        <v>1196</v>
      </c>
      <c r="F1157">
        <v>400312</v>
      </c>
    </row>
    <row r="1158" spans="1:6" x14ac:dyDescent="0.25">
      <c r="A1158" t="s">
        <v>1191</v>
      </c>
      <c r="B1158" s="2">
        <v>2022</v>
      </c>
      <c r="C1158" s="2" t="s">
        <v>58</v>
      </c>
      <c r="D1158" s="2" t="s">
        <v>52</v>
      </c>
      <c r="E1158" s="2" t="s">
        <v>1196</v>
      </c>
      <c r="F1158">
        <v>457500</v>
      </c>
    </row>
    <row r="1159" spans="1:6" x14ac:dyDescent="0.25">
      <c r="A1159" t="s">
        <v>1191</v>
      </c>
      <c r="B1159" s="2">
        <v>2022</v>
      </c>
      <c r="C1159" s="2" t="s">
        <v>59</v>
      </c>
      <c r="D1159" s="2" t="s">
        <v>52</v>
      </c>
      <c r="E1159" s="2" t="s">
        <v>1196</v>
      </c>
      <c r="F1159">
        <v>514687</v>
      </c>
    </row>
    <row r="1160" spans="1:6" x14ac:dyDescent="0.25">
      <c r="A1160" t="s">
        <v>1191</v>
      </c>
      <c r="B1160" s="2">
        <v>2022</v>
      </c>
      <c r="C1160" s="2" t="s">
        <v>60</v>
      </c>
      <c r="D1160" s="2" t="s">
        <v>52</v>
      </c>
      <c r="E1160" s="2" t="s">
        <v>1196</v>
      </c>
      <c r="F1160">
        <v>571875</v>
      </c>
    </row>
    <row r="1161" spans="1:6" x14ac:dyDescent="0.25">
      <c r="A1161" t="s">
        <v>1191</v>
      </c>
      <c r="B1161" s="2">
        <v>2022</v>
      </c>
      <c r="C1161" s="2" t="s">
        <v>61</v>
      </c>
      <c r="D1161" s="2" t="s">
        <v>52</v>
      </c>
      <c r="E1161" s="2" t="s">
        <v>1196</v>
      </c>
      <c r="F1161">
        <v>629062</v>
      </c>
    </row>
    <row r="1162" spans="1:6" x14ac:dyDescent="0.25">
      <c r="A1162" t="s">
        <v>1191</v>
      </c>
      <c r="B1162" s="2">
        <v>2022</v>
      </c>
      <c r="C1162" s="2" t="s">
        <v>62</v>
      </c>
      <c r="D1162" s="2" t="s">
        <v>52</v>
      </c>
      <c r="E1162" s="2" t="s">
        <v>1196</v>
      </c>
      <c r="F1162">
        <v>686250</v>
      </c>
    </row>
    <row r="1163" spans="1:6" x14ac:dyDescent="0.25">
      <c r="A1163" t="s">
        <v>1191</v>
      </c>
      <c r="B1163" s="2">
        <v>2022</v>
      </c>
      <c r="C1163" s="2" t="s">
        <v>63</v>
      </c>
      <c r="D1163" s="2" t="s">
        <v>52</v>
      </c>
      <c r="E1163" s="2" t="s">
        <v>1196</v>
      </c>
      <c r="F1163">
        <v>743437</v>
      </c>
    </row>
    <row r="1164" spans="1:6" x14ac:dyDescent="0.25">
      <c r="A1164" t="s">
        <v>1191</v>
      </c>
      <c r="B1164" s="2">
        <v>2022</v>
      </c>
      <c r="C1164" s="2" t="s">
        <v>64</v>
      </c>
      <c r="D1164" s="2" t="s">
        <v>52</v>
      </c>
      <c r="E1164" s="2" t="s">
        <v>1196</v>
      </c>
      <c r="F1164">
        <v>800625</v>
      </c>
    </row>
    <row r="1165" spans="1:6" x14ac:dyDescent="0.25">
      <c r="A1165" t="s">
        <v>1191</v>
      </c>
      <c r="B1165" s="2">
        <v>2022</v>
      </c>
      <c r="C1165" s="2" t="s">
        <v>65</v>
      </c>
      <c r="D1165" s="2" t="s">
        <v>52</v>
      </c>
      <c r="E1165" s="2" t="s">
        <v>1196</v>
      </c>
      <c r="F1165">
        <v>857812</v>
      </c>
    </row>
    <row r="1166" spans="1:6" x14ac:dyDescent="0.25">
      <c r="A1166" t="s">
        <v>1191</v>
      </c>
      <c r="B1166" s="2">
        <v>2022</v>
      </c>
      <c r="C1166" s="2" t="s">
        <v>16</v>
      </c>
      <c r="D1166" s="2" t="s">
        <v>51</v>
      </c>
      <c r="E1166" s="2" t="s">
        <v>1195</v>
      </c>
      <c r="F1166">
        <v>870000</v>
      </c>
    </row>
    <row r="1167" spans="1:6" x14ac:dyDescent="0.25">
      <c r="A1167" t="s">
        <v>1191</v>
      </c>
      <c r="B1167" s="2">
        <v>2022</v>
      </c>
      <c r="C1167" s="2" t="s">
        <v>55</v>
      </c>
      <c r="D1167" s="2" t="s">
        <v>51</v>
      </c>
      <c r="E1167" s="2" t="s">
        <v>1195</v>
      </c>
      <c r="F1167">
        <v>2177500</v>
      </c>
    </row>
    <row r="1168" spans="1:6" x14ac:dyDescent="0.25">
      <c r="A1168" t="s">
        <v>1191</v>
      </c>
      <c r="B1168" s="2">
        <v>2022</v>
      </c>
      <c r="C1168" s="2" t="s">
        <v>56</v>
      </c>
      <c r="D1168" s="2" t="s">
        <v>51</v>
      </c>
      <c r="E1168" s="2" t="s">
        <v>1195</v>
      </c>
      <c r="F1168">
        <v>10300000</v>
      </c>
    </row>
    <row r="1169" spans="1:6" x14ac:dyDescent="0.25">
      <c r="A1169" t="s">
        <v>1191</v>
      </c>
      <c r="B1169" s="2">
        <v>2022</v>
      </c>
      <c r="C1169" s="2" t="s">
        <v>57</v>
      </c>
      <c r="D1169" s="2" t="s">
        <v>51</v>
      </c>
      <c r="E1169" s="2" t="s">
        <v>1195</v>
      </c>
      <c r="F1169">
        <v>1526250</v>
      </c>
    </row>
    <row r="1170" spans="1:6" x14ac:dyDescent="0.25">
      <c r="A1170" t="s">
        <v>1191</v>
      </c>
      <c r="B1170" s="2">
        <v>2022</v>
      </c>
      <c r="C1170" s="2" t="s">
        <v>58</v>
      </c>
      <c r="D1170" s="2" t="s">
        <v>51</v>
      </c>
      <c r="E1170" s="2" t="s">
        <v>1195</v>
      </c>
      <c r="F1170">
        <v>1745000</v>
      </c>
    </row>
    <row r="1171" spans="1:6" x14ac:dyDescent="0.25">
      <c r="A1171" t="s">
        <v>1191</v>
      </c>
      <c r="B1171" s="2">
        <v>2022</v>
      </c>
      <c r="C1171" s="2" t="s">
        <v>59</v>
      </c>
      <c r="D1171" s="2" t="s">
        <v>51</v>
      </c>
      <c r="E1171" s="2" t="s">
        <v>1195</v>
      </c>
      <c r="F1171">
        <v>1963750</v>
      </c>
    </row>
    <row r="1172" spans="1:6" x14ac:dyDescent="0.25">
      <c r="A1172" t="s">
        <v>1191</v>
      </c>
      <c r="B1172" s="2">
        <v>2022</v>
      </c>
      <c r="C1172" s="2" t="s">
        <v>60</v>
      </c>
      <c r="D1172" s="2" t="s">
        <v>51</v>
      </c>
      <c r="E1172" s="2" t="s">
        <v>1195</v>
      </c>
      <c r="F1172">
        <v>2182500</v>
      </c>
    </row>
    <row r="1173" spans="1:6" x14ac:dyDescent="0.25">
      <c r="A1173" t="s">
        <v>1191</v>
      </c>
      <c r="B1173" s="2">
        <v>2022</v>
      </c>
      <c r="C1173" s="2" t="s">
        <v>61</v>
      </c>
      <c r="D1173" s="2" t="s">
        <v>51</v>
      </c>
      <c r="E1173" s="2" t="s">
        <v>1195</v>
      </c>
      <c r="F1173">
        <v>2401250</v>
      </c>
    </row>
    <row r="1174" spans="1:6" x14ac:dyDescent="0.25">
      <c r="A1174" t="s">
        <v>1191</v>
      </c>
      <c r="B1174" s="2">
        <v>2022</v>
      </c>
      <c r="C1174" s="2" t="s">
        <v>62</v>
      </c>
      <c r="D1174" s="2" t="s">
        <v>51</v>
      </c>
      <c r="E1174" s="2" t="s">
        <v>1195</v>
      </c>
      <c r="F1174">
        <v>2620000</v>
      </c>
    </row>
    <row r="1175" spans="1:6" x14ac:dyDescent="0.25">
      <c r="A1175" t="s">
        <v>1191</v>
      </c>
      <c r="B1175" s="2">
        <v>2022</v>
      </c>
      <c r="C1175" s="2" t="s">
        <v>63</v>
      </c>
      <c r="D1175" s="2" t="s">
        <v>51</v>
      </c>
      <c r="E1175" s="2" t="s">
        <v>1195</v>
      </c>
      <c r="F1175">
        <v>2838750</v>
      </c>
    </row>
    <row r="1176" spans="1:6" x14ac:dyDescent="0.25">
      <c r="A1176" t="s">
        <v>1191</v>
      </c>
      <c r="B1176" s="2">
        <v>2022</v>
      </c>
      <c r="C1176" s="2" t="s">
        <v>64</v>
      </c>
      <c r="D1176" s="2" t="s">
        <v>51</v>
      </c>
      <c r="E1176" s="2" t="s">
        <v>1195</v>
      </c>
      <c r="F1176">
        <v>3057500</v>
      </c>
    </row>
    <row r="1177" spans="1:6" x14ac:dyDescent="0.25">
      <c r="A1177" t="s">
        <v>1191</v>
      </c>
      <c r="B1177" s="2">
        <v>2022</v>
      </c>
      <c r="C1177" s="2" t="s">
        <v>65</v>
      </c>
      <c r="D1177" s="2" t="s">
        <v>51</v>
      </c>
      <c r="E1177" s="2" t="s">
        <v>1195</v>
      </c>
      <c r="F1177">
        <v>3276250</v>
      </c>
    </row>
  </sheetData>
  <autoFilter ref="A1:F1122" xr:uid="{F6B060A2-B902-4FA2-A10E-DC8CD2DD7185}"/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8792C-B99C-4B4D-929E-08CFBF5C445E}">
  <dimension ref="A1:BU3902"/>
  <sheetViews>
    <sheetView tabSelected="1" topLeftCell="BK1" workbookViewId="0">
      <pane ySplit="2" topLeftCell="A3" activePane="bottomLeft" state="frozen"/>
      <selection pane="bottomLeft" activeCell="BQ16" sqref="BQ16"/>
    </sheetView>
  </sheetViews>
  <sheetFormatPr defaultRowHeight="15" outlineLevelCol="1" x14ac:dyDescent="0.25"/>
  <cols>
    <col min="1" max="1" width="9.140625" style="2"/>
    <col min="2" max="2" width="22.85546875" bestFit="1" customWidth="1"/>
    <col min="3" max="4" width="4.42578125" customWidth="1"/>
    <col min="5" max="5" width="5.140625" style="2" bestFit="1" customWidth="1"/>
    <col min="6" max="6" width="9.5703125" style="2" bestFit="1" customWidth="1"/>
    <col min="7" max="7" width="16.7109375" style="2" bestFit="1" customWidth="1"/>
    <col min="8" max="8" width="22.140625" style="2" bestFit="1" customWidth="1"/>
    <col min="9" max="9" width="22.140625" style="2" customWidth="1"/>
    <col min="10" max="10" width="19.5703125" style="33" bestFit="1" customWidth="1"/>
    <col min="11" max="11" width="25.28515625" style="41" bestFit="1" customWidth="1"/>
    <col min="12" max="12" width="23.7109375" style="41" bestFit="1" customWidth="1"/>
    <col min="13" max="13" width="18" style="41" bestFit="1" customWidth="1"/>
    <col min="14" max="14" width="21.28515625" style="41" bestFit="1" customWidth="1"/>
    <col min="15" max="15" width="20.42578125" style="41" bestFit="1" customWidth="1"/>
    <col min="16" max="16" width="18" style="43" bestFit="1" customWidth="1"/>
    <col min="17" max="17" width="15" bestFit="1" customWidth="1"/>
    <col min="18" max="18" width="19.7109375" style="2" bestFit="1" customWidth="1" outlineLevel="1"/>
    <col min="19" max="19" width="16.7109375" style="2" customWidth="1" outlineLevel="1"/>
    <col min="20" max="20" width="37.42578125" style="5" customWidth="1" outlineLevel="1"/>
    <col min="21" max="21" width="13.85546875" customWidth="1" outlineLevel="1"/>
    <col min="22" max="22" width="37.42578125" style="5" customWidth="1" outlineLevel="1"/>
    <col min="23" max="23" width="13.85546875" customWidth="1" outlineLevel="1"/>
    <col min="24" max="24" width="37.42578125" style="5" customWidth="1" outlineLevel="1"/>
    <col min="25" max="25" width="13.85546875" customWidth="1" outlineLevel="1"/>
    <col min="26" max="26" width="28.85546875" customWidth="1" outlineLevel="1"/>
    <col min="27" max="27" width="35.5703125" customWidth="1" outlineLevel="1"/>
    <col min="28" max="28" width="5.5703125" customWidth="1" outlineLevel="1"/>
    <col min="29" max="29" width="36" bestFit="1" customWidth="1" outlineLevel="1"/>
    <col min="30" max="33" width="16.7109375" style="2" customWidth="1"/>
    <col min="34" max="34" width="36" style="5" customWidth="1"/>
    <col min="35" max="35" width="13.85546875" customWidth="1"/>
    <col min="36" max="36" width="35.5703125" customWidth="1"/>
    <col min="37" max="37" width="18" bestFit="1" customWidth="1"/>
    <col min="38" max="38" width="20.42578125" bestFit="1" customWidth="1"/>
    <col min="39" max="39" width="18.85546875" bestFit="1" customWidth="1"/>
    <col min="40" max="43" width="18.85546875" customWidth="1"/>
    <col min="44" max="44" width="22.28515625" style="2" bestFit="1" customWidth="1"/>
    <col min="45" max="56" width="18.7109375" style="2" bestFit="1" customWidth="1"/>
    <col min="59" max="59" width="26.5703125" bestFit="1" customWidth="1"/>
    <col min="60" max="60" width="9.7109375" bestFit="1" customWidth="1"/>
    <col min="61" max="61" width="10.42578125" style="57" bestFit="1" customWidth="1"/>
    <col min="62" max="62" width="13.5703125" style="57" bestFit="1" customWidth="1"/>
    <col min="63" max="63" width="17" bestFit="1" customWidth="1"/>
    <col min="64" max="64" width="22.140625" bestFit="1" customWidth="1"/>
    <col min="65" max="65" width="18.42578125" style="52" bestFit="1" customWidth="1"/>
    <col min="66" max="66" width="32.28515625" style="51" bestFit="1" customWidth="1"/>
    <col min="68" max="68" width="34" bestFit="1" customWidth="1"/>
    <col min="69" max="69" width="3" bestFit="1" customWidth="1"/>
    <col min="71" max="71" width="18.42578125" bestFit="1" customWidth="1"/>
    <col min="72" max="72" width="34.85546875" bestFit="1" customWidth="1"/>
  </cols>
  <sheetData>
    <row r="1" spans="1:73" x14ac:dyDescent="0.25">
      <c r="A1" s="59" t="s">
        <v>82</v>
      </c>
      <c r="B1" s="59"/>
      <c r="E1" s="59" t="s">
        <v>1205</v>
      </c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R1" s="59" t="s">
        <v>83</v>
      </c>
      <c r="S1" s="59"/>
      <c r="T1" s="59"/>
      <c r="U1" s="59"/>
      <c r="V1" s="59"/>
      <c r="W1" s="59"/>
      <c r="X1" s="59"/>
      <c r="Y1" s="59"/>
      <c r="Z1" s="59"/>
      <c r="AA1" s="59"/>
      <c r="AC1" s="59" t="s">
        <v>84</v>
      </c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BG1" s="59" t="s">
        <v>1208</v>
      </c>
      <c r="BH1" s="59"/>
      <c r="BI1" s="59"/>
      <c r="BJ1" s="59"/>
      <c r="BK1" s="59"/>
      <c r="BL1" s="59"/>
      <c r="BM1" s="59"/>
      <c r="BN1" s="59"/>
    </row>
    <row r="2" spans="1:73" x14ac:dyDescent="0.25">
      <c r="A2" s="7" t="s">
        <v>1</v>
      </c>
      <c r="B2" s="7" t="s">
        <v>79</v>
      </c>
      <c r="E2" s="7" t="s">
        <v>1</v>
      </c>
      <c r="F2" s="7" t="s">
        <v>85</v>
      </c>
      <c r="G2" s="7" t="s">
        <v>2</v>
      </c>
      <c r="H2" s="7" t="s">
        <v>4</v>
      </c>
      <c r="I2" s="7" t="s">
        <v>80</v>
      </c>
      <c r="J2" s="32" t="s">
        <v>1198</v>
      </c>
      <c r="K2" s="40" t="s">
        <v>1199</v>
      </c>
      <c r="L2" s="40" t="s">
        <v>1200</v>
      </c>
      <c r="M2" s="40" t="s">
        <v>1201</v>
      </c>
      <c r="N2" s="40" t="s">
        <v>1202</v>
      </c>
      <c r="O2" s="40" t="s">
        <v>1203</v>
      </c>
      <c r="P2" s="40" t="s">
        <v>1204</v>
      </c>
      <c r="R2" s="7" t="s">
        <v>1</v>
      </c>
      <c r="S2" s="7" t="s">
        <v>2</v>
      </c>
      <c r="T2" s="20" t="s">
        <v>86</v>
      </c>
      <c r="U2" s="24" t="s">
        <v>81</v>
      </c>
      <c r="V2" s="20" t="s">
        <v>87</v>
      </c>
      <c r="W2" s="24" t="s">
        <v>81</v>
      </c>
      <c r="X2" s="8" t="s">
        <v>88</v>
      </c>
      <c r="Y2" s="7" t="s">
        <v>81</v>
      </c>
      <c r="Z2" s="7" t="s">
        <v>90</v>
      </c>
      <c r="AA2" s="7" t="s">
        <v>89</v>
      </c>
      <c r="AC2" s="7" t="s">
        <v>1207</v>
      </c>
      <c r="AD2" s="7" t="s">
        <v>1</v>
      </c>
      <c r="AE2" s="7" t="s">
        <v>85</v>
      </c>
      <c r="AF2" s="7" t="s">
        <v>2</v>
      </c>
      <c r="AG2" s="7" t="s">
        <v>4</v>
      </c>
      <c r="AH2" s="8" t="s">
        <v>91</v>
      </c>
      <c r="AI2" s="7" t="s">
        <v>81</v>
      </c>
      <c r="AJ2" s="7" t="s">
        <v>1206</v>
      </c>
      <c r="AK2" s="7" t="s">
        <v>1198</v>
      </c>
      <c r="AL2" s="40" t="s">
        <v>1199</v>
      </c>
      <c r="AM2" s="40" t="s">
        <v>1200</v>
      </c>
      <c r="AN2" s="40" t="s">
        <v>1201</v>
      </c>
      <c r="AO2" s="40" t="s">
        <v>1202</v>
      </c>
      <c r="AP2" s="40" t="s">
        <v>1203</v>
      </c>
      <c r="AQ2" s="40" t="s">
        <v>1204</v>
      </c>
      <c r="BG2" s="7" t="s">
        <v>1207</v>
      </c>
      <c r="BH2" s="7" t="s">
        <v>1</v>
      </c>
      <c r="BI2" s="56" t="s">
        <v>85</v>
      </c>
      <c r="BJ2" s="56" t="s">
        <v>1211</v>
      </c>
      <c r="BK2" s="7" t="s">
        <v>2</v>
      </c>
      <c r="BL2" s="7" t="s">
        <v>4</v>
      </c>
      <c r="BM2" s="7" t="s">
        <v>1209</v>
      </c>
      <c r="BN2" s="40" t="s">
        <v>1210</v>
      </c>
      <c r="BP2" t="s">
        <v>1207</v>
      </c>
      <c r="BQ2">
        <v>1</v>
      </c>
    </row>
    <row r="3" spans="1:73" x14ac:dyDescent="0.25">
      <c r="A3" s="2">
        <v>2022</v>
      </c>
      <c r="B3" s="5">
        <v>28800000000</v>
      </c>
      <c r="D3" t="str">
        <f>_xlfn.CONCAT(E3,F3,H3)</f>
        <v>2022JaneiroEstados Unidos</v>
      </c>
      <c r="E3" s="2">
        <v>2022</v>
      </c>
      <c r="F3" s="2" t="s">
        <v>16</v>
      </c>
      <c r="G3" s="2" t="s">
        <v>26</v>
      </c>
      <c r="H3" s="2" t="s">
        <v>17</v>
      </c>
      <c r="I3" s="45">
        <f>SUM(J3:P3)</f>
        <v>4717410901.9566383</v>
      </c>
      <c r="J3" s="33">
        <v>4000000000</v>
      </c>
      <c r="K3" s="41">
        <v>82154605.263157889</v>
      </c>
      <c r="L3" s="41">
        <v>79533404.029692456</v>
      </c>
      <c r="M3" s="41">
        <v>66964285.714285709</v>
      </c>
      <c r="N3" s="43">
        <v>7932146.1284988653</v>
      </c>
      <c r="O3" s="43">
        <v>3385544.1344428137</v>
      </c>
      <c r="P3" s="43">
        <v>477440916.68656009</v>
      </c>
      <c r="R3" s="17">
        <v>2022</v>
      </c>
      <c r="S3" s="14" t="s">
        <v>42</v>
      </c>
      <c r="T3" s="21">
        <v>900000000</v>
      </c>
      <c r="U3" s="47">
        <f>T3/$T$10</f>
        <v>2.8571428571428571E-2</v>
      </c>
      <c r="V3" s="21">
        <v>1200000000</v>
      </c>
      <c r="W3" s="47">
        <f>V3/$V$10</f>
        <v>2.9925187032418952E-2</v>
      </c>
      <c r="X3" s="15">
        <v>1500000000</v>
      </c>
      <c r="Y3" s="47">
        <f>X3/$X$10</f>
        <v>4.2016806722689079E-2</v>
      </c>
      <c r="Z3" s="25">
        <f>AVERAGE(U3,W3,Y3)</f>
        <v>3.3504474108845529E-2</v>
      </c>
      <c r="AA3" s="16">
        <f>Z3*$B$3</f>
        <v>964928854.33475125</v>
      </c>
      <c r="AC3" s="50" t="str">
        <f>_xlfn.CONCAT(AD3,AE3,AG3)</f>
        <v>2022JaneiroEstados Unidos</v>
      </c>
      <c r="AD3" s="2">
        <v>2022</v>
      </c>
      <c r="AE3" s="2" t="s">
        <v>16</v>
      </c>
      <c r="AF3" s="2" t="s">
        <v>26</v>
      </c>
      <c r="AG3" s="2" t="s">
        <v>17</v>
      </c>
      <c r="AH3" s="54">
        <f>VLOOKUP(AC3,D:P,6,FALSE)</f>
        <v>4717410901.9566383</v>
      </c>
      <c r="AI3" s="27">
        <f>AH3/SUM($AH$3:$AH$38)</f>
        <v>5.1109543899855225E-2</v>
      </c>
      <c r="AJ3" s="28">
        <f>AI3*$AA$5</f>
        <v>463713199.88616645</v>
      </c>
      <c r="AK3" s="46">
        <f t="shared" ref="AK3:AK66" si="0">(VLOOKUP($AC3,$D:$P,7,FALSE)/VLOOKUP($AC3,$D:$P,6,FALSE))*$AJ3</f>
        <v>393192969.21439034</v>
      </c>
      <c r="AL3" s="46">
        <f t="shared" ref="AL3:AL66" si="1">(VLOOKUP($AC3,$D:$P,8,FALSE)/VLOOKUP($AC3,$D:$P,6,FALSE))*$AJ3</f>
        <v>8075653.2945143078</v>
      </c>
      <c r="AM3" s="46">
        <f t="shared" ref="AM3:AM66" si="2">(VLOOKUP($AC3,$D:$P,9,FALSE)/VLOOKUP($AC3,$D:$P,6,FALSE))*$AJ3</f>
        <v>7817993.820540634</v>
      </c>
      <c r="AN3" s="46">
        <f t="shared" ref="AN3:AN66" si="3">(VLOOKUP($AC3,$D:$P,10,FALSE)/VLOOKUP($AC3,$D:$P,6,FALSE))*$AJ3</f>
        <v>6582471.5828301944</v>
      </c>
      <c r="AO3" s="46">
        <f t="shared" ref="AO3:AO66" si="4">(VLOOKUP($AC3,$D:$P,11,FALSE)/VLOOKUP($AC3,$D:$P,6,FALSE))*$AJ3</f>
        <v>779716.02212672494</v>
      </c>
      <c r="AP3" s="46">
        <f t="shared" ref="AP3:AP66" si="5">(VLOOKUP($AC3,$D:$P,12,FALSE)/VLOOKUP($AC3,$D:$P,6,FALSE))*$AJ3</f>
        <v>332793.03765698324</v>
      </c>
      <c r="AQ3" s="46">
        <f t="shared" ref="AQ3:AQ66" si="6">(VLOOKUP($AC3,$D:$P,13,FALSE)/VLOOKUP($AC3,$D:$P,6,FALSE))*$AJ3</f>
        <v>46931602.914107233</v>
      </c>
      <c r="AR3" s="35">
        <f>10*10^9</f>
        <v>10000000000</v>
      </c>
      <c r="AS3" s="34">
        <f t="shared" ref="AS3:BD3" si="7">AS4*$AR$3</f>
        <v>677966101.69491529</v>
      </c>
      <c r="AT3" s="34">
        <f t="shared" si="7"/>
        <v>635593220.33898306</v>
      </c>
      <c r="AU3" s="34">
        <f t="shared" si="7"/>
        <v>677966101.69491529</v>
      </c>
      <c r="AV3" s="34">
        <f t="shared" si="7"/>
        <v>720338983.05084729</v>
      </c>
      <c r="AW3" s="34">
        <f t="shared" si="7"/>
        <v>762711864.40677953</v>
      </c>
      <c r="AX3" s="34">
        <f t="shared" si="7"/>
        <v>805084745.76271176</v>
      </c>
      <c r="AY3" s="34">
        <f t="shared" si="7"/>
        <v>847457627.118644</v>
      </c>
      <c r="AZ3" s="34">
        <f t="shared" si="7"/>
        <v>889830508.47457623</v>
      </c>
      <c r="BA3" s="34">
        <f t="shared" si="7"/>
        <v>932203389.83050847</v>
      </c>
      <c r="BB3" s="34">
        <f t="shared" si="7"/>
        <v>974576271.18644059</v>
      </c>
      <c r="BC3" s="34">
        <f t="shared" si="7"/>
        <v>1016949152.5423728</v>
      </c>
      <c r="BD3" s="34">
        <f t="shared" si="7"/>
        <v>1059322033.8983051</v>
      </c>
      <c r="BG3" s="50" t="str">
        <f t="shared" ref="BG3:BG66" si="8">BH3&amp;BI3&amp;BL3</f>
        <v>2022JaneiroEstados Unidos</v>
      </c>
      <c r="BH3" s="2">
        <v>2022</v>
      </c>
      <c r="BI3" s="55" t="s">
        <v>16</v>
      </c>
      <c r="BJ3" s="55" t="str">
        <f>BI3&amp;"/"&amp;BH3</f>
        <v>Janeiro/2022</v>
      </c>
      <c r="BK3" s="2" t="s">
        <v>26</v>
      </c>
      <c r="BL3" s="2" t="s">
        <v>17</v>
      </c>
      <c r="BM3" s="52" t="s">
        <v>1198</v>
      </c>
      <c r="BN3" s="51">
        <f t="shared" ref="BN3:BN66" si="9">VLOOKUP(BG3,AC:AQ,VLOOKUP(BM3,$BP$2:$BQ$16,2,FALSE),FALSE)</f>
        <v>393192969.21439034</v>
      </c>
      <c r="BP3" t="s">
        <v>1</v>
      </c>
      <c r="BQ3">
        <v>2</v>
      </c>
      <c r="BS3" s="58" t="s">
        <v>1212</v>
      </c>
      <c r="BT3" t="s">
        <v>1216</v>
      </c>
    </row>
    <row r="4" spans="1:73" x14ac:dyDescent="0.25">
      <c r="D4" t="str">
        <f t="shared" ref="D4:D67" si="10">_xlfn.CONCAT(E4,F4,H4)</f>
        <v>2022JaneiroCanadá</v>
      </c>
      <c r="E4" s="2">
        <v>2022</v>
      </c>
      <c r="F4" s="2" t="s">
        <v>16</v>
      </c>
      <c r="G4" s="2" t="s">
        <v>26</v>
      </c>
      <c r="H4" s="2" t="s">
        <v>18</v>
      </c>
      <c r="I4" s="45">
        <f t="shared" ref="I4:I67" si="11">SUM(J4:P4)</f>
        <v>1222259275.0754356</v>
      </c>
      <c r="J4" s="33">
        <v>1000000000</v>
      </c>
      <c r="K4" s="41">
        <v>15189473.684210526</v>
      </c>
      <c r="L4" s="41">
        <v>7953340.4029692458</v>
      </c>
      <c r="M4" s="41">
        <v>4464285.7142857136</v>
      </c>
      <c r="N4" s="43">
        <v>1983036.5321247163</v>
      </c>
      <c r="O4" s="43">
        <v>1692772.0672214068</v>
      </c>
      <c r="P4" s="43">
        <v>190976366.67462403</v>
      </c>
      <c r="R4" s="17">
        <v>2022</v>
      </c>
      <c r="S4" s="14" t="s">
        <v>27</v>
      </c>
      <c r="T4" s="21">
        <v>1600000000</v>
      </c>
      <c r="U4" s="47">
        <f t="shared" ref="U4:U9" si="12">T4/$T$10</f>
        <v>5.0793650793650794E-2</v>
      </c>
      <c r="V4" s="21">
        <v>2300000000</v>
      </c>
      <c r="W4" s="47">
        <f>V4/$V$10</f>
        <v>5.7356608478802994E-2</v>
      </c>
      <c r="X4" s="15">
        <v>2300000000</v>
      </c>
      <c r="Y4" s="47">
        <f t="shared" ref="Y4:Y9" si="13">X4/$X$10</f>
        <v>6.4425770308123242E-2</v>
      </c>
      <c r="Z4" s="25">
        <f t="shared" ref="Z4:Z9" si="14">AVERAGE(U4,W4,Y4)</f>
        <v>5.7525343193525674E-2</v>
      </c>
      <c r="AA4" s="16">
        <f t="shared" ref="AA4:AA9" si="15">Z4*$B$3</f>
        <v>1656729883.9735394</v>
      </c>
      <c r="AC4" s="50" t="str">
        <f t="shared" ref="AC4:AC67" si="16">_xlfn.CONCAT(AD4,AE4,AG4)</f>
        <v>2022JaneiroCanadá</v>
      </c>
      <c r="AD4" s="2">
        <v>2022</v>
      </c>
      <c r="AE4" s="2" t="s">
        <v>16</v>
      </c>
      <c r="AF4" s="2" t="s">
        <v>26</v>
      </c>
      <c r="AG4" s="2" t="s">
        <v>18</v>
      </c>
      <c r="AH4" s="54">
        <f t="shared" ref="AH4:AH67" si="17">VLOOKUP(AC4,D:P,6,FALSE)</f>
        <v>1222259275.0754356</v>
      </c>
      <c r="AI4" s="27">
        <f t="shared" ref="AI4:AI38" si="18">AH4/SUM($AH$3:$AH$38)</f>
        <v>1.3242245667122812E-2</v>
      </c>
      <c r="AJ4" s="28">
        <f t="shared" ref="AJ4:AJ38" si="19">AI4*$AA$5</f>
        <v>120145938.37918471</v>
      </c>
      <c r="AK4" s="46">
        <f t="shared" si="0"/>
        <v>98298242.303597584</v>
      </c>
      <c r="AL4" s="46">
        <f t="shared" si="1"/>
        <v>1493098.5646746454</v>
      </c>
      <c r="AM4" s="46">
        <f t="shared" si="2"/>
        <v>781799.38205406338</v>
      </c>
      <c r="AN4" s="46">
        <f t="shared" si="3"/>
        <v>438831.43885534629</v>
      </c>
      <c r="AO4" s="46">
        <f t="shared" si="4"/>
        <v>194929.00553168126</v>
      </c>
      <c r="AP4" s="46">
        <f t="shared" si="5"/>
        <v>166396.51882849165</v>
      </c>
      <c r="AQ4" s="46">
        <f t="shared" si="6"/>
        <v>18772641.165642891</v>
      </c>
      <c r="AS4" s="31">
        <f>AS5/$AR$5</f>
        <v>6.7796610169491525E-2</v>
      </c>
      <c r="AT4" s="31">
        <f t="shared" ref="AT4:BD4" si="20">AT5/$AR$5</f>
        <v>6.3559322033898302E-2</v>
      </c>
      <c r="AU4" s="31">
        <f t="shared" si="20"/>
        <v>6.7796610169491525E-2</v>
      </c>
      <c r="AV4" s="31">
        <f t="shared" si="20"/>
        <v>7.2033898305084734E-2</v>
      </c>
      <c r="AW4" s="31">
        <f t="shared" si="20"/>
        <v>7.6271186440677957E-2</v>
      </c>
      <c r="AX4" s="31">
        <f t="shared" si="20"/>
        <v>8.050847457627118E-2</v>
      </c>
      <c r="AY4" s="31">
        <f t="shared" si="20"/>
        <v>8.4745762711864403E-2</v>
      </c>
      <c r="AZ4" s="31">
        <f t="shared" si="20"/>
        <v>8.8983050847457626E-2</v>
      </c>
      <c r="BA4" s="31">
        <f t="shared" si="20"/>
        <v>9.3220338983050849E-2</v>
      </c>
      <c r="BB4" s="31">
        <f t="shared" si="20"/>
        <v>9.7457627118644058E-2</v>
      </c>
      <c r="BC4" s="31">
        <f t="shared" si="20"/>
        <v>0.10169491525423728</v>
      </c>
      <c r="BD4" s="31">
        <f t="shared" si="20"/>
        <v>0.1059322033898305</v>
      </c>
      <c r="BG4" s="50" t="str">
        <f t="shared" si="8"/>
        <v>2022JaneiroCanadá</v>
      </c>
      <c r="BH4" s="2">
        <v>2022</v>
      </c>
      <c r="BI4" s="55" t="s">
        <v>16</v>
      </c>
      <c r="BJ4" s="55" t="str">
        <f t="shared" ref="BJ4:BJ67" si="21">BI4&amp;"/"&amp;BH4</f>
        <v>Janeiro/2022</v>
      </c>
      <c r="BK4" s="2" t="s">
        <v>26</v>
      </c>
      <c r="BL4" s="2" t="s">
        <v>18</v>
      </c>
      <c r="BM4" s="52" t="s">
        <v>1198</v>
      </c>
      <c r="BN4" s="51">
        <f t="shared" si="9"/>
        <v>98298242.303597584</v>
      </c>
      <c r="BP4" t="s">
        <v>85</v>
      </c>
      <c r="BQ4">
        <v>3</v>
      </c>
      <c r="BS4" s="52" t="s">
        <v>1198</v>
      </c>
      <c r="BT4" s="60">
        <v>12692633829.016951</v>
      </c>
      <c r="BU4" s="61">
        <f>BT4/SUM(BT4:BT10)</f>
        <v>0.44071645239642215</v>
      </c>
    </row>
    <row r="5" spans="1:73" x14ac:dyDescent="0.25">
      <c r="D5" t="str">
        <f t="shared" si="10"/>
        <v>2022JaneiroMéxico</v>
      </c>
      <c r="E5" s="2">
        <v>2022</v>
      </c>
      <c r="F5" s="2" t="s">
        <v>16</v>
      </c>
      <c r="G5" s="2" t="s">
        <v>26</v>
      </c>
      <c r="H5" s="2" t="s">
        <v>19</v>
      </c>
      <c r="I5" s="45">
        <f t="shared" si="11"/>
        <v>537648154.47308683</v>
      </c>
      <c r="J5" s="33">
        <v>500000000</v>
      </c>
      <c r="K5" s="41">
        <v>12195394.736842103</v>
      </c>
      <c r="L5" s="41">
        <v>3976670.2014846229</v>
      </c>
      <c r="M5" s="41">
        <v>8928571.4285714272</v>
      </c>
      <c r="N5" s="43">
        <v>1983036.5321247163</v>
      </c>
      <c r="O5" s="43">
        <v>1015663.240332844</v>
      </c>
      <c r="P5" s="43">
        <v>9548818.3337312024</v>
      </c>
      <c r="R5" s="17">
        <v>2022</v>
      </c>
      <c r="S5" s="14" t="s">
        <v>26</v>
      </c>
      <c r="T5" s="21">
        <v>8400000000</v>
      </c>
      <c r="U5" s="47">
        <f t="shared" si="12"/>
        <v>0.26666666666666666</v>
      </c>
      <c r="V5" s="21">
        <v>14400000000</v>
      </c>
      <c r="W5" s="47">
        <f t="shared" ref="W5:W9" si="22">V5/$V$10</f>
        <v>0.35910224438902744</v>
      </c>
      <c r="X5" s="15">
        <v>11400000000</v>
      </c>
      <c r="Y5" s="47">
        <f t="shared" si="13"/>
        <v>0.31932773109243695</v>
      </c>
      <c r="Z5" s="25">
        <f t="shared" si="14"/>
        <v>0.31503221404937704</v>
      </c>
      <c r="AA5" s="16">
        <f t="shared" si="15"/>
        <v>9072927764.6220589</v>
      </c>
      <c r="AC5" s="50" t="str">
        <f t="shared" si="16"/>
        <v>2022JaneiroMéxico</v>
      </c>
      <c r="AD5" s="2">
        <v>2022</v>
      </c>
      <c r="AE5" s="2" t="s">
        <v>16</v>
      </c>
      <c r="AF5" s="2" t="s">
        <v>26</v>
      </c>
      <c r="AG5" s="2" t="s">
        <v>19</v>
      </c>
      <c r="AH5" s="54">
        <f t="shared" si="17"/>
        <v>537648154.47308683</v>
      </c>
      <c r="AI5" s="27">
        <f t="shared" si="18"/>
        <v>5.8250070907159991E-3</v>
      </c>
      <c r="AJ5" s="28">
        <f t="shared" si="19"/>
        <v>52849868.562477551</v>
      </c>
      <c r="AK5" s="46">
        <f t="shared" si="0"/>
        <v>49149121.151798792</v>
      </c>
      <c r="AL5" s="46">
        <f t="shared" si="1"/>
        <v>1198785.8668301238</v>
      </c>
      <c r="AM5" s="46">
        <f t="shared" si="2"/>
        <v>390899.69102703169</v>
      </c>
      <c r="AN5" s="46">
        <f t="shared" si="3"/>
        <v>877662.87771069247</v>
      </c>
      <c r="AO5" s="46">
        <f t="shared" si="4"/>
        <v>194929.00553168124</v>
      </c>
      <c r="AP5" s="46">
        <f t="shared" si="5"/>
        <v>99837.911297094965</v>
      </c>
      <c r="AQ5" s="46">
        <f t="shared" si="6"/>
        <v>938632.0582821446</v>
      </c>
      <c r="AR5" s="35">
        <f>SUM(AS5:BD5)</f>
        <v>11.8</v>
      </c>
      <c r="AS5" s="44">
        <v>0.8</v>
      </c>
      <c r="AT5" s="44">
        <v>0.75</v>
      </c>
      <c r="AU5" s="44">
        <v>0.8</v>
      </c>
      <c r="AV5" s="44">
        <v>0.85</v>
      </c>
      <c r="AW5" s="44">
        <v>0.9</v>
      </c>
      <c r="AX5" s="44">
        <v>0.95</v>
      </c>
      <c r="AY5" s="44">
        <v>1</v>
      </c>
      <c r="AZ5" s="44">
        <v>1.05</v>
      </c>
      <c r="BA5" s="44">
        <v>1.1000000000000001</v>
      </c>
      <c r="BB5" s="44">
        <v>1.1499999999999999</v>
      </c>
      <c r="BC5" s="44">
        <v>1.2</v>
      </c>
      <c r="BD5" s="44">
        <v>1.25</v>
      </c>
      <c r="BG5" s="50" t="str">
        <f t="shared" si="8"/>
        <v>2022JaneiroMéxico</v>
      </c>
      <c r="BH5" s="2">
        <v>2022</v>
      </c>
      <c r="BI5" s="55" t="s">
        <v>16</v>
      </c>
      <c r="BJ5" s="55" t="str">
        <f t="shared" si="21"/>
        <v>Janeiro/2022</v>
      </c>
      <c r="BK5" s="2" t="s">
        <v>26</v>
      </c>
      <c r="BL5" s="2" t="s">
        <v>19</v>
      </c>
      <c r="BM5" s="52" t="s">
        <v>1198</v>
      </c>
      <c r="BN5" s="51">
        <f t="shared" si="9"/>
        <v>49149121.151798792</v>
      </c>
      <c r="BP5" t="s">
        <v>2</v>
      </c>
      <c r="BQ5">
        <v>4</v>
      </c>
      <c r="BS5" s="52" t="s">
        <v>1204</v>
      </c>
      <c r="BT5" s="60">
        <v>4944908122.0080767</v>
      </c>
      <c r="BU5" s="61">
        <f>BT5/SUM($BT$4:$BT$10)</f>
        <v>0.17169819868083608</v>
      </c>
    </row>
    <row r="6" spans="1:73" x14ac:dyDescent="0.25">
      <c r="D6" t="str">
        <f t="shared" si="10"/>
        <v>2022FevereiroEstados Unidos</v>
      </c>
      <c r="E6" s="2">
        <v>2022</v>
      </c>
      <c r="F6" s="2" t="s">
        <v>55</v>
      </c>
      <c r="G6" s="2" t="s">
        <v>26</v>
      </c>
      <c r="H6" s="2" t="s">
        <v>17</v>
      </c>
      <c r="I6" s="45">
        <f t="shared" si="11"/>
        <v>4414990644.7891645</v>
      </c>
      <c r="J6" s="33">
        <v>3800000000</v>
      </c>
      <c r="K6" s="41">
        <v>72798819.478603035</v>
      </c>
      <c r="L6" s="41">
        <v>71580063.62672323</v>
      </c>
      <c r="M6" s="41">
        <v>62874251.497005984</v>
      </c>
      <c r="N6" s="43">
        <v>7432520.8474596441</v>
      </c>
      <c r="O6" s="43">
        <v>3059226.6275085662</v>
      </c>
      <c r="P6" s="43">
        <v>397245762.71186441</v>
      </c>
      <c r="R6" s="17">
        <v>2022</v>
      </c>
      <c r="S6" s="14" t="s">
        <v>5</v>
      </c>
      <c r="T6" s="21">
        <v>3200000000</v>
      </c>
      <c r="U6" s="47">
        <f t="shared" si="12"/>
        <v>0.10158730158730159</v>
      </c>
      <c r="V6" s="21">
        <v>3200000000</v>
      </c>
      <c r="W6" s="47">
        <f t="shared" si="22"/>
        <v>7.9800498753117205E-2</v>
      </c>
      <c r="X6" s="15">
        <v>3200000000</v>
      </c>
      <c r="Y6" s="47">
        <f t="shared" si="13"/>
        <v>8.9635854341736695E-2</v>
      </c>
      <c r="Z6" s="25">
        <f t="shared" si="14"/>
        <v>9.0341218227385167E-2</v>
      </c>
      <c r="AA6" s="16">
        <f>Z6*$B$3</f>
        <v>2601827084.9486928</v>
      </c>
      <c r="AB6" s="6"/>
      <c r="AC6" s="50" t="str">
        <f t="shared" si="16"/>
        <v>2022FevereiroEstados Unidos</v>
      </c>
      <c r="AD6" s="2">
        <v>2022</v>
      </c>
      <c r="AE6" s="2" t="s">
        <v>55</v>
      </c>
      <c r="AF6" s="2" t="s">
        <v>26</v>
      </c>
      <c r="AG6" s="2" t="s">
        <v>17</v>
      </c>
      <c r="AH6" s="54">
        <f t="shared" si="17"/>
        <v>4414990644.7891645</v>
      </c>
      <c r="AI6" s="27">
        <f t="shared" si="18"/>
        <v>4.7833051406166456E-2</v>
      </c>
      <c r="AJ6" s="28">
        <f t="shared" si="19"/>
        <v>433985820.16960186</v>
      </c>
      <c r="AK6" s="46">
        <f t="shared" si="0"/>
        <v>373533320.75367087</v>
      </c>
      <c r="AL6" s="46">
        <f t="shared" si="1"/>
        <v>7155995.9965235805</v>
      </c>
      <c r="AM6" s="46">
        <f t="shared" si="2"/>
        <v>7036194.4384865724</v>
      </c>
      <c r="AN6" s="46">
        <f t="shared" si="3"/>
        <v>6180428.4083100278</v>
      </c>
      <c r="AO6" s="46">
        <f t="shared" si="4"/>
        <v>730603.73519012856</v>
      </c>
      <c r="AP6" s="46">
        <f t="shared" si="5"/>
        <v>300716.60029245471</v>
      </c>
      <c r="AQ6" s="46">
        <f t="shared" si="6"/>
        <v>39048560.23712828</v>
      </c>
      <c r="AR6" s="2" t="s">
        <v>1197</v>
      </c>
      <c r="AS6" s="2" t="s">
        <v>16</v>
      </c>
      <c r="AT6" s="2" t="s">
        <v>55</v>
      </c>
      <c r="AU6" s="2" t="s">
        <v>56</v>
      </c>
      <c r="AV6" s="2" t="s">
        <v>57</v>
      </c>
      <c r="AW6" s="2" t="s">
        <v>58</v>
      </c>
      <c r="AX6" s="2" t="s">
        <v>59</v>
      </c>
      <c r="AY6" s="2" t="s">
        <v>60</v>
      </c>
      <c r="AZ6" s="2" t="s">
        <v>61</v>
      </c>
      <c r="BA6" s="2" t="s">
        <v>62</v>
      </c>
      <c r="BB6" s="2" t="s">
        <v>63</v>
      </c>
      <c r="BC6" s="2" t="s">
        <v>64</v>
      </c>
      <c r="BD6" s="2" t="s">
        <v>65</v>
      </c>
      <c r="BG6" s="50" t="str">
        <f t="shared" si="8"/>
        <v>2022FevereiroEstados Unidos</v>
      </c>
      <c r="BH6" s="2">
        <v>2022</v>
      </c>
      <c r="BI6" s="55" t="s">
        <v>55</v>
      </c>
      <c r="BJ6" s="55" t="str">
        <f t="shared" si="21"/>
        <v>Fevereiro/2022</v>
      </c>
      <c r="BK6" s="2" t="s">
        <v>26</v>
      </c>
      <c r="BL6" s="2" t="s">
        <v>17</v>
      </c>
      <c r="BM6" s="52" t="s">
        <v>1198</v>
      </c>
      <c r="BN6" s="51">
        <f t="shared" si="9"/>
        <v>373533320.75367087</v>
      </c>
      <c r="BP6" t="s">
        <v>4</v>
      </c>
      <c r="BQ6">
        <v>5</v>
      </c>
      <c r="BS6" s="52" t="s">
        <v>1200</v>
      </c>
      <c r="BT6" s="60">
        <v>3152228698.7488041</v>
      </c>
      <c r="BU6" s="61">
        <f>BT6/SUM($BT$4:$BT$10)</f>
        <v>0.10945238537322242</v>
      </c>
    </row>
    <row r="7" spans="1:73" x14ac:dyDescent="0.25">
      <c r="D7" t="str">
        <f t="shared" si="10"/>
        <v>2022FevereiroCanadá</v>
      </c>
      <c r="E7" s="2">
        <v>2022</v>
      </c>
      <c r="F7" s="2" t="s">
        <v>55</v>
      </c>
      <c r="G7" s="2" t="s">
        <v>26</v>
      </c>
      <c r="H7" s="2" t="s">
        <v>18</v>
      </c>
      <c r="I7" s="45">
        <f t="shared" si="11"/>
        <v>1137135749.7929399</v>
      </c>
      <c r="J7" s="33">
        <v>950000000</v>
      </c>
      <c r="K7" s="41">
        <v>13649778.652238069</v>
      </c>
      <c r="L7" s="41">
        <v>7158006.3626723224</v>
      </c>
      <c r="M7" s="41">
        <v>4041916.1676646709</v>
      </c>
      <c r="N7" s="43">
        <v>1858130.211864911</v>
      </c>
      <c r="O7" s="43">
        <v>1529613.3137542831</v>
      </c>
      <c r="P7" s="43">
        <v>158898305.08474573</v>
      </c>
      <c r="R7" s="17">
        <v>2022</v>
      </c>
      <c r="S7" s="14" t="s">
        <v>51</v>
      </c>
      <c r="T7" s="21">
        <v>10600000000</v>
      </c>
      <c r="U7" s="47">
        <f t="shared" si="12"/>
        <v>0.33650793650793653</v>
      </c>
      <c r="V7" s="21">
        <v>12500000000</v>
      </c>
      <c r="W7" s="47">
        <f t="shared" si="22"/>
        <v>0.3117206982543641</v>
      </c>
      <c r="X7" s="15">
        <v>10200000000</v>
      </c>
      <c r="Y7" s="47">
        <f t="shared" si="13"/>
        <v>0.2857142857142857</v>
      </c>
      <c r="Z7" s="25">
        <f>AVERAGE(U7,W7,Y7)</f>
        <v>0.3113143068255288</v>
      </c>
      <c r="AA7" s="16">
        <f t="shared" si="15"/>
        <v>8965852036.5752296</v>
      </c>
      <c r="AC7" s="50" t="str">
        <f t="shared" si="16"/>
        <v>2022FevereiroCanadá</v>
      </c>
      <c r="AD7" s="2">
        <v>2022</v>
      </c>
      <c r="AE7" s="2" t="s">
        <v>55</v>
      </c>
      <c r="AF7" s="2" t="s">
        <v>26</v>
      </c>
      <c r="AG7" s="2" t="s">
        <v>18</v>
      </c>
      <c r="AH7" s="54">
        <f t="shared" si="17"/>
        <v>1137135749.7929399</v>
      </c>
      <c r="AI7" s="27">
        <f t="shared" si="18"/>
        <v>1.2319997289197613E-2</v>
      </c>
      <c r="AJ7" s="28">
        <f t="shared" si="19"/>
        <v>111778445.46522953</v>
      </c>
      <c r="AK7" s="46">
        <f t="shared" si="0"/>
        <v>93383330.188417703</v>
      </c>
      <c r="AL7" s="46">
        <f t="shared" si="1"/>
        <v>1341749.2493481715</v>
      </c>
      <c r="AM7" s="46">
        <f t="shared" si="2"/>
        <v>703619.44384865719</v>
      </c>
      <c r="AN7" s="46">
        <f t="shared" si="3"/>
        <v>397313.25481993036</v>
      </c>
      <c r="AO7" s="46">
        <f t="shared" si="4"/>
        <v>182650.93379753214</v>
      </c>
      <c r="AP7" s="46">
        <f t="shared" si="5"/>
        <v>150358.30014622735</v>
      </c>
      <c r="AQ7" s="46">
        <f t="shared" si="6"/>
        <v>15619424.094851309</v>
      </c>
      <c r="AR7" s="2" t="s">
        <v>17</v>
      </c>
      <c r="AS7" s="34">
        <f>AS15*AS3</f>
        <v>477440916.68656009</v>
      </c>
      <c r="AT7" s="34">
        <f t="shared" ref="AT7:BD7" si="23">AT15*AT3</f>
        <v>397245762.71186441</v>
      </c>
      <c r="AU7" s="34">
        <f t="shared" si="23"/>
        <v>477440916.68656009</v>
      </c>
      <c r="AV7" s="34">
        <f t="shared" si="23"/>
        <v>514178064.04037362</v>
      </c>
      <c r="AW7" s="34">
        <f t="shared" si="23"/>
        <v>537121031.27237988</v>
      </c>
      <c r="AX7" s="34">
        <f t="shared" si="23"/>
        <v>566961088.56528997</v>
      </c>
      <c r="AY7" s="34">
        <f t="shared" si="23"/>
        <v>596801145.85820007</v>
      </c>
      <c r="AZ7" s="34">
        <f t="shared" si="23"/>
        <v>626641203.15110993</v>
      </c>
      <c r="BA7" s="34">
        <f t="shared" si="23"/>
        <v>656481260.44402003</v>
      </c>
      <c r="BB7" s="34">
        <f t="shared" si="23"/>
        <v>686321317.73693001</v>
      </c>
      <c r="BC7" s="34">
        <f t="shared" si="23"/>
        <v>716161375.02983999</v>
      </c>
      <c r="BD7" s="34">
        <f t="shared" si="23"/>
        <v>746001432.32274997</v>
      </c>
      <c r="BG7" s="50" t="str">
        <f t="shared" si="8"/>
        <v>2022FevereiroCanadá</v>
      </c>
      <c r="BH7" s="2">
        <v>2022</v>
      </c>
      <c r="BI7" s="55" t="s">
        <v>55</v>
      </c>
      <c r="BJ7" s="55" t="str">
        <f t="shared" si="21"/>
        <v>Fevereiro/2022</v>
      </c>
      <c r="BK7" s="2" t="s">
        <v>26</v>
      </c>
      <c r="BL7" s="2" t="s">
        <v>18</v>
      </c>
      <c r="BM7" s="52" t="s">
        <v>1198</v>
      </c>
      <c r="BN7" s="51">
        <f t="shared" si="9"/>
        <v>93383330.188417703</v>
      </c>
      <c r="BP7" t="s">
        <v>91</v>
      </c>
      <c r="BQ7">
        <v>6</v>
      </c>
      <c r="BS7" s="52" t="s">
        <v>1199</v>
      </c>
      <c r="BT7" s="60">
        <v>2696507149.2656713</v>
      </c>
      <c r="BU7" s="61">
        <f>BT7/SUM($BT$4:$BT$10)</f>
        <v>9.3628720460613629E-2</v>
      </c>
    </row>
    <row r="8" spans="1:73" x14ac:dyDescent="0.25">
      <c r="D8" t="str">
        <f t="shared" si="10"/>
        <v>2022FevereiroMéxico</v>
      </c>
      <c r="E8" s="2">
        <v>2022</v>
      </c>
      <c r="F8" s="2" t="s">
        <v>55</v>
      </c>
      <c r="G8" s="2" t="s">
        <v>26</v>
      </c>
      <c r="H8" s="2" t="s">
        <v>19</v>
      </c>
      <c r="I8" s="45">
        <f t="shared" si="11"/>
        <v>554807709.18094635</v>
      </c>
      <c r="J8" s="33">
        <v>450000000</v>
      </c>
      <c r="K8" s="41">
        <v>10919822.921790456</v>
      </c>
      <c r="L8" s="41">
        <v>3579003.1813361612</v>
      </c>
      <c r="M8" s="41">
        <v>8083832.3353293417</v>
      </c>
      <c r="N8" s="43">
        <v>1858130.211864911</v>
      </c>
      <c r="O8" s="43">
        <v>917767.98825256969</v>
      </c>
      <c r="P8" s="43">
        <v>79449152.542372867</v>
      </c>
      <c r="R8" s="17">
        <v>2022</v>
      </c>
      <c r="S8" s="14" t="s">
        <v>38</v>
      </c>
      <c r="T8" s="21">
        <v>6400000000</v>
      </c>
      <c r="U8" s="47">
        <f t="shared" si="12"/>
        <v>0.20317460317460317</v>
      </c>
      <c r="V8" s="21">
        <v>6100000000</v>
      </c>
      <c r="W8" s="47">
        <f t="shared" si="22"/>
        <v>0.15211970074812967</v>
      </c>
      <c r="X8" s="15">
        <v>6400000000</v>
      </c>
      <c r="Y8" s="47">
        <f t="shared" si="13"/>
        <v>0.17927170868347339</v>
      </c>
      <c r="Z8" s="25">
        <f t="shared" si="14"/>
        <v>0.17818867086873544</v>
      </c>
      <c r="AA8" s="16">
        <f t="shared" si="15"/>
        <v>5131833721.0195808</v>
      </c>
      <c r="AC8" s="50" t="str">
        <f t="shared" si="16"/>
        <v>2022FevereiroMéxico</v>
      </c>
      <c r="AD8" s="2">
        <v>2022</v>
      </c>
      <c r="AE8" s="2" t="s">
        <v>55</v>
      </c>
      <c r="AF8" s="2" t="s">
        <v>26</v>
      </c>
      <c r="AG8" s="2" t="s">
        <v>19</v>
      </c>
      <c r="AH8" s="54">
        <f t="shared" si="17"/>
        <v>554807709.18094635</v>
      </c>
      <c r="AI8" s="27">
        <f t="shared" si="18"/>
        <v>6.0109177592735236E-3</v>
      </c>
      <c r="AJ8" s="28">
        <f t="shared" si="19"/>
        <v>54536622.628972568</v>
      </c>
      <c r="AK8" s="46">
        <f t="shared" si="0"/>
        <v>44234209.036618918</v>
      </c>
      <c r="AL8" s="46">
        <f t="shared" si="1"/>
        <v>1073399.3994785373</v>
      </c>
      <c r="AM8" s="46">
        <f t="shared" si="2"/>
        <v>351809.72192432859</v>
      </c>
      <c r="AN8" s="46">
        <f t="shared" si="3"/>
        <v>794626.50963986071</v>
      </c>
      <c r="AO8" s="46">
        <f t="shared" si="4"/>
        <v>182650.93379753214</v>
      </c>
      <c r="AP8" s="46">
        <f t="shared" si="5"/>
        <v>90214.980087736403</v>
      </c>
      <c r="AQ8" s="46">
        <f t="shared" si="6"/>
        <v>7809712.0474256538</v>
      </c>
      <c r="AR8" s="2" t="s">
        <v>18</v>
      </c>
      <c r="AS8" s="34">
        <f>AS16*AS3</f>
        <v>190976366.67462403</v>
      </c>
      <c r="AT8" s="34">
        <f t="shared" ref="AT8:BD8" si="24">AT16*AT3</f>
        <v>158898305.08474573</v>
      </c>
      <c r="AU8" s="34">
        <f t="shared" si="24"/>
        <v>190976366.67462403</v>
      </c>
      <c r="AV8" s="34">
        <f t="shared" si="24"/>
        <v>195877357.72966614</v>
      </c>
      <c r="AW8" s="34">
        <f t="shared" si="24"/>
        <v>214848412.50895199</v>
      </c>
      <c r="AX8" s="34">
        <f t="shared" si="24"/>
        <v>226784435.42611596</v>
      </c>
      <c r="AY8" s="34">
        <f t="shared" si="24"/>
        <v>238720458.34328002</v>
      </c>
      <c r="AZ8" s="34">
        <f t="shared" si="24"/>
        <v>250656481.26044402</v>
      </c>
      <c r="BA8" s="34">
        <f t="shared" si="24"/>
        <v>262592504.17760804</v>
      </c>
      <c r="BB8" s="34">
        <f t="shared" si="24"/>
        <v>274528527.09477204</v>
      </c>
      <c r="BC8" s="34">
        <f t="shared" si="24"/>
        <v>286464550.01193595</v>
      </c>
      <c r="BD8" s="34">
        <f t="shared" si="24"/>
        <v>298400572.92910004</v>
      </c>
      <c r="BG8" s="50" t="str">
        <f t="shared" si="8"/>
        <v>2022FevereiroMéxico</v>
      </c>
      <c r="BH8" s="2">
        <v>2022</v>
      </c>
      <c r="BI8" s="55" t="s">
        <v>55</v>
      </c>
      <c r="BJ8" s="55" t="str">
        <f t="shared" si="21"/>
        <v>Fevereiro/2022</v>
      </c>
      <c r="BK8" s="2" t="s">
        <v>26</v>
      </c>
      <c r="BL8" s="2" t="s">
        <v>19</v>
      </c>
      <c r="BM8" s="52" t="s">
        <v>1198</v>
      </c>
      <c r="BN8" s="51">
        <f t="shared" si="9"/>
        <v>44234209.036618918</v>
      </c>
      <c r="BP8" t="s">
        <v>81</v>
      </c>
      <c r="BQ8">
        <v>7</v>
      </c>
      <c r="BS8" s="52" t="s">
        <v>1201</v>
      </c>
      <c r="BT8" s="60">
        <v>1931375882.6922286</v>
      </c>
      <c r="BU8" s="61">
        <f>BT8/SUM($BT$4:$BT$10)</f>
        <v>6.706166259348019E-2</v>
      </c>
    </row>
    <row r="9" spans="1:73" x14ac:dyDescent="0.25">
      <c r="D9" t="str">
        <f t="shared" si="10"/>
        <v>2022MarçoEstados Unidos</v>
      </c>
      <c r="E9" s="2">
        <v>2022</v>
      </c>
      <c r="F9" s="2" t="s">
        <v>56</v>
      </c>
      <c r="G9" s="2" t="s">
        <v>26</v>
      </c>
      <c r="H9" s="2" t="s">
        <v>17</v>
      </c>
      <c r="I9" s="45">
        <f t="shared" si="11"/>
        <v>4767410901.9566383</v>
      </c>
      <c r="J9" s="33">
        <v>4050000000</v>
      </c>
      <c r="K9" s="41">
        <v>82154605.263157889</v>
      </c>
      <c r="L9" s="41">
        <v>79533404.029692456</v>
      </c>
      <c r="M9" s="41">
        <v>66964285.714285709</v>
      </c>
      <c r="N9" s="43">
        <v>7932146.1284988653</v>
      </c>
      <c r="O9" s="43">
        <v>3385544.1344428137</v>
      </c>
      <c r="P9" s="43">
        <v>477440916.68656009</v>
      </c>
      <c r="R9" s="17">
        <v>2022</v>
      </c>
      <c r="S9" s="9" t="s">
        <v>52</v>
      </c>
      <c r="T9" s="22">
        <v>400000000</v>
      </c>
      <c r="U9" s="48">
        <f t="shared" si="12"/>
        <v>1.2698412698412698E-2</v>
      </c>
      <c r="V9" s="22">
        <v>400000000</v>
      </c>
      <c r="W9" s="48">
        <f t="shared" si="22"/>
        <v>9.9750623441396506E-3</v>
      </c>
      <c r="X9" s="5">
        <v>700000000</v>
      </c>
      <c r="Y9" s="48">
        <f t="shared" si="13"/>
        <v>1.9607843137254902E-2</v>
      </c>
      <c r="Z9" s="26">
        <f t="shared" si="14"/>
        <v>1.4093772726602416E-2</v>
      </c>
      <c r="AA9" s="12">
        <f t="shared" si="15"/>
        <v>405900654.52614957</v>
      </c>
      <c r="AC9" s="50" t="str">
        <f t="shared" si="16"/>
        <v>2022MarçoEstados Unidos</v>
      </c>
      <c r="AD9" s="2">
        <v>2022</v>
      </c>
      <c r="AE9" s="2" t="s">
        <v>56</v>
      </c>
      <c r="AF9" s="2" t="s">
        <v>26</v>
      </c>
      <c r="AG9" s="2" t="s">
        <v>17</v>
      </c>
      <c r="AH9" s="54">
        <f t="shared" si="17"/>
        <v>4767410901.9566383</v>
      </c>
      <c r="AI9" s="27">
        <f t="shared" si="18"/>
        <v>5.1651255709172672E-2</v>
      </c>
      <c r="AJ9" s="28">
        <f t="shared" si="19"/>
        <v>468628112.00134635</v>
      </c>
      <c r="AK9" s="46">
        <f t="shared" si="0"/>
        <v>398107881.32957023</v>
      </c>
      <c r="AL9" s="46">
        <f t="shared" si="1"/>
        <v>8075653.2945143078</v>
      </c>
      <c r="AM9" s="46">
        <f t="shared" si="2"/>
        <v>7817993.8205406331</v>
      </c>
      <c r="AN9" s="46">
        <f t="shared" si="3"/>
        <v>6582471.5828301953</v>
      </c>
      <c r="AO9" s="46">
        <f t="shared" si="4"/>
        <v>779716.02212672494</v>
      </c>
      <c r="AP9" s="46">
        <f t="shared" si="5"/>
        <v>332793.0376569833</v>
      </c>
      <c r="AQ9" s="46">
        <f t="shared" si="6"/>
        <v>46931602.914107233</v>
      </c>
      <c r="AR9" s="2" t="s">
        <v>19</v>
      </c>
      <c r="AS9" s="34">
        <f>AS17*AS3</f>
        <v>9548818.3337312024</v>
      </c>
      <c r="AT9" s="34">
        <f t="shared" ref="AT9:BD9" si="25">AT17*AT3</f>
        <v>79449152.542372867</v>
      </c>
      <c r="AU9" s="34">
        <f t="shared" si="25"/>
        <v>9548818.3337312024</v>
      </c>
      <c r="AV9" s="34">
        <f t="shared" si="25"/>
        <v>10283561.280807473</v>
      </c>
      <c r="AW9" s="34">
        <f t="shared" si="25"/>
        <v>10742420.625447597</v>
      </c>
      <c r="AX9" s="34">
        <f t="shared" si="25"/>
        <v>11339221.771305798</v>
      </c>
      <c r="AY9" s="34">
        <f t="shared" si="25"/>
        <v>11936022.917164</v>
      </c>
      <c r="AZ9" s="34">
        <f t="shared" si="25"/>
        <v>12532824.0630222</v>
      </c>
      <c r="BA9" s="34">
        <f t="shared" si="25"/>
        <v>13129625.208880402</v>
      </c>
      <c r="BB9" s="34">
        <f t="shared" si="25"/>
        <v>13726426.354738602</v>
      </c>
      <c r="BC9" s="34">
        <f t="shared" si="25"/>
        <v>14323227.500596801</v>
      </c>
      <c r="BD9" s="34">
        <f t="shared" si="25"/>
        <v>14920028.646454999</v>
      </c>
      <c r="BG9" s="50" t="str">
        <f t="shared" si="8"/>
        <v>2022MarçoEstados Unidos</v>
      </c>
      <c r="BH9" s="2">
        <v>2022</v>
      </c>
      <c r="BI9" s="55" t="s">
        <v>56</v>
      </c>
      <c r="BJ9" s="55" t="str">
        <f t="shared" si="21"/>
        <v>Março/2022</v>
      </c>
      <c r="BK9" s="2" t="s">
        <v>26</v>
      </c>
      <c r="BL9" s="2" t="s">
        <v>17</v>
      </c>
      <c r="BM9" s="52" t="s">
        <v>1198</v>
      </c>
      <c r="BN9" s="51">
        <f t="shared" si="9"/>
        <v>398107881.32957023</v>
      </c>
      <c r="BP9" t="s">
        <v>1206</v>
      </c>
      <c r="BQ9">
        <v>8</v>
      </c>
      <c r="BS9" s="52" t="s">
        <v>1202</v>
      </c>
      <c r="BT9" s="60">
        <v>1794479157.6264107</v>
      </c>
      <c r="BU9" s="61">
        <f>BT9/SUM($BT$4:$BT$10)</f>
        <v>6.2308304084250407E-2</v>
      </c>
    </row>
    <row r="10" spans="1:73" x14ac:dyDescent="0.25">
      <c r="D10" t="str">
        <f t="shared" si="10"/>
        <v>2022MarçoCanadá</v>
      </c>
      <c r="E10" s="2">
        <v>2022</v>
      </c>
      <c r="F10" s="2" t="s">
        <v>56</v>
      </c>
      <c r="G10" s="2" t="s">
        <v>26</v>
      </c>
      <c r="H10" s="2" t="s">
        <v>18</v>
      </c>
      <c r="I10" s="45">
        <f t="shared" si="11"/>
        <v>1222259275.0754356</v>
      </c>
      <c r="J10" s="33">
        <v>1000000000</v>
      </c>
      <c r="K10" s="41">
        <v>15189473.684210526</v>
      </c>
      <c r="L10" s="41">
        <v>7953340.4029692458</v>
      </c>
      <c r="M10" s="41">
        <v>4464285.7142857136</v>
      </c>
      <c r="N10" s="43">
        <v>1983036.5321247163</v>
      </c>
      <c r="O10" s="43">
        <v>1692772.0672214068</v>
      </c>
      <c r="P10" s="43">
        <v>190976366.67462403</v>
      </c>
      <c r="R10" s="10" t="s">
        <v>80</v>
      </c>
      <c r="S10" s="10"/>
      <c r="T10" s="23">
        <f t="shared" ref="T10:Z10" si="26">SUM(T3:T9)</f>
        <v>31500000000</v>
      </c>
      <c r="U10" s="49">
        <f t="shared" si="26"/>
        <v>1</v>
      </c>
      <c r="V10" s="23">
        <f t="shared" si="26"/>
        <v>40100000000</v>
      </c>
      <c r="W10" s="49">
        <f t="shared" si="26"/>
        <v>1</v>
      </c>
      <c r="X10" s="11">
        <f t="shared" si="26"/>
        <v>35700000000</v>
      </c>
      <c r="Y10" s="49">
        <f t="shared" si="26"/>
        <v>1</v>
      </c>
      <c r="Z10" s="30">
        <f t="shared" si="26"/>
        <v>1</v>
      </c>
      <c r="AA10" s="13">
        <f>SUM(AA3:AA9)</f>
        <v>28800000000</v>
      </c>
      <c r="AC10" s="50" t="str">
        <f t="shared" si="16"/>
        <v>2022MarçoCanadá</v>
      </c>
      <c r="AD10" s="2">
        <v>2022</v>
      </c>
      <c r="AE10" s="2" t="s">
        <v>56</v>
      </c>
      <c r="AF10" s="2" t="s">
        <v>26</v>
      </c>
      <c r="AG10" s="2" t="s">
        <v>18</v>
      </c>
      <c r="AH10" s="54">
        <f t="shared" si="17"/>
        <v>1222259275.0754356</v>
      </c>
      <c r="AI10" s="27">
        <f t="shared" si="18"/>
        <v>1.3242245667122812E-2</v>
      </c>
      <c r="AJ10" s="28">
        <f t="shared" si="19"/>
        <v>120145938.37918471</v>
      </c>
      <c r="AK10" s="46">
        <f t="shared" si="0"/>
        <v>98298242.303597584</v>
      </c>
      <c r="AL10" s="46">
        <f t="shared" si="1"/>
        <v>1493098.5646746454</v>
      </c>
      <c r="AM10" s="46">
        <f t="shared" si="2"/>
        <v>781799.38205406338</v>
      </c>
      <c r="AN10" s="46">
        <f t="shared" si="3"/>
        <v>438831.43885534629</v>
      </c>
      <c r="AO10" s="46">
        <f t="shared" si="4"/>
        <v>194929.00553168126</v>
      </c>
      <c r="AP10" s="46">
        <f t="shared" si="5"/>
        <v>166396.51882849165</v>
      </c>
      <c r="AQ10" s="46">
        <f t="shared" si="6"/>
        <v>18772641.165642891</v>
      </c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G10" s="50" t="str">
        <f t="shared" si="8"/>
        <v>2022MarçoCanadá</v>
      </c>
      <c r="BH10" s="2">
        <v>2022</v>
      </c>
      <c r="BI10" s="55" t="s">
        <v>56</v>
      </c>
      <c r="BJ10" s="55" t="str">
        <f t="shared" si="21"/>
        <v>Março/2022</v>
      </c>
      <c r="BK10" s="2" t="s">
        <v>26</v>
      </c>
      <c r="BL10" s="2" t="s">
        <v>18</v>
      </c>
      <c r="BM10" s="52" t="s">
        <v>1198</v>
      </c>
      <c r="BN10" s="51">
        <f t="shared" si="9"/>
        <v>98298242.303597584</v>
      </c>
      <c r="BP10" t="s">
        <v>1198</v>
      </c>
      <c r="BQ10">
        <v>9</v>
      </c>
      <c r="BS10" s="52" t="s">
        <v>1203</v>
      </c>
      <c r="BT10" s="60">
        <v>1587867160.6418371</v>
      </c>
      <c r="BU10" s="61">
        <f>BT10/SUM($BT$4:$BT$10)</f>
        <v>5.513427641117493E-2</v>
      </c>
    </row>
    <row r="11" spans="1:73" x14ac:dyDescent="0.25">
      <c r="D11" t="str">
        <f t="shared" si="10"/>
        <v>2022MarçoMéxico</v>
      </c>
      <c r="E11" s="2">
        <v>2022</v>
      </c>
      <c r="F11" s="2" t="s">
        <v>56</v>
      </c>
      <c r="G11" s="2" t="s">
        <v>26</v>
      </c>
      <c r="H11" s="2" t="s">
        <v>19</v>
      </c>
      <c r="I11" s="45">
        <f t="shared" si="11"/>
        <v>537648154.47308683</v>
      </c>
      <c r="J11" s="33">
        <v>500000000</v>
      </c>
      <c r="K11" s="41">
        <v>12195394.736842103</v>
      </c>
      <c r="L11" s="41">
        <v>3976670.2014846229</v>
      </c>
      <c r="M11" s="41">
        <v>8928571.4285714272</v>
      </c>
      <c r="N11" s="43">
        <v>1983036.5321247163</v>
      </c>
      <c r="O11" s="43">
        <v>1015663.240332844</v>
      </c>
      <c r="P11" s="43">
        <v>9548818.3337312024</v>
      </c>
      <c r="T11" s="18"/>
      <c r="V11" s="18"/>
      <c r="X11" s="18"/>
      <c r="AC11" s="50" t="str">
        <f t="shared" si="16"/>
        <v>2022MarçoMéxico</v>
      </c>
      <c r="AD11" s="2">
        <v>2022</v>
      </c>
      <c r="AE11" s="2" t="s">
        <v>56</v>
      </c>
      <c r="AF11" s="2" t="s">
        <v>26</v>
      </c>
      <c r="AG11" s="2" t="s">
        <v>19</v>
      </c>
      <c r="AH11" s="54">
        <f t="shared" si="17"/>
        <v>537648154.47308683</v>
      </c>
      <c r="AI11" s="27">
        <f t="shared" si="18"/>
        <v>5.8250070907159991E-3</v>
      </c>
      <c r="AJ11" s="28">
        <f t="shared" si="19"/>
        <v>52849868.562477551</v>
      </c>
      <c r="AK11" s="46">
        <f t="shared" si="0"/>
        <v>49149121.151798792</v>
      </c>
      <c r="AL11" s="46">
        <f t="shared" si="1"/>
        <v>1198785.8668301238</v>
      </c>
      <c r="AM11" s="46">
        <f t="shared" si="2"/>
        <v>390899.69102703169</v>
      </c>
      <c r="AN11" s="46">
        <f t="shared" si="3"/>
        <v>877662.87771069247</v>
      </c>
      <c r="AO11" s="46">
        <f t="shared" si="4"/>
        <v>194929.00553168124</v>
      </c>
      <c r="AP11" s="46">
        <f t="shared" si="5"/>
        <v>99837.911297094965</v>
      </c>
      <c r="AQ11" s="46">
        <f t="shared" si="6"/>
        <v>938632.0582821446</v>
      </c>
      <c r="AR11" s="2" t="s">
        <v>17</v>
      </c>
      <c r="AS11" s="2">
        <v>5</v>
      </c>
      <c r="AT11" s="2">
        <v>4.75</v>
      </c>
      <c r="AU11" s="2">
        <v>5</v>
      </c>
      <c r="AV11" s="2">
        <v>5.25</v>
      </c>
      <c r="AW11" s="2">
        <v>5.5</v>
      </c>
      <c r="AX11" s="2">
        <v>5.75</v>
      </c>
      <c r="AY11" s="2">
        <v>6</v>
      </c>
      <c r="AZ11" s="2">
        <v>6.25</v>
      </c>
      <c r="BA11" s="2">
        <v>6.5</v>
      </c>
      <c r="BB11" s="2">
        <v>6.75</v>
      </c>
      <c r="BC11" s="2">
        <v>7</v>
      </c>
      <c r="BD11" s="2">
        <v>7.25</v>
      </c>
      <c r="BG11" s="50" t="str">
        <f t="shared" si="8"/>
        <v>2022MarçoMéxico</v>
      </c>
      <c r="BH11" s="2">
        <v>2022</v>
      </c>
      <c r="BI11" s="55" t="s">
        <v>56</v>
      </c>
      <c r="BJ11" s="55" t="str">
        <f t="shared" si="21"/>
        <v>Março/2022</v>
      </c>
      <c r="BK11" s="2" t="s">
        <v>26</v>
      </c>
      <c r="BL11" s="2" t="s">
        <v>19</v>
      </c>
      <c r="BM11" s="52" t="s">
        <v>1198</v>
      </c>
      <c r="BN11" s="51">
        <f t="shared" si="9"/>
        <v>49149121.151798792</v>
      </c>
      <c r="BP11" t="s">
        <v>1199</v>
      </c>
      <c r="BQ11">
        <v>10</v>
      </c>
      <c r="BS11" s="52" t="s">
        <v>1213</v>
      </c>
      <c r="BT11" s="60">
        <v>28799999999.999977</v>
      </c>
    </row>
    <row r="12" spans="1:73" x14ac:dyDescent="0.25">
      <c r="D12" t="str">
        <f t="shared" si="10"/>
        <v>2022AbrilEstados Unidos</v>
      </c>
      <c r="E12" s="2">
        <v>2022</v>
      </c>
      <c r="F12" s="2" t="s">
        <v>57</v>
      </c>
      <c r="G12" s="2" t="s">
        <v>26</v>
      </c>
      <c r="H12" s="2" t="s">
        <v>17</v>
      </c>
      <c r="I12" s="45">
        <f t="shared" si="11"/>
        <v>4977487168.5426865</v>
      </c>
      <c r="J12" s="33">
        <v>4200000000</v>
      </c>
      <c r="K12" s="41">
        <v>91760046.981144041</v>
      </c>
      <c r="L12" s="41">
        <v>87486744.432661727</v>
      </c>
      <c r="M12" s="41">
        <v>71428571.428571433</v>
      </c>
      <c r="N12" s="43">
        <v>8921880.0185575113</v>
      </c>
      <c r="O12" s="43">
        <v>3711861.6413770602</v>
      </c>
      <c r="P12" s="43">
        <v>514178064.04037362</v>
      </c>
      <c r="T12" s="18"/>
      <c r="V12" s="18"/>
      <c r="X12" s="18"/>
      <c r="AC12" s="50" t="str">
        <f t="shared" si="16"/>
        <v>2022AbrilEstados Unidos</v>
      </c>
      <c r="AD12" s="2">
        <v>2022</v>
      </c>
      <c r="AE12" s="2" t="s">
        <v>57</v>
      </c>
      <c r="AF12" s="2" t="s">
        <v>26</v>
      </c>
      <c r="AG12" s="2" t="s">
        <v>17</v>
      </c>
      <c r="AH12" s="54">
        <f t="shared" si="17"/>
        <v>4977487168.5426865</v>
      </c>
      <c r="AI12" s="27">
        <f t="shared" si="18"/>
        <v>5.3927271598512301E-2</v>
      </c>
      <c r="AJ12" s="28">
        <f t="shared" si="19"/>
        <v>489278239.75645685</v>
      </c>
      <c r="AK12" s="46">
        <f t="shared" si="0"/>
        <v>412852617.67510986</v>
      </c>
      <c r="AL12" s="46">
        <f t="shared" si="1"/>
        <v>9019851.3319419958</v>
      </c>
      <c r="AM12" s="46">
        <f t="shared" si="2"/>
        <v>8599793.2025946993</v>
      </c>
      <c r="AN12" s="46">
        <f t="shared" si="3"/>
        <v>7021303.0216855416</v>
      </c>
      <c r="AO12" s="46">
        <f t="shared" si="4"/>
        <v>877005.12386779184</v>
      </c>
      <c r="AP12" s="46">
        <f t="shared" si="5"/>
        <v>364869.47502151167</v>
      </c>
      <c r="AQ12" s="46">
        <f t="shared" si="6"/>
        <v>50542799.926235363</v>
      </c>
      <c r="AR12" s="2" t="s">
        <v>18</v>
      </c>
      <c r="AS12" s="2">
        <v>2</v>
      </c>
      <c r="AT12" s="2">
        <v>1.9</v>
      </c>
      <c r="AU12" s="2">
        <v>2</v>
      </c>
      <c r="AV12" s="2">
        <v>2</v>
      </c>
      <c r="AW12" s="2">
        <v>2.2000000000000002</v>
      </c>
      <c r="AX12" s="2">
        <v>2.2999999999999998</v>
      </c>
      <c r="AY12" s="2">
        <v>2.4</v>
      </c>
      <c r="AZ12" s="2">
        <v>2.5</v>
      </c>
      <c r="BA12" s="2">
        <v>2.6</v>
      </c>
      <c r="BB12" s="2">
        <v>2.7</v>
      </c>
      <c r="BC12" s="2">
        <v>2.8</v>
      </c>
      <c r="BD12" s="2">
        <v>2.9</v>
      </c>
      <c r="BG12" s="50" t="str">
        <f t="shared" si="8"/>
        <v>2022AbrilEstados Unidos</v>
      </c>
      <c r="BH12" s="2">
        <v>2022</v>
      </c>
      <c r="BI12" s="55" t="s">
        <v>57</v>
      </c>
      <c r="BJ12" s="55" t="str">
        <f t="shared" si="21"/>
        <v>Abril/2022</v>
      </c>
      <c r="BK12" s="2" t="s">
        <v>26</v>
      </c>
      <c r="BL12" s="2" t="s">
        <v>17</v>
      </c>
      <c r="BM12" s="52" t="s">
        <v>1198</v>
      </c>
      <c r="BN12" s="51">
        <f t="shared" si="9"/>
        <v>412852617.67510986</v>
      </c>
      <c r="BP12" t="s">
        <v>1200</v>
      </c>
      <c r="BQ12">
        <v>11</v>
      </c>
    </row>
    <row r="13" spans="1:73" x14ac:dyDescent="0.25">
      <c r="D13" t="str">
        <f t="shared" si="10"/>
        <v>2022AbrilCanadá</v>
      </c>
      <c r="E13" s="2">
        <v>2022</v>
      </c>
      <c r="F13" s="2" t="s">
        <v>57</v>
      </c>
      <c r="G13" s="2" t="s">
        <v>26</v>
      </c>
      <c r="H13" s="2" t="s">
        <v>18</v>
      </c>
      <c r="I13" s="45">
        <f t="shared" si="11"/>
        <v>1280139955.7405806</v>
      </c>
      <c r="J13" s="33">
        <v>1050000000</v>
      </c>
      <c r="K13" s="41">
        <v>16516808.456605928</v>
      </c>
      <c r="L13" s="41">
        <v>8748674.443266172</v>
      </c>
      <c r="M13" s="41">
        <v>4910714.2857142854</v>
      </c>
      <c r="N13" s="43">
        <v>2230470.0046393778</v>
      </c>
      <c r="O13" s="43">
        <v>1855930.8206885301</v>
      </c>
      <c r="P13" s="43">
        <v>195877357.72966614</v>
      </c>
      <c r="T13" s="18"/>
      <c r="V13" s="18"/>
      <c r="X13" s="18"/>
      <c r="AC13" s="50" t="str">
        <f t="shared" si="16"/>
        <v>2022AbrilCanadá</v>
      </c>
      <c r="AD13" s="2">
        <v>2022</v>
      </c>
      <c r="AE13" s="2" t="s">
        <v>57</v>
      </c>
      <c r="AF13" s="2" t="s">
        <v>26</v>
      </c>
      <c r="AG13" s="2" t="s">
        <v>18</v>
      </c>
      <c r="AH13" s="54">
        <f t="shared" si="17"/>
        <v>1280139955.7405806</v>
      </c>
      <c r="AI13" s="27">
        <f t="shared" si="18"/>
        <v>1.3869338632075626E-2</v>
      </c>
      <c r="AJ13" s="28">
        <f t="shared" si="19"/>
        <v>125835507.55190428</v>
      </c>
      <c r="AK13" s="46">
        <f t="shared" si="0"/>
        <v>103213154.41877747</v>
      </c>
      <c r="AL13" s="46">
        <f t="shared" si="1"/>
        <v>1623573.2397495592</v>
      </c>
      <c r="AM13" s="46">
        <f t="shared" si="2"/>
        <v>859979.32025946991</v>
      </c>
      <c r="AN13" s="46">
        <f t="shared" si="3"/>
        <v>482714.58274088096</v>
      </c>
      <c r="AO13" s="46">
        <f t="shared" si="4"/>
        <v>219251.28096694799</v>
      </c>
      <c r="AP13" s="46">
        <f t="shared" si="5"/>
        <v>182434.73751075583</v>
      </c>
      <c r="AQ13" s="46">
        <f t="shared" si="6"/>
        <v>19254399.971899185</v>
      </c>
      <c r="AR13" s="2" t="s">
        <v>19</v>
      </c>
      <c r="AS13" s="2">
        <v>0.1</v>
      </c>
      <c r="AT13" s="2">
        <v>0.95</v>
      </c>
      <c r="AU13" s="2">
        <v>0.1</v>
      </c>
      <c r="AV13" s="2">
        <v>0.105</v>
      </c>
      <c r="AW13" s="2">
        <v>0.11</v>
      </c>
      <c r="AX13" s="2">
        <v>0.115</v>
      </c>
      <c r="AY13" s="2">
        <v>0.12</v>
      </c>
      <c r="AZ13" s="2">
        <v>0.125</v>
      </c>
      <c r="BA13" s="2">
        <v>0.13</v>
      </c>
      <c r="BB13" s="2">
        <v>0.13500000000000001</v>
      </c>
      <c r="BC13" s="2">
        <v>0.14000000000000001</v>
      </c>
      <c r="BD13" s="2">
        <v>0.14499999999999999</v>
      </c>
      <c r="BG13" s="50" t="str">
        <f t="shared" si="8"/>
        <v>2022AbrilCanadá</v>
      </c>
      <c r="BH13" s="2">
        <v>2022</v>
      </c>
      <c r="BI13" s="55" t="s">
        <v>57</v>
      </c>
      <c r="BJ13" s="55" t="str">
        <f t="shared" si="21"/>
        <v>Abril/2022</v>
      </c>
      <c r="BK13" s="2" t="s">
        <v>26</v>
      </c>
      <c r="BL13" s="2" t="s">
        <v>18</v>
      </c>
      <c r="BM13" s="52" t="s">
        <v>1198</v>
      </c>
      <c r="BN13" s="51">
        <f t="shared" si="9"/>
        <v>103213154.41877747</v>
      </c>
      <c r="BP13" t="s">
        <v>1201</v>
      </c>
      <c r="BQ13">
        <v>12</v>
      </c>
    </row>
    <row r="14" spans="1:73" x14ac:dyDescent="0.25">
      <c r="D14" t="str">
        <f t="shared" si="10"/>
        <v>2022AbrilMéxico</v>
      </c>
      <c r="E14" s="2">
        <v>2022</v>
      </c>
      <c r="F14" s="2" t="s">
        <v>57</v>
      </c>
      <c r="G14" s="2" t="s">
        <v>26</v>
      </c>
      <c r="H14" s="2" t="s">
        <v>19</v>
      </c>
      <c r="I14" s="45">
        <f t="shared" si="11"/>
        <v>590810597.8775326</v>
      </c>
      <c r="J14" s="33">
        <v>550000000</v>
      </c>
      <c r="K14" s="41">
        <v>13433670.878039487</v>
      </c>
      <c r="L14" s="41">
        <v>4374337.221633086</v>
      </c>
      <c r="M14" s="41">
        <v>9375000</v>
      </c>
      <c r="N14" s="43">
        <v>2230470.0046393778</v>
      </c>
      <c r="O14" s="43">
        <v>1113558.492413118</v>
      </c>
      <c r="P14" s="43">
        <v>10283561.280807473</v>
      </c>
      <c r="T14" s="18"/>
      <c r="V14" s="18"/>
      <c r="X14" s="18"/>
      <c r="AC14" s="50" t="str">
        <f t="shared" si="16"/>
        <v>2022AbrilMéxico</v>
      </c>
      <c r="AD14" s="2">
        <v>2022</v>
      </c>
      <c r="AE14" s="2" t="s">
        <v>57</v>
      </c>
      <c r="AF14" s="2" t="s">
        <v>26</v>
      </c>
      <c r="AG14" s="2" t="s">
        <v>19</v>
      </c>
      <c r="AH14" s="54">
        <f t="shared" si="17"/>
        <v>590810597.8775326</v>
      </c>
      <c r="AI14" s="27">
        <f t="shared" si="18"/>
        <v>6.4009815588031687E-3</v>
      </c>
      <c r="AJ14" s="28">
        <f t="shared" si="19"/>
        <v>58075643.305699058</v>
      </c>
      <c r="AK14" s="46">
        <f t="shared" si="0"/>
        <v>54064033.266978674</v>
      </c>
      <c r="AL14" s="46">
        <f t="shared" si="1"/>
        <v>1320506.2349963081</v>
      </c>
      <c r="AM14" s="46">
        <f t="shared" si="2"/>
        <v>429989.66012973496</v>
      </c>
      <c r="AN14" s="46">
        <f t="shared" si="3"/>
        <v>921546.02159622742</v>
      </c>
      <c r="AO14" s="46">
        <f t="shared" si="4"/>
        <v>219251.28096694799</v>
      </c>
      <c r="AP14" s="46">
        <f t="shared" si="5"/>
        <v>109460.84250645351</v>
      </c>
      <c r="AQ14" s="46">
        <f t="shared" si="6"/>
        <v>1010855.9985247073</v>
      </c>
      <c r="AS14" s="2" t="s">
        <v>16</v>
      </c>
      <c r="AT14" s="2" t="s">
        <v>55</v>
      </c>
      <c r="AU14" s="2" t="s">
        <v>56</v>
      </c>
      <c r="AV14" s="2" t="s">
        <v>57</v>
      </c>
      <c r="AW14" s="2" t="s">
        <v>58</v>
      </c>
      <c r="AX14" s="2" t="s">
        <v>59</v>
      </c>
      <c r="AY14" s="2" t="s">
        <v>60</v>
      </c>
      <c r="AZ14" s="2" t="s">
        <v>61</v>
      </c>
      <c r="BA14" s="2" t="s">
        <v>62</v>
      </c>
      <c r="BB14" s="2" t="s">
        <v>63</v>
      </c>
      <c r="BC14" s="2" t="s">
        <v>64</v>
      </c>
      <c r="BD14" s="2" t="s">
        <v>65</v>
      </c>
      <c r="BG14" s="50" t="str">
        <f t="shared" si="8"/>
        <v>2022AbrilMéxico</v>
      </c>
      <c r="BH14" s="2">
        <v>2022</v>
      </c>
      <c r="BI14" s="55" t="s">
        <v>57</v>
      </c>
      <c r="BJ14" s="55" t="str">
        <f t="shared" si="21"/>
        <v>Abril/2022</v>
      </c>
      <c r="BK14" s="2" t="s">
        <v>26</v>
      </c>
      <c r="BL14" s="2" t="s">
        <v>19</v>
      </c>
      <c r="BM14" s="52" t="s">
        <v>1198</v>
      </c>
      <c r="BN14" s="51">
        <f t="shared" si="9"/>
        <v>54064033.266978674</v>
      </c>
      <c r="BP14" t="s">
        <v>1202</v>
      </c>
      <c r="BQ14">
        <v>13</v>
      </c>
    </row>
    <row r="15" spans="1:73" x14ac:dyDescent="0.25">
      <c r="D15" t="str">
        <f t="shared" si="10"/>
        <v>2022MaioEstados Unidos</v>
      </c>
      <c r="E15" s="2">
        <v>2022</v>
      </c>
      <c r="F15" s="2" t="s">
        <v>58</v>
      </c>
      <c r="G15" s="2" t="s">
        <v>26</v>
      </c>
      <c r="H15" s="2" t="s">
        <v>17</v>
      </c>
      <c r="I15" s="45">
        <f t="shared" si="11"/>
        <v>5173391299.2450418</v>
      </c>
      <c r="J15" s="33">
        <v>4350000000</v>
      </c>
      <c r="K15" s="41">
        <v>101341685.13769974</v>
      </c>
      <c r="L15" s="41">
        <v>95440084.835630953</v>
      </c>
      <c r="M15" s="41">
        <v>75892857.142857149</v>
      </c>
      <c r="N15" s="43">
        <v>9516672.0197946783</v>
      </c>
      <c r="O15" s="43">
        <v>4078968.8366780882</v>
      </c>
      <c r="P15" s="43">
        <v>537121031.27237988</v>
      </c>
      <c r="T15" s="18"/>
      <c r="V15" s="18"/>
      <c r="X15" s="18"/>
      <c r="AC15" s="50" t="str">
        <f t="shared" si="16"/>
        <v>2022MaioEstados Unidos</v>
      </c>
      <c r="AD15" s="2">
        <v>2022</v>
      </c>
      <c r="AE15" s="2" t="s">
        <v>58</v>
      </c>
      <c r="AF15" s="2" t="s">
        <v>26</v>
      </c>
      <c r="AG15" s="2" t="s">
        <v>17</v>
      </c>
      <c r="AH15" s="54">
        <f t="shared" si="17"/>
        <v>5173391299.2450418</v>
      </c>
      <c r="AI15" s="27">
        <f t="shared" si="18"/>
        <v>5.6049743220422978E-2</v>
      </c>
      <c r="AJ15" s="28">
        <f t="shared" si="19"/>
        <v>508535271.46451265</v>
      </c>
      <c r="AK15" s="46">
        <f t="shared" si="0"/>
        <v>427597354.02064949</v>
      </c>
      <c r="AL15" s="46">
        <f t="shared" si="1"/>
        <v>9961709.5211205017</v>
      </c>
      <c r="AM15" s="46">
        <f t="shared" si="2"/>
        <v>9381592.5846487619</v>
      </c>
      <c r="AN15" s="46">
        <f t="shared" si="3"/>
        <v>7460134.4605408888</v>
      </c>
      <c r="AO15" s="46">
        <f t="shared" si="4"/>
        <v>935472.13212564471</v>
      </c>
      <c r="AP15" s="46">
        <f t="shared" si="5"/>
        <v>400955.46705660626</v>
      </c>
      <c r="AQ15" s="46">
        <f t="shared" si="6"/>
        <v>52798053.278370611</v>
      </c>
      <c r="AR15" s="2" t="s">
        <v>17</v>
      </c>
      <c r="AS15" s="36">
        <f t="shared" ref="AS15:BD15" si="27">AS11/SUM(AS11:AS13)</f>
        <v>0.70422535211267612</v>
      </c>
      <c r="AT15" s="36">
        <f t="shared" si="27"/>
        <v>0.625</v>
      </c>
      <c r="AU15" s="36">
        <f t="shared" si="27"/>
        <v>0.70422535211267612</v>
      </c>
      <c r="AV15" s="36">
        <f t="shared" si="27"/>
        <v>0.71380013596193059</v>
      </c>
      <c r="AW15" s="36">
        <f t="shared" si="27"/>
        <v>0.70422535211267601</v>
      </c>
      <c r="AX15" s="36">
        <f t="shared" si="27"/>
        <v>0.70422535211267601</v>
      </c>
      <c r="AY15" s="36">
        <f t="shared" si="27"/>
        <v>0.70422535211267612</v>
      </c>
      <c r="AZ15" s="36">
        <f t="shared" si="27"/>
        <v>0.70422535211267601</v>
      </c>
      <c r="BA15" s="36">
        <f t="shared" si="27"/>
        <v>0.70422535211267601</v>
      </c>
      <c r="BB15" s="36">
        <f t="shared" si="27"/>
        <v>0.70422535211267612</v>
      </c>
      <c r="BC15" s="36">
        <f t="shared" si="27"/>
        <v>0.70422535211267601</v>
      </c>
      <c r="BD15" s="36">
        <f t="shared" si="27"/>
        <v>0.70422535211267601</v>
      </c>
      <c r="BG15" s="50" t="str">
        <f t="shared" si="8"/>
        <v>2022MaioEstados Unidos</v>
      </c>
      <c r="BH15" s="2">
        <v>2022</v>
      </c>
      <c r="BI15" s="55" t="s">
        <v>58</v>
      </c>
      <c r="BJ15" s="55" t="str">
        <f t="shared" si="21"/>
        <v>Maio/2022</v>
      </c>
      <c r="BK15" s="2" t="s">
        <v>26</v>
      </c>
      <c r="BL15" s="2" t="s">
        <v>17</v>
      </c>
      <c r="BM15" s="52" t="s">
        <v>1198</v>
      </c>
      <c r="BN15" s="51">
        <f t="shared" si="9"/>
        <v>427597354.02064949</v>
      </c>
      <c r="BP15" t="s">
        <v>1203</v>
      </c>
      <c r="BQ15">
        <v>14</v>
      </c>
    </row>
    <row r="16" spans="1:73" x14ac:dyDescent="0.25">
      <c r="D16" t="str">
        <f t="shared" si="10"/>
        <v>2022MaioCanadá</v>
      </c>
      <c r="E16" s="2">
        <v>2022</v>
      </c>
      <c r="F16" s="2" t="s">
        <v>58</v>
      </c>
      <c r="G16" s="2" t="s">
        <v>26</v>
      </c>
      <c r="H16" s="2" t="s">
        <v>18</v>
      </c>
      <c r="I16" s="45">
        <f t="shared" si="11"/>
        <v>1352041204.3790491</v>
      </c>
      <c r="J16" s="33">
        <v>1100000000</v>
      </c>
      <c r="K16" s="41">
        <v>17872988.106103409</v>
      </c>
      <c r="L16" s="41">
        <v>9544008.4835630953</v>
      </c>
      <c r="M16" s="41">
        <v>5357142.8571428573</v>
      </c>
      <c r="N16" s="43">
        <v>2379168.0049486696</v>
      </c>
      <c r="O16" s="43">
        <v>2039484.4183390441</v>
      </c>
      <c r="P16" s="43">
        <v>214848412.50895199</v>
      </c>
      <c r="T16" s="19"/>
      <c r="V16" s="19"/>
      <c r="X16" s="19"/>
      <c r="AC16" s="50" t="str">
        <f t="shared" si="16"/>
        <v>2022MaioCanadá</v>
      </c>
      <c r="AD16" s="2">
        <v>2022</v>
      </c>
      <c r="AE16" s="2" t="s">
        <v>58</v>
      </c>
      <c r="AF16" s="2" t="s">
        <v>26</v>
      </c>
      <c r="AG16" s="2" t="s">
        <v>18</v>
      </c>
      <c r="AH16" s="54">
        <f t="shared" si="17"/>
        <v>1352041204.3790491</v>
      </c>
      <c r="AI16" s="27">
        <f t="shared" si="18"/>
        <v>1.464833374191819E-2</v>
      </c>
      <c r="AJ16" s="28">
        <f t="shared" si="19"/>
        <v>132903273.91249968</v>
      </c>
      <c r="AK16" s="46">
        <f t="shared" si="0"/>
        <v>108128066.53395735</v>
      </c>
      <c r="AL16" s="46">
        <f t="shared" si="1"/>
        <v>1756883.3155430707</v>
      </c>
      <c r="AM16" s="46">
        <f t="shared" si="2"/>
        <v>938159.25846487621</v>
      </c>
      <c r="AN16" s="46">
        <f t="shared" si="3"/>
        <v>526597.72662641562</v>
      </c>
      <c r="AO16" s="46">
        <f t="shared" si="4"/>
        <v>233868.03303141118</v>
      </c>
      <c r="AP16" s="46">
        <f t="shared" si="5"/>
        <v>200477.73352830316</v>
      </c>
      <c r="AQ16" s="46">
        <f t="shared" si="6"/>
        <v>21119221.311348252</v>
      </c>
      <c r="AR16" s="2" t="s">
        <v>18</v>
      </c>
      <c r="AS16" s="36">
        <f t="shared" ref="AS16:BD16" si="28">AS12/SUM(AS11:AS13)</f>
        <v>0.28169014084507044</v>
      </c>
      <c r="AT16" s="36">
        <f t="shared" si="28"/>
        <v>0.24999999999999997</v>
      </c>
      <c r="AU16" s="36">
        <f t="shared" si="28"/>
        <v>0.28169014084507044</v>
      </c>
      <c r="AV16" s="36">
        <f t="shared" si="28"/>
        <v>0.27192386131883073</v>
      </c>
      <c r="AW16" s="36">
        <f t="shared" si="28"/>
        <v>0.28169014084507044</v>
      </c>
      <c r="AX16" s="36">
        <f t="shared" si="28"/>
        <v>0.28169014084507038</v>
      </c>
      <c r="AY16" s="36">
        <f t="shared" si="28"/>
        <v>0.28169014084507044</v>
      </c>
      <c r="AZ16" s="36">
        <f t="shared" si="28"/>
        <v>0.28169014084507044</v>
      </c>
      <c r="BA16" s="36">
        <f t="shared" si="28"/>
        <v>0.28169014084507044</v>
      </c>
      <c r="BB16" s="36">
        <f t="shared" si="28"/>
        <v>0.28169014084507049</v>
      </c>
      <c r="BC16" s="36">
        <f t="shared" si="28"/>
        <v>0.28169014084507038</v>
      </c>
      <c r="BD16" s="36">
        <f t="shared" si="28"/>
        <v>0.28169014084507044</v>
      </c>
      <c r="BG16" s="50" t="str">
        <f t="shared" si="8"/>
        <v>2022MaioCanadá</v>
      </c>
      <c r="BH16" s="2">
        <v>2022</v>
      </c>
      <c r="BI16" s="55" t="s">
        <v>58</v>
      </c>
      <c r="BJ16" s="55" t="str">
        <f t="shared" si="21"/>
        <v>Maio/2022</v>
      </c>
      <c r="BK16" s="2" t="s">
        <v>26</v>
      </c>
      <c r="BL16" s="2" t="s">
        <v>18</v>
      </c>
      <c r="BM16" s="52" t="s">
        <v>1198</v>
      </c>
      <c r="BN16" s="51">
        <f t="shared" si="9"/>
        <v>108128066.53395735</v>
      </c>
      <c r="BP16" t="s">
        <v>1204</v>
      </c>
      <c r="BQ16">
        <v>15</v>
      </c>
    </row>
    <row r="17" spans="4:66" x14ac:dyDescent="0.25">
      <c r="D17" t="str">
        <f t="shared" si="10"/>
        <v>2022MaioMéxico</v>
      </c>
      <c r="E17" s="2">
        <v>2022</v>
      </c>
      <c r="F17" s="2" t="s">
        <v>58</v>
      </c>
      <c r="G17" s="2" t="s">
        <v>26</v>
      </c>
      <c r="H17" s="2" t="s">
        <v>19</v>
      </c>
      <c r="I17" s="45">
        <f t="shared" si="11"/>
        <v>643605617.7981751</v>
      </c>
      <c r="J17" s="33">
        <v>600000000</v>
      </c>
      <c r="K17" s="41">
        <v>14666905.703565272</v>
      </c>
      <c r="L17" s="41">
        <v>4772004.2417815477</v>
      </c>
      <c r="M17" s="41">
        <v>9821428.5714285709</v>
      </c>
      <c r="N17" s="43">
        <v>2379168.0049486696</v>
      </c>
      <c r="O17" s="43">
        <v>1223690.6510034264</v>
      </c>
      <c r="P17" s="43">
        <v>10742420.625447597</v>
      </c>
      <c r="T17" s="18"/>
      <c r="V17" s="18"/>
      <c r="X17" s="18"/>
      <c r="AC17" s="50" t="str">
        <f t="shared" si="16"/>
        <v>2022MaioMéxico</v>
      </c>
      <c r="AD17" s="2">
        <v>2022</v>
      </c>
      <c r="AE17" s="2" t="s">
        <v>58</v>
      </c>
      <c r="AF17" s="2" t="s">
        <v>26</v>
      </c>
      <c r="AG17" s="2" t="s">
        <v>19</v>
      </c>
      <c r="AH17" s="54">
        <f t="shared" si="17"/>
        <v>643605617.7981751</v>
      </c>
      <c r="AI17" s="27">
        <f t="shared" si="18"/>
        <v>6.9729752740864031E-3</v>
      </c>
      <c r="AJ17" s="28">
        <f t="shared" si="19"/>
        <v>63265300.966281638</v>
      </c>
      <c r="AK17" s="46">
        <f t="shared" si="0"/>
        <v>58978945.382158555</v>
      </c>
      <c r="AL17" s="46">
        <f t="shared" si="1"/>
        <v>1441731.0506930766</v>
      </c>
      <c r="AM17" s="46">
        <f t="shared" si="2"/>
        <v>469079.62923243811</v>
      </c>
      <c r="AN17" s="46">
        <f t="shared" si="3"/>
        <v>965429.16548176203</v>
      </c>
      <c r="AO17" s="46">
        <f t="shared" si="4"/>
        <v>233868.03303141121</v>
      </c>
      <c r="AP17" s="46">
        <f t="shared" si="5"/>
        <v>120286.64011698189</v>
      </c>
      <c r="AQ17" s="46">
        <f t="shared" si="6"/>
        <v>1055961.0655674124</v>
      </c>
      <c r="AR17" s="2" t="s">
        <v>19</v>
      </c>
      <c r="AS17" s="36">
        <f t="shared" ref="AS17:BD17" si="29">AS13/SUM(AS11:AS13)</f>
        <v>1.4084507042253523E-2</v>
      </c>
      <c r="AT17" s="36">
        <f t="shared" si="29"/>
        <v>0.12499999999999999</v>
      </c>
      <c r="AU17" s="36">
        <f t="shared" si="29"/>
        <v>1.4084507042253523E-2</v>
      </c>
      <c r="AV17" s="36">
        <f t="shared" si="29"/>
        <v>1.4276002719238613E-2</v>
      </c>
      <c r="AW17" s="36">
        <f t="shared" si="29"/>
        <v>1.408450704225352E-2</v>
      </c>
      <c r="AX17" s="36">
        <f t="shared" si="29"/>
        <v>1.408450704225352E-2</v>
      </c>
      <c r="AY17" s="36">
        <f t="shared" si="29"/>
        <v>1.4084507042253521E-2</v>
      </c>
      <c r="AZ17" s="36">
        <f t="shared" si="29"/>
        <v>1.4084507042253521E-2</v>
      </c>
      <c r="BA17" s="36">
        <f t="shared" si="29"/>
        <v>1.4084507042253521E-2</v>
      </c>
      <c r="BB17" s="36">
        <f t="shared" si="29"/>
        <v>1.4084507042253523E-2</v>
      </c>
      <c r="BC17" s="36">
        <f t="shared" si="29"/>
        <v>1.4084507042253521E-2</v>
      </c>
      <c r="BD17" s="36">
        <f t="shared" si="29"/>
        <v>1.408450704225352E-2</v>
      </c>
      <c r="BG17" s="50" t="str">
        <f t="shared" si="8"/>
        <v>2022MaioMéxico</v>
      </c>
      <c r="BH17" s="2">
        <v>2022</v>
      </c>
      <c r="BI17" s="55" t="s">
        <v>58</v>
      </c>
      <c r="BJ17" s="55" t="str">
        <f t="shared" si="21"/>
        <v>Maio/2022</v>
      </c>
      <c r="BK17" s="2" t="s">
        <v>26</v>
      </c>
      <c r="BL17" s="2" t="s">
        <v>19</v>
      </c>
      <c r="BM17" s="52" t="s">
        <v>1198</v>
      </c>
      <c r="BN17" s="51">
        <f t="shared" si="9"/>
        <v>58978945.382158555</v>
      </c>
    </row>
    <row r="18" spans="4:66" x14ac:dyDescent="0.25">
      <c r="D18" t="str">
        <f t="shared" si="10"/>
        <v>2022JunhoEstados Unidos</v>
      </c>
      <c r="E18" s="2">
        <v>2022</v>
      </c>
      <c r="F18" s="2" t="s">
        <v>59</v>
      </c>
      <c r="G18" s="2" t="s">
        <v>26</v>
      </c>
      <c r="H18" s="2" t="s">
        <v>17</v>
      </c>
      <c r="I18" s="45">
        <f t="shared" si="11"/>
        <v>5374231712.7256432</v>
      </c>
      <c r="J18" s="33">
        <v>4500000000</v>
      </c>
      <c r="K18" s="41">
        <v>110926049.30046636</v>
      </c>
      <c r="L18" s="41">
        <v>101170906.4694767</v>
      </c>
      <c r="M18" s="41">
        <v>80357142.857142866</v>
      </c>
      <c r="N18" s="43">
        <v>10411239.189655378</v>
      </c>
      <c r="O18" s="43">
        <v>4405286.3436123356</v>
      </c>
      <c r="P18" s="43">
        <v>566961088.56528997</v>
      </c>
      <c r="AC18" s="50" t="str">
        <f t="shared" si="16"/>
        <v>2022JunhoEstados Unidos</v>
      </c>
      <c r="AD18" s="2">
        <v>2022</v>
      </c>
      <c r="AE18" s="2" t="s">
        <v>59</v>
      </c>
      <c r="AF18" s="2" t="s">
        <v>26</v>
      </c>
      <c r="AG18" s="2" t="s">
        <v>17</v>
      </c>
      <c r="AH18" s="54">
        <f t="shared" si="17"/>
        <v>5374231712.7256432</v>
      </c>
      <c r="AI18" s="27">
        <f t="shared" si="18"/>
        <v>5.8225695695835779E-2</v>
      </c>
      <c r="AJ18" s="28">
        <f t="shared" si="19"/>
        <v>528277531.09318352</v>
      </c>
      <c r="AK18" s="46">
        <f t="shared" si="0"/>
        <v>442342090.36618912</v>
      </c>
      <c r="AL18" s="46">
        <f t="shared" si="1"/>
        <v>10903835.671918053</v>
      </c>
      <c r="AM18" s="46">
        <f t="shared" si="2"/>
        <v>9944922.2782112285</v>
      </c>
      <c r="AN18" s="46">
        <f t="shared" si="3"/>
        <v>7898965.8993962351</v>
      </c>
      <c r="AO18" s="46">
        <f t="shared" si="4"/>
        <v>1023406.5125454554</v>
      </c>
      <c r="AP18" s="46">
        <f t="shared" si="5"/>
        <v>433031.90442113485</v>
      </c>
      <c r="AQ18" s="46">
        <f t="shared" si="6"/>
        <v>55731278.460502326</v>
      </c>
      <c r="AS18" s="38">
        <f t="shared" ref="AS18:BD18" si="30">SUM(AS15:AS17)</f>
        <v>1</v>
      </c>
      <c r="AT18" s="38">
        <f t="shared" si="30"/>
        <v>1</v>
      </c>
      <c r="AU18" s="38">
        <f t="shared" si="30"/>
        <v>1</v>
      </c>
      <c r="AV18" s="38">
        <f t="shared" si="30"/>
        <v>0.99999999999999989</v>
      </c>
      <c r="AW18" s="38">
        <f t="shared" si="30"/>
        <v>1</v>
      </c>
      <c r="AX18" s="38">
        <f t="shared" si="30"/>
        <v>0.99999999999999989</v>
      </c>
      <c r="AY18" s="38">
        <f t="shared" si="30"/>
        <v>1</v>
      </c>
      <c r="AZ18" s="38">
        <f t="shared" si="30"/>
        <v>1</v>
      </c>
      <c r="BA18" s="38">
        <f t="shared" si="30"/>
        <v>1</v>
      </c>
      <c r="BB18" s="38">
        <f t="shared" si="30"/>
        <v>1.0000000000000002</v>
      </c>
      <c r="BC18" s="38">
        <f t="shared" si="30"/>
        <v>0.99999999999999989</v>
      </c>
      <c r="BD18" s="38">
        <f t="shared" si="30"/>
        <v>1</v>
      </c>
      <c r="BG18" s="50" t="str">
        <f t="shared" si="8"/>
        <v>2022JunhoEstados Unidos</v>
      </c>
      <c r="BH18" s="2">
        <v>2022</v>
      </c>
      <c r="BI18" s="55" t="s">
        <v>59</v>
      </c>
      <c r="BJ18" s="55" t="str">
        <f t="shared" si="21"/>
        <v>Junho/2022</v>
      </c>
      <c r="BK18" s="2" t="s">
        <v>26</v>
      </c>
      <c r="BL18" s="2" t="s">
        <v>17</v>
      </c>
      <c r="BM18" s="52" t="s">
        <v>1198</v>
      </c>
      <c r="BN18" s="51">
        <f t="shared" si="9"/>
        <v>442342090.36618912</v>
      </c>
    </row>
    <row r="19" spans="4:66" x14ac:dyDescent="0.25">
      <c r="D19" t="str">
        <f t="shared" si="10"/>
        <v>2022JunhoCanadá</v>
      </c>
      <c r="E19" s="2">
        <v>2022</v>
      </c>
      <c r="F19" s="2" t="s">
        <v>59</v>
      </c>
      <c r="G19" s="2" t="s">
        <v>26</v>
      </c>
      <c r="H19" s="2" t="s">
        <v>18</v>
      </c>
      <c r="I19" s="45">
        <f t="shared" si="11"/>
        <v>1416737732.3496025</v>
      </c>
      <c r="J19" s="33">
        <v>1150000000</v>
      </c>
      <c r="K19" s="41">
        <v>19227181.878747504</v>
      </c>
      <c r="L19" s="41">
        <v>10117090.646947671</v>
      </c>
      <c r="M19" s="41">
        <v>5803571.4285714282</v>
      </c>
      <c r="N19" s="43">
        <v>2602809.7974138446</v>
      </c>
      <c r="O19" s="43">
        <v>2202643.1718061678</v>
      </c>
      <c r="P19" s="43">
        <v>226784435.42611596</v>
      </c>
      <c r="AC19" s="50" t="str">
        <f t="shared" si="16"/>
        <v>2022JunhoCanadá</v>
      </c>
      <c r="AD19" s="2">
        <v>2022</v>
      </c>
      <c r="AE19" s="2" t="s">
        <v>59</v>
      </c>
      <c r="AF19" s="2" t="s">
        <v>26</v>
      </c>
      <c r="AG19" s="2" t="s">
        <v>18</v>
      </c>
      <c r="AH19" s="54">
        <f t="shared" si="17"/>
        <v>1416737732.3496025</v>
      </c>
      <c r="AI19" s="27">
        <f t="shared" si="18"/>
        <v>1.5349271206387891E-2</v>
      </c>
      <c r="AJ19" s="28">
        <f t="shared" si="19"/>
        <v>139262828.8951506</v>
      </c>
      <c r="AK19" s="46">
        <f t="shared" si="0"/>
        <v>113042978.64913721</v>
      </c>
      <c r="AL19" s="46">
        <f t="shared" si="1"/>
        <v>1889998.1831324627</v>
      </c>
      <c r="AM19" s="46">
        <f t="shared" si="2"/>
        <v>994492.22782112297</v>
      </c>
      <c r="AN19" s="46">
        <f t="shared" si="3"/>
        <v>570480.87051195023</v>
      </c>
      <c r="AO19" s="46">
        <f t="shared" si="4"/>
        <v>255851.62813636381</v>
      </c>
      <c r="AP19" s="46">
        <f t="shared" si="5"/>
        <v>216515.9522105674</v>
      </c>
      <c r="AQ19" s="46">
        <f t="shared" si="6"/>
        <v>22292511.384200927</v>
      </c>
      <c r="BG19" s="50" t="str">
        <f t="shared" si="8"/>
        <v>2022JunhoCanadá</v>
      </c>
      <c r="BH19" s="2">
        <v>2022</v>
      </c>
      <c r="BI19" s="55" t="s">
        <v>59</v>
      </c>
      <c r="BJ19" s="55" t="str">
        <f t="shared" si="21"/>
        <v>Junho/2022</v>
      </c>
      <c r="BK19" s="2" t="s">
        <v>26</v>
      </c>
      <c r="BL19" s="2" t="s">
        <v>18</v>
      </c>
      <c r="BM19" s="52" t="s">
        <v>1198</v>
      </c>
      <c r="BN19" s="51">
        <f t="shared" si="9"/>
        <v>113042978.64913721</v>
      </c>
    </row>
    <row r="20" spans="4:66" x14ac:dyDescent="0.25">
      <c r="D20" t="str">
        <f t="shared" si="10"/>
        <v>2022JunhoMéxico</v>
      </c>
      <c r="E20" s="2">
        <v>2022</v>
      </c>
      <c r="F20" s="2" t="s">
        <v>59</v>
      </c>
      <c r="G20" s="2" t="s">
        <v>26</v>
      </c>
      <c r="H20" s="2" t="s">
        <v>19</v>
      </c>
      <c r="I20" s="45">
        <f t="shared" si="11"/>
        <v>699045316.92235994</v>
      </c>
      <c r="J20" s="33">
        <v>650000000</v>
      </c>
      <c r="K20" s="41">
        <v>15899400.39973351</v>
      </c>
      <c r="L20" s="41">
        <v>7614441.907965879</v>
      </c>
      <c r="M20" s="41">
        <v>10267857.142857144</v>
      </c>
      <c r="N20" s="43">
        <v>2602809.7974138446</v>
      </c>
      <c r="O20" s="43">
        <v>1321585.9030837005</v>
      </c>
      <c r="P20" s="43">
        <v>11339221.771305798</v>
      </c>
      <c r="AC20" s="50" t="str">
        <f t="shared" si="16"/>
        <v>2022JunhoMéxico</v>
      </c>
      <c r="AD20" s="2">
        <v>2022</v>
      </c>
      <c r="AE20" s="2" t="s">
        <v>59</v>
      </c>
      <c r="AF20" s="2" t="s">
        <v>26</v>
      </c>
      <c r="AG20" s="2" t="s">
        <v>19</v>
      </c>
      <c r="AH20" s="54">
        <f t="shared" si="17"/>
        <v>699045316.92235994</v>
      </c>
      <c r="AI20" s="27">
        <f t="shared" si="18"/>
        <v>7.5736220684979394E-3</v>
      </c>
      <c r="AJ20" s="28">
        <f t="shared" si="19"/>
        <v>68714925.944029301</v>
      </c>
      <c r="AK20" s="46">
        <f t="shared" si="0"/>
        <v>63893857.497338422</v>
      </c>
      <c r="AL20" s="46">
        <f t="shared" si="1"/>
        <v>1562883.1129749208</v>
      </c>
      <c r="AM20" s="46">
        <f t="shared" si="2"/>
        <v>748486.25567589782</v>
      </c>
      <c r="AN20" s="46">
        <f t="shared" si="3"/>
        <v>1009312.3093672966</v>
      </c>
      <c r="AO20" s="46">
        <f t="shared" si="4"/>
        <v>255851.62813636384</v>
      </c>
      <c r="AP20" s="46">
        <f t="shared" si="5"/>
        <v>129909.57132634042</v>
      </c>
      <c r="AQ20" s="46">
        <f t="shared" si="6"/>
        <v>1114625.5692100464</v>
      </c>
      <c r="BG20" s="50" t="str">
        <f t="shared" si="8"/>
        <v>2022JunhoMéxico</v>
      </c>
      <c r="BH20" s="2">
        <v>2022</v>
      </c>
      <c r="BI20" s="55" t="s">
        <v>59</v>
      </c>
      <c r="BJ20" s="55" t="str">
        <f t="shared" si="21"/>
        <v>Junho/2022</v>
      </c>
      <c r="BK20" s="2" t="s">
        <v>26</v>
      </c>
      <c r="BL20" s="2" t="s">
        <v>19</v>
      </c>
      <c r="BM20" s="52" t="s">
        <v>1198</v>
      </c>
      <c r="BN20" s="51">
        <f t="shared" si="9"/>
        <v>63893857.497338422</v>
      </c>
    </row>
    <row r="21" spans="4:66" x14ac:dyDescent="0.25">
      <c r="D21" t="str">
        <f t="shared" si="10"/>
        <v>2022JulhoEstados Unidos</v>
      </c>
      <c r="E21" s="2">
        <v>2022</v>
      </c>
      <c r="F21" s="2" t="s">
        <v>60</v>
      </c>
      <c r="G21" s="2" t="s">
        <v>26</v>
      </c>
      <c r="H21" s="2" t="s">
        <v>17</v>
      </c>
      <c r="I21" s="45">
        <f t="shared" si="11"/>
        <v>5579514523.8609314</v>
      </c>
      <c r="J21" s="33">
        <v>4650000000</v>
      </c>
      <c r="K21" s="41">
        <v>120512531.91568093</v>
      </c>
      <c r="L21" s="41">
        <v>111346765.64156947</v>
      </c>
      <c r="M21" s="41">
        <v>84821428.571428567</v>
      </c>
      <c r="N21" s="43">
        <v>11301048.023506181</v>
      </c>
      <c r="O21" s="43">
        <v>4731603.8505465826</v>
      </c>
      <c r="P21" s="43">
        <v>596801145.85820007</v>
      </c>
      <c r="AC21" s="50" t="str">
        <f t="shared" si="16"/>
        <v>2022JulhoEstados Unidos</v>
      </c>
      <c r="AD21" s="2">
        <v>2022</v>
      </c>
      <c r="AE21" s="2" t="s">
        <v>60</v>
      </c>
      <c r="AF21" s="2" t="s">
        <v>26</v>
      </c>
      <c r="AG21" s="2" t="s">
        <v>17</v>
      </c>
      <c r="AH21" s="54">
        <f t="shared" si="17"/>
        <v>5579514523.8609314</v>
      </c>
      <c r="AI21" s="27">
        <f t="shared" si="18"/>
        <v>6.0449778156673135E-2</v>
      </c>
      <c r="AJ21" s="28">
        <f t="shared" si="19"/>
        <v>548456470.60292375</v>
      </c>
      <c r="AK21" s="46">
        <f t="shared" si="0"/>
        <v>457086826.71172875</v>
      </c>
      <c r="AL21" s="46">
        <f t="shared" si="1"/>
        <v>11846170.062867641</v>
      </c>
      <c r="AM21" s="46">
        <f t="shared" si="2"/>
        <v>10945191.348756889</v>
      </c>
      <c r="AN21" s="46">
        <f t="shared" si="3"/>
        <v>8337797.3382515814</v>
      </c>
      <c r="AO21" s="46">
        <f t="shared" si="4"/>
        <v>1110873.1568992031</v>
      </c>
      <c r="AP21" s="46">
        <f t="shared" si="5"/>
        <v>465108.34178566333</v>
      </c>
      <c r="AQ21" s="46">
        <f t="shared" si="6"/>
        <v>58664503.642634034</v>
      </c>
      <c r="BG21" s="50" t="str">
        <f t="shared" si="8"/>
        <v>2022JulhoEstados Unidos</v>
      </c>
      <c r="BH21" s="2">
        <v>2022</v>
      </c>
      <c r="BI21" s="55" t="s">
        <v>60</v>
      </c>
      <c r="BJ21" s="55" t="str">
        <f t="shared" si="21"/>
        <v>Julho/2022</v>
      </c>
      <c r="BK21" s="2" t="s">
        <v>26</v>
      </c>
      <c r="BL21" s="2" t="s">
        <v>17</v>
      </c>
      <c r="BM21" s="52" t="s">
        <v>1198</v>
      </c>
      <c r="BN21" s="51">
        <f t="shared" si="9"/>
        <v>457086826.71172875</v>
      </c>
    </row>
    <row r="22" spans="4:66" x14ac:dyDescent="0.25">
      <c r="D22" t="str">
        <f t="shared" si="10"/>
        <v>2022JulhoCanadá</v>
      </c>
      <c r="E22" s="2">
        <v>2022</v>
      </c>
      <c r="F22" s="2" t="s">
        <v>60</v>
      </c>
      <c r="G22" s="2" t="s">
        <v>26</v>
      </c>
      <c r="H22" s="2" t="s">
        <v>18</v>
      </c>
      <c r="I22" s="45">
        <f t="shared" si="11"/>
        <v>1481876031.21188</v>
      </c>
      <c r="J22" s="33">
        <v>1200000000</v>
      </c>
      <c r="K22" s="41">
        <v>20579832.373293206</v>
      </c>
      <c r="L22" s="41">
        <v>11134676.564156946</v>
      </c>
      <c r="M22" s="41">
        <v>6249999.9999999991</v>
      </c>
      <c r="N22" s="43">
        <v>2825262.0058765453</v>
      </c>
      <c r="O22" s="43">
        <v>2365801.9252732913</v>
      </c>
      <c r="P22" s="43">
        <v>238720458.34328002</v>
      </c>
      <c r="AC22" s="50" t="str">
        <f t="shared" si="16"/>
        <v>2022JulhoCanadá</v>
      </c>
      <c r="AD22" s="2">
        <v>2022</v>
      </c>
      <c r="AE22" s="2" t="s">
        <v>60</v>
      </c>
      <c r="AF22" s="2" t="s">
        <v>26</v>
      </c>
      <c r="AG22" s="2" t="s">
        <v>18</v>
      </c>
      <c r="AH22" s="54">
        <f t="shared" si="17"/>
        <v>1481876031.21188</v>
      </c>
      <c r="AI22" s="27">
        <f t="shared" si="18"/>
        <v>1.6054994921038783E-2</v>
      </c>
      <c r="AJ22" s="28">
        <f t="shared" si="19"/>
        <v>145665809.17995891</v>
      </c>
      <c r="AK22" s="46">
        <f t="shared" si="0"/>
        <v>117957890.7643171</v>
      </c>
      <c r="AL22" s="46">
        <f t="shared" si="1"/>
        <v>2022961.3491973975</v>
      </c>
      <c r="AM22" s="46">
        <f t="shared" si="2"/>
        <v>1094519.1348756889</v>
      </c>
      <c r="AN22" s="46">
        <f t="shared" si="3"/>
        <v>614364.01439748472</v>
      </c>
      <c r="AO22" s="46">
        <f t="shared" si="4"/>
        <v>277718.28922480077</v>
      </c>
      <c r="AP22" s="46">
        <f t="shared" si="5"/>
        <v>232554.17089283167</v>
      </c>
      <c r="AQ22" s="46">
        <f t="shared" si="6"/>
        <v>23465801.457053613</v>
      </c>
      <c r="BG22" s="50" t="str">
        <f t="shared" si="8"/>
        <v>2022JulhoCanadá</v>
      </c>
      <c r="BH22" s="2">
        <v>2022</v>
      </c>
      <c r="BI22" s="55" t="s">
        <v>60</v>
      </c>
      <c r="BJ22" s="55" t="str">
        <f t="shared" si="21"/>
        <v>Julho/2022</v>
      </c>
      <c r="BK22" s="2" t="s">
        <v>26</v>
      </c>
      <c r="BL22" s="2" t="s">
        <v>18</v>
      </c>
      <c r="BM22" s="52" t="s">
        <v>1198</v>
      </c>
      <c r="BN22" s="51">
        <f t="shared" si="9"/>
        <v>117957890.7643171</v>
      </c>
    </row>
    <row r="23" spans="4:66" x14ac:dyDescent="0.25">
      <c r="D23" t="str">
        <f t="shared" si="10"/>
        <v>2022JulhoMéxico</v>
      </c>
      <c r="E23" s="2">
        <v>2022</v>
      </c>
      <c r="F23" s="2" t="s">
        <v>60</v>
      </c>
      <c r="G23" s="2" t="s">
        <v>26</v>
      </c>
      <c r="H23" s="2" t="s">
        <v>19</v>
      </c>
      <c r="I23" s="45">
        <f t="shared" si="11"/>
        <v>749593709.99612093</v>
      </c>
      <c r="J23" s="33">
        <v>700000000</v>
      </c>
      <c r="K23" s="41">
        <v>17131319.921552181</v>
      </c>
      <c r="L23" s="41">
        <v>5567338.2820784729</v>
      </c>
      <c r="M23" s="41">
        <v>10714285.714285713</v>
      </c>
      <c r="N23" s="43">
        <v>2825262.0058765453</v>
      </c>
      <c r="O23" s="43">
        <v>1419481.1551639747</v>
      </c>
      <c r="P23" s="43">
        <v>11936022.917164</v>
      </c>
      <c r="AC23" s="50" t="str">
        <f t="shared" si="16"/>
        <v>2022JulhoMéxico</v>
      </c>
      <c r="AD23" s="2">
        <v>2022</v>
      </c>
      <c r="AE23" s="2" t="s">
        <v>60</v>
      </c>
      <c r="AF23" s="2" t="s">
        <v>26</v>
      </c>
      <c r="AG23" s="2" t="s">
        <v>19</v>
      </c>
      <c r="AH23" s="54">
        <f t="shared" si="17"/>
        <v>749593709.99612093</v>
      </c>
      <c r="AI23" s="27">
        <f t="shared" si="18"/>
        <v>8.1212752978994662E-3</v>
      </c>
      <c r="AJ23" s="28">
        <f t="shared" si="19"/>
        <v>73683744.134451345</v>
      </c>
      <c r="AK23" s="46">
        <f t="shared" si="0"/>
        <v>68808769.612518296</v>
      </c>
      <c r="AL23" s="46">
        <f t="shared" si="1"/>
        <v>1683978.6366291845</v>
      </c>
      <c r="AM23" s="46">
        <f t="shared" si="2"/>
        <v>547259.56743784435</v>
      </c>
      <c r="AN23" s="46">
        <f t="shared" si="3"/>
        <v>1053195.453252831</v>
      </c>
      <c r="AO23" s="46">
        <f t="shared" si="4"/>
        <v>277718.28922480077</v>
      </c>
      <c r="AP23" s="46">
        <f t="shared" si="5"/>
        <v>139532.50253569896</v>
      </c>
      <c r="AQ23" s="46">
        <f t="shared" si="6"/>
        <v>1173290.0728526805</v>
      </c>
      <c r="BG23" s="50" t="str">
        <f t="shared" si="8"/>
        <v>2022JulhoMéxico</v>
      </c>
      <c r="BH23" s="2">
        <v>2022</v>
      </c>
      <c r="BI23" s="55" t="s">
        <v>60</v>
      </c>
      <c r="BJ23" s="55" t="str">
        <f t="shared" si="21"/>
        <v>Julho/2022</v>
      </c>
      <c r="BK23" s="2" t="s">
        <v>26</v>
      </c>
      <c r="BL23" s="2" t="s">
        <v>19</v>
      </c>
      <c r="BM23" s="52" t="s">
        <v>1198</v>
      </c>
      <c r="BN23" s="51">
        <f t="shared" si="9"/>
        <v>68808769.612518296</v>
      </c>
    </row>
    <row r="24" spans="4:66" x14ac:dyDescent="0.25">
      <c r="D24" t="str">
        <f t="shared" si="10"/>
        <v>2022AgostoEstados Unidos</v>
      </c>
      <c r="E24" s="2">
        <v>2022</v>
      </c>
      <c r="F24" s="2" t="s">
        <v>61</v>
      </c>
      <c r="G24" s="2" t="s">
        <v>26</v>
      </c>
      <c r="H24" s="2" t="s">
        <v>17</v>
      </c>
      <c r="I24" s="45">
        <f t="shared" si="11"/>
        <v>5782617284.8722134</v>
      </c>
      <c r="J24" s="33">
        <v>4800000000</v>
      </c>
      <c r="K24" s="41">
        <v>130100693.4876458</v>
      </c>
      <c r="L24" s="41">
        <v>119300106.04453869</v>
      </c>
      <c r="M24" s="41">
        <v>89285714.285714298</v>
      </c>
      <c r="N24" s="43">
        <v>12190856.857356982</v>
      </c>
      <c r="O24" s="43">
        <v>5098711.0458476096</v>
      </c>
      <c r="P24" s="43">
        <v>626641203.15110993</v>
      </c>
      <c r="AC24" s="50" t="str">
        <f t="shared" si="16"/>
        <v>2022AgostoEstados Unidos</v>
      </c>
      <c r="AD24" s="2">
        <v>2022</v>
      </c>
      <c r="AE24" s="2" t="s">
        <v>61</v>
      </c>
      <c r="AF24" s="2" t="s">
        <v>26</v>
      </c>
      <c r="AG24" s="2" t="s">
        <v>17</v>
      </c>
      <c r="AH24" s="54">
        <f t="shared" si="17"/>
        <v>5782617284.8722134</v>
      </c>
      <c r="AI24" s="27">
        <f t="shared" si="18"/>
        <v>6.2650241439568932E-2</v>
      </c>
      <c r="AJ24" s="28">
        <f t="shared" si="19"/>
        <v>568421115.01734042</v>
      </c>
      <c r="AK24" s="46">
        <f t="shared" si="0"/>
        <v>471831563.05726838</v>
      </c>
      <c r="AL24" s="46">
        <f t="shared" si="1"/>
        <v>12788669.492314687</v>
      </c>
      <c r="AM24" s="46">
        <f t="shared" si="2"/>
        <v>11726990.730810951</v>
      </c>
      <c r="AN24" s="46">
        <f t="shared" si="3"/>
        <v>8776628.7771069277</v>
      </c>
      <c r="AO24" s="46">
        <f t="shared" si="4"/>
        <v>1198339.8012529509</v>
      </c>
      <c r="AP24" s="46">
        <f t="shared" si="5"/>
        <v>501194.33382075781</v>
      </c>
      <c r="AQ24" s="46">
        <f t="shared" si="6"/>
        <v>61597728.824765727</v>
      </c>
      <c r="BG24" s="50" t="str">
        <f t="shared" si="8"/>
        <v>2022AgostoEstados Unidos</v>
      </c>
      <c r="BH24" s="2">
        <v>2022</v>
      </c>
      <c r="BI24" s="55" t="s">
        <v>61</v>
      </c>
      <c r="BJ24" s="55" t="str">
        <f t="shared" si="21"/>
        <v>Agosto/2022</v>
      </c>
      <c r="BK24" s="2" t="s">
        <v>26</v>
      </c>
      <c r="BL24" s="2" t="s">
        <v>17</v>
      </c>
      <c r="BM24" s="52" t="s">
        <v>1198</v>
      </c>
      <c r="BN24" s="51">
        <f t="shared" si="9"/>
        <v>471831563.05726838</v>
      </c>
    </row>
    <row r="25" spans="4:66" x14ac:dyDescent="0.25">
      <c r="D25" t="str">
        <f t="shared" si="10"/>
        <v>2022AgostoCanadá</v>
      </c>
      <c r="E25" s="2">
        <v>2022</v>
      </c>
      <c r="F25" s="2" t="s">
        <v>61</v>
      </c>
      <c r="G25" s="2" t="s">
        <v>26</v>
      </c>
      <c r="H25" s="2" t="s">
        <v>18</v>
      </c>
      <c r="I25" s="45">
        <f t="shared" si="11"/>
        <v>1546811249.9329352</v>
      </c>
      <c r="J25" s="33">
        <v>1250000000</v>
      </c>
      <c r="K25" s="41">
        <v>21931259.759346008</v>
      </c>
      <c r="L25" s="41">
        <v>11930010.604453869</v>
      </c>
      <c r="M25" s="41">
        <v>6696428.5714285718</v>
      </c>
      <c r="N25" s="43">
        <v>3047714.2143392456</v>
      </c>
      <c r="O25" s="43">
        <v>2549355.5229238048</v>
      </c>
      <c r="P25" s="43">
        <v>250656481.26044402</v>
      </c>
      <c r="AC25" s="50" t="str">
        <f t="shared" si="16"/>
        <v>2022AgostoCanadá</v>
      </c>
      <c r="AD25" s="2">
        <v>2022</v>
      </c>
      <c r="AE25" s="2" t="s">
        <v>61</v>
      </c>
      <c r="AF25" s="2" t="s">
        <v>26</v>
      </c>
      <c r="AG25" s="2" t="s">
        <v>18</v>
      </c>
      <c r="AH25" s="54">
        <f t="shared" si="17"/>
        <v>1546811249.9329352</v>
      </c>
      <c r="AI25" s="27">
        <f t="shared" si="18"/>
        <v>1.6758518417474919E-2</v>
      </c>
      <c r="AJ25" s="28">
        <f t="shared" si="19"/>
        <v>152048827.04383832</v>
      </c>
      <c r="AK25" s="46">
        <f t="shared" si="0"/>
        <v>122872802.87949698</v>
      </c>
      <c r="AL25" s="46">
        <f t="shared" si="1"/>
        <v>2155804.2858473333</v>
      </c>
      <c r="AM25" s="46">
        <f t="shared" si="2"/>
        <v>1172699.0730810952</v>
      </c>
      <c r="AN25" s="46">
        <f t="shared" si="3"/>
        <v>658247.15828301955</v>
      </c>
      <c r="AO25" s="46">
        <f t="shared" si="4"/>
        <v>299584.95031323773</v>
      </c>
      <c r="AP25" s="46">
        <f t="shared" si="5"/>
        <v>250597.1669103789</v>
      </c>
      <c r="AQ25" s="46">
        <f t="shared" si="6"/>
        <v>24639091.529906295</v>
      </c>
      <c r="BG25" s="50" t="str">
        <f t="shared" si="8"/>
        <v>2022AgostoCanadá</v>
      </c>
      <c r="BH25" s="2">
        <v>2022</v>
      </c>
      <c r="BI25" s="55" t="s">
        <v>61</v>
      </c>
      <c r="BJ25" s="55" t="str">
        <f t="shared" si="21"/>
        <v>Agosto/2022</v>
      </c>
      <c r="BK25" s="2" t="s">
        <v>26</v>
      </c>
      <c r="BL25" s="2" t="s">
        <v>18</v>
      </c>
      <c r="BM25" s="52" t="s">
        <v>1198</v>
      </c>
      <c r="BN25" s="51">
        <f t="shared" si="9"/>
        <v>122872802.87949698</v>
      </c>
    </row>
    <row r="26" spans="4:66" x14ac:dyDescent="0.25">
      <c r="D26" t="str">
        <f t="shared" si="10"/>
        <v>2022AgostoMéxico</v>
      </c>
      <c r="E26" s="2">
        <v>2022</v>
      </c>
      <c r="F26" s="2" t="s">
        <v>61</v>
      </c>
      <c r="G26" s="2" t="s">
        <v>26</v>
      </c>
      <c r="H26" s="2" t="s">
        <v>19</v>
      </c>
      <c r="I26" s="45">
        <f t="shared" si="11"/>
        <v>802598654.7741704</v>
      </c>
      <c r="J26" s="33">
        <v>750000000</v>
      </c>
      <c r="K26" s="41">
        <v>18362783.595113434</v>
      </c>
      <c r="L26" s="41">
        <v>5965005.3022269346</v>
      </c>
      <c r="M26" s="41">
        <v>11160714.285714287</v>
      </c>
      <c r="N26" s="43">
        <v>3047714.2143392456</v>
      </c>
      <c r="O26" s="43">
        <v>1529613.3137542829</v>
      </c>
      <c r="P26" s="43">
        <v>12532824.0630222</v>
      </c>
      <c r="AC26" s="50" t="str">
        <f t="shared" si="16"/>
        <v>2022AgostoMéxico</v>
      </c>
      <c r="AD26" s="2">
        <v>2022</v>
      </c>
      <c r="AE26" s="2" t="s">
        <v>61</v>
      </c>
      <c r="AF26" s="2" t="s">
        <v>26</v>
      </c>
      <c r="AG26" s="2" t="s">
        <v>19</v>
      </c>
      <c r="AH26" s="54">
        <f t="shared" si="17"/>
        <v>802598654.7741704</v>
      </c>
      <c r="AI26" s="27">
        <f t="shared" si="18"/>
        <v>8.695543388669234E-3</v>
      </c>
      <c r="AJ26" s="28">
        <f t="shared" si="19"/>
        <v>78894037.03953287</v>
      </c>
      <c r="AK26" s="46">
        <f t="shared" si="0"/>
        <v>73723681.727698192</v>
      </c>
      <c r="AL26" s="46">
        <f t="shared" si="1"/>
        <v>1805029.3512009871</v>
      </c>
      <c r="AM26" s="46">
        <f t="shared" si="2"/>
        <v>586349.53654054762</v>
      </c>
      <c r="AN26" s="46">
        <f t="shared" si="3"/>
        <v>1097078.597138366</v>
      </c>
      <c r="AO26" s="46">
        <f t="shared" si="4"/>
        <v>299584.95031323767</v>
      </c>
      <c r="AP26" s="46">
        <f t="shared" si="5"/>
        <v>150358.30014622735</v>
      </c>
      <c r="AQ26" s="46">
        <f t="shared" si="6"/>
        <v>1231954.5764953147</v>
      </c>
      <c r="BG26" s="50" t="str">
        <f t="shared" si="8"/>
        <v>2022AgostoMéxico</v>
      </c>
      <c r="BH26" s="2">
        <v>2022</v>
      </c>
      <c r="BI26" s="55" t="s">
        <v>61</v>
      </c>
      <c r="BJ26" s="55" t="str">
        <f t="shared" si="21"/>
        <v>Agosto/2022</v>
      </c>
      <c r="BK26" s="2" t="s">
        <v>26</v>
      </c>
      <c r="BL26" s="2" t="s">
        <v>19</v>
      </c>
      <c r="BM26" s="52" t="s">
        <v>1198</v>
      </c>
      <c r="BN26" s="51">
        <f t="shared" si="9"/>
        <v>73723681.727698192</v>
      </c>
    </row>
    <row r="27" spans="4:66" x14ac:dyDescent="0.25">
      <c r="D27" t="str">
        <f t="shared" si="10"/>
        <v>2022SetembroEstados Unidos</v>
      </c>
      <c r="E27" s="2">
        <v>2022</v>
      </c>
      <c r="F27" s="2" t="s">
        <v>62</v>
      </c>
      <c r="G27" s="2" t="s">
        <v>26</v>
      </c>
      <c r="H27" s="2" t="s">
        <v>17</v>
      </c>
      <c r="I27" s="45">
        <f t="shared" si="11"/>
        <v>5985685367.6997089</v>
      </c>
      <c r="J27" s="33">
        <v>4950000000</v>
      </c>
      <c r="K27" s="41">
        <v>139690208.22818115</v>
      </c>
      <c r="L27" s="41">
        <v>127253446.44750795</v>
      </c>
      <c r="M27" s="41">
        <v>93750000</v>
      </c>
      <c r="N27" s="43">
        <v>13085424.027217682</v>
      </c>
      <c r="O27" s="43">
        <v>5425028.5527818576</v>
      </c>
      <c r="P27" s="43">
        <v>656481260.44402003</v>
      </c>
      <c r="AC27" s="50" t="str">
        <f t="shared" si="16"/>
        <v>2022SetembroEstados Unidos</v>
      </c>
      <c r="AD27" s="2">
        <v>2022</v>
      </c>
      <c r="AE27" s="2" t="s">
        <v>62</v>
      </c>
      <c r="AF27" s="2" t="s">
        <v>26</v>
      </c>
      <c r="AG27" s="2" t="s">
        <v>17</v>
      </c>
      <c r="AH27" s="54">
        <f t="shared" si="17"/>
        <v>5985685367.6997089</v>
      </c>
      <c r="AI27" s="27">
        <f t="shared" si="18"/>
        <v>6.485032901083107E-2</v>
      </c>
      <c r="AJ27" s="28">
        <f t="shared" si="19"/>
        <v>588382350.62724459</v>
      </c>
      <c r="AK27" s="46">
        <f t="shared" si="0"/>
        <v>486576299.40280801</v>
      </c>
      <c r="AL27" s="46">
        <f t="shared" si="1"/>
        <v>13731301.935853751</v>
      </c>
      <c r="AM27" s="46">
        <f t="shared" si="2"/>
        <v>12508790.112865016</v>
      </c>
      <c r="AN27" s="46">
        <f t="shared" si="3"/>
        <v>9215460.215962274</v>
      </c>
      <c r="AO27" s="46">
        <f t="shared" si="4"/>
        <v>1286274.1816727614</v>
      </c>
      <c r="AP27" s="46">
        <f t="shared" si="5"/>
        <v>533270.77118528634</v>
      </c>
      <c r="AQ27" s="46">
        <f t="shared" si="6"/>
        <v>64530954.006897435</v>
      </c>
      <c r="BG27" s="50" t="str">
        <f t="shared" si="8"/>
        <v>2022SetembroEstados Unidos</v>
      </c>
      <c r="BH27" s="2">
        <v>2022</v>
      </c>
      <c r="BI27" s="55" t="s">
        <v>62</v>
      </c>
      <c r="BJ27" s="55" t="str">
        <f t="shared" si="21"/>
        <v>Setembro/2022</v>
      </c>
      <c r="BK27" s="2" t="s">
        <v>26</v>
      </c>
      <c r="BL27" s="2" t="s">
        <v>17</v>
      </c>
      <c r="BM27" s="52" t="s">
        <v>1198</v>
      </c>
      <c r="BN27" s="51">
        <f t="shared" si="9"/>
        <v>486576299.40280801</v>
      </c>
    </row>
    <row r="28" spans="4:66" x14ac:dyDescent="0.25">
      <c r="D28" t="str">
        <f t="shared" si="10"/>
        <v>2022SetembroCanadá</v>
      </c>
      <c r="E28" s="2">
        <v>2022</v>
      </c>
      <c r="F28" s="2" t="s">
        <v>62</v>
      </c>
      <c r="G28" s="2" t="s">
        <v>26</v>
      </c>
      <c r="H28" s="2" t="s">
        <v>18</v>
      </c>
      <c r="I28" s="45">
        <f t="shared" si="11"/>
        <v>1611726277.6197751</v>
      </c>
      <c r="J28" s="33">
        <v>1300000000</v>
      </c>
      <c r="K28" s="41">
        <v>23281701.371363528</v>
      </c>
      <c r="L28" s="41">
        <v>12725344.644750794</v>
      </c>
      <c r="M28" s="41">
        <v>7142857.1428571427</v>
      </c>
      <c r="N28" s="43">
        <v>3271356.0068044206</v>
      </c>
      <c r="O28" s="43">
        <v>2712514.2763909288</v>
      </c>
      <c r="P28" s="43">
        <v>262592504.17760804</v>
      </c>
      <c r="AC28" s="50" t="str">
        <f t="shared" si="16"/>
        <v>2022SetembroCanadá</v>
      </c>
      <c r="AD28" s="2">
        <v>2022</v>
      </c>
      <c r="AE28" s="2" t="s">
        <v>62</v>
      </c>
      <c r="AF28" s="2" t="s">
        <v>26</v>
      </c>
      <c r="AG28" s="2" t="s">
        <v>18</v>
      </c>
      <c r="AH28" s="54">
        <f t="shared" si="17"/>
        <v>1611726277.6197751</v>
      </c>
      <c r="AI28" s="27">
        <f t="shared" si="18"/>
        <v>1.7461823159477516E-2</v>
      </c>
      <c r="AJ28" s="28">
        <f t="shared" si="19"/>
        <v>158429860.16454405</v>
      </c>
      <c r="AK28" s="46">
        <f t="shared" si="0"/>
        <v>127787714.99467687</v>
      </c>
      <c r="AL28" s="46">
        <f t="shared" si="1"/>
        <v>2288550.3226422924</v>
      </c>
      <c r="AM28" s="46">
        <f t="shared" si="2"/>
        <v>1250879.0112865015</v>
      </c>
      <c r="AN28" s="46">
        <f t="shared" si="3"/>
        <v>702130.30216855416</v>
      </c>
      <c r="AO28" s="46">
        <f t="shared" si="4"/>
        <v>321568.54541819036</v>
      </c>
      <c r="AP28" s="46">
        <f t="shared" si="5"/>
        <v>266635.38559264317</v>
      </c>
      <c r="AQ28" s="46">
        <f t="shared" si="6"/>
        <v>25812381.602758978</v>
      </c>
      <c r="BG28" s="50" t="str">
        <f t="shared" si="8"/>
        <v>2022SetembroCanadá</v>
      </c>
      <c r="BH28" s="2">
        <v>2022</v>
      </c>
      <c r="BI28" s="55" t="s">
        <v>62</v>
      </c>
      <c r="BJ28" s="55" t="str">
        <f t="shared" si="21"/>
        <v>Setembro/2022</v>
      </c>
      <c r="BK28" s="2" t="s">
        <v>26</v>
      </c>
      <c r="BL28" s="2" t="s">
        <v>18</v>
      </c>
      <c r="BM28" s="52" t="s">
        <v>1198</v>
      </c>
      <c r="BN28" s="51">
        <f t="shared" si="9"/>
        <v>127787714.99467687</v>
      </c>
    </row>
    <row r="29" spans="4:66" x14ac:dyDescent="0.25">
      <c r="D29" t="str">
        <f t="shared" si="10"/>
        <v>2022SetembroMéxico</v>
      </c>
      <c r="E29" s="2">
        <v>2022</v>
      </c>
      <c r="F29" s="2" t="s">
        <v>62</v>
      </c>
      <c r="G29" s="2" t="s">
        <v>26</v>
      </c>
      <c r="H29" s="2" t="s">
        <v>19</v>
      </c>
      <c r="I29" s="45">
        <f t="shared" si="11"/>
        <v>855592184.83517718</v>
      </c>
      <c r="J29" s="33">
        <v>800000000</v>
      </c>
      <c r="K29" s="41">
        <v>19593879.874139544</v>
      </c>
      <c r="L29" s="41">
        <v>6362672.3223753972</v>
      </c>
      <c r="M29" s="41">
        <v>11607142.857142856</v>
      </c>
      <c r="N29" s="43">
        <v>3271356.0068044206</v>
      </c>
      <c r="O29" s="43">
        <v>1627508.5658345572</v>
      </c>
      <c r="P29" s="43">
        <v>13129625.208880402</v>
      </c>
      <c r="AC29" s="50" t="str">
        <f t="shared" si="16"/>
        <v>2022SetembroMéxico</v>
      </c>
      <c r="AD29" s="2">
        <v>2022</v>
      </c>
      <c r="AE29" s="2" t="s">
        <v>62</v>
      </c>
      <c r="AF29" s="2" t="s">
        <v>26</v>
      </c>
      <c r="AG29" s="2" t="s">
        <v>19</v>
      </c>
      <c r="AH29" s="54">
        <f t="shared" si="17"/>
        <v>855592184.83517718</v>
      </c>
      <c r="AI29" s="27">
        <f t="shared" si="18"/>
        <v>9.2696878096985603E-3</v>
      </c>
      <c r="AJ29" s="28">
        <f t="shared" si="19"/>
        <v>84103207.897992715</v>
      </c>
      <c r="AK29" s="46">
        <f t="shared" si="0"/>
        <v>78638593.842878088</v>
      </c>
      <c r="AL29" s="46">
        <f t="shared" si="1"/>
        <v>1926043.9515357534</v>
      </c>
      <c r="AM29" s="46">
        <f t="shared" si="2"/>
        <v>625439.50564325089</v>
      </c>
      <c r="AN29" s="46">
        <f t="shared" si="3"/>
        <v>1140961.7410239007</v>
      </c>
      <c r="AO29" s="46">
        <f t="shared" si="4"/>
        <v>321568.54541819042</v>
      </c>
      <c r="AP29" s="46">
        <f t="shared" si="5"/>
        <v>159981.23135558594</v>
      </c>
      <c r="AQ29" s="46">
        <f t="shared" si="6"/>
        <v>1290619.0801379492</v>
      </c>
      <c r="BG29" s="50" t="str">
        <f t="shared" si="8"/>
        <v>2022SetembroMéxico</v>
      </c>
      <c r="BH29" s="2">
        <v>2022</v>
      </c>
      <c r="BI29" s="55" t="s">
        <v>62</v>
      </c>
      <c r="BJ29" s="55" t="str">
        <f t="shared" si="21"/>
        <v>Setembro/2022</v>
      </c>
      <c r="BK29" s="2" t="s">
        <v>26</v>
      </c>
      <c r="BL29" s="2" t="s">
        <v>19</v>
      </c>
      <c r="BM29" s="52" t="s">
        <v>1198</v>
      </c>
      <c r="BN29" s="51">
        <f t="shared" si="9"/>
        <v>78638593.842878088</v>
      </c>
    </row>
    <row r="30" spans="4:66" x14ac:dyDescent="0.25">
      <c r="D30" t="str">
        <f t="shared" si="10"/>
        <v>2022OutubroEstados Unidos</v>
      </c>
      <c r="E30" s="2">
        <v>2022</v>
      </c>
      <c r="F30" s="2" t="s">
        <v>63</v>
      </c>
      <c r="G30" s="2" t="s">
        <v>26</v>
      </c>
      <c r="H30" s="2" t="s">
        <v>17</v>
      </c>
      <c r="I30" s="45">
        <f t="shared" si="11"/>
        <v>6188754557.0757456</v>
      </c>
      <c r="J30" s="33">
        <v>5100000000</v>
      </c>
      <c r="K30" s="41">
        <v>149280829.51725808</v>
      </c>
      <c r="L30" s="41">
        <v>135206786.85047719</v>
      </c>
      <c r="M30" s="41">
        <v>98214285.714285716</v>
      </c>
      <c r="N30" s="43">
        <v>13979991.197078381</v>
      </c>
      <c r="O30" s="43">
        <v>5751346.0597161036</v>
      </c>
      <c r="P30" s="43">
        <v>686321317.73693001</v>
      </c>
      <c r="AC30" s="50" t="str">
        <f t="shared" si="16"/>
        <v>2022OutubroEstados Unidos</v>
      </c>
      <c r="AD30" s="2">
        <v>2022</v>
      </c>
      <c r="AE30" s="2" t="s">
        <v>63</v>
      </c>
      <c r="AF30" s="2" t="s">
        <v>26</v>
      </c>
      <c r="AG30" s="2" t="s">
        <v>17</v>
      </c>
      <c r="AH30" s="54">
        <f t="shared" si="17"/>
        <v>6188754557.0757456</v>
      </c>
      <c r="AI30" s="27">
        <f t="shared" si="18"/>
        <v>6.7050428570701454E-2</v>
      </c>
      <c r="AJ30" s="28">
        <f t="shared" si="19"/>
        <v>608343695.00892532</v>
      </c>
      <c r="AK30" s="46">
        <f t="shared" si="0"/>
        <v>501321035.74834764</v>
      </c>
      <c r="AL30" s="46">
        <f t="shared" si="1"/>
        <v>14674043.151169475</v>
      </c>
      <c r="AM30" s="46">
        <f t="shared" si="2"/>
        <v>13290589.494919078</v>
      </c>
      <c r="AN30" s="46">
        <f t="shared" si="3"/>
        <v>9654291.6548176184</v>
      </c>
      <c r="AO30" s="46">
        <f t="shared" si="4"/>
        <v>1374208.5620925718</v>
      </c>
      <c r="AP30" s="46">
        <f t="shared" si="5"/>
        <v>565347.20854981465</v>
      </c>
      <c r="AQ30" s="46">
        <f t="shared" si="6"/>
        <v>67464179.189029127</v>
      </c>
      <c r="BG30" s="50" t="str">
        <f t="shared" si="8"/>
        <v>2022OutubroEstados Unidos</v>
      </c>
      <c r="BH30" s="2">
        <v>2022</v>
      </c>
      <c r="BI30" s="55" t="s">
        <v>63</v>
      </c>
      <c r="BJ30" s="55" t="str">
        <f t="shared" si="21"/>
        <v>Outubro/2022</v>
      </c>
      <c r="BK30" s="2" t="s">
        <v>26</v>
      </c>
      <c r="BL30" s="2" t="s">
        <v>17</v>
      </c>
      <c r="BM30" s="52" t="s">
        <v>1198</v>
      </c>
      <c r="BN30" s="51">
        <f t="shared" si="9"/>
        <v>501321035.74834764</v>
      </c>
    </row>
    <row r="31" spans="4:66" x14ac:dyDescent="0.25">
      <c r="D31" t="str">
        <f t="shared" si="10"/>
        <v>2022OutubroCanadá</v>
      </c>
      <c r="E31" s="2">
        <v>2022</v>
      </c>
      <c r="F31" s="2" t="s">
        <v>63</v>
      </c>
      <c r="G31" s="2" t="s">
        <v>26</v>
      </c>
      <c r="H31" s="2" t="s">
        <v>18</v>
      </c>
      <c r="I31" s="45">
        <f t="shared" si="11"/>
        <v>1676640499.1935806</v>
      </c>
      <c r="J31" s="33">
        <v>1350000000</v>
      </c>
      <c r="K31" s="41">
        <v>24631336.870347582</v>
      </c>
      <c r="L31" s="41">
        <v>13520678.68504772</v>
      </c>
      <c r="M31" s="41">
        <v>7589285.7142857136</v>
      </c>
      <c r="N31" s="43">
        <v>3494997.7992695952</v>
      </c>
      <c r="O31" s="43">
        <v>2875673.0298580518</v>
      </c>
      <c r="P31" s="43">
        <v>274528527.09477204</v>
      </c>
      <c r="AC31" s="50" t="str">
        <f t="shared" si="16"/>
        <v>2022OutubroCanadá</v>
      </c>
      <c r="AD31" s="2">
        <v>2022</v>
      </c>
      <c r="AE31" s="2" t="s">
        <v>63</v>
      </c>
      <c r="AF31" s="2" t="s">
        <v>26</v>
      </c>
      <c r="AG31" s="2" t="s">
        <v>18</v>
      </c>
      <c r="AH31" s="54">
        <f t="shared" si="17"/>
        <v>1676640499.1935806</v>
      </c>
      <c r="AI31" s="27">
        <f t="shared" si="18"/>
        <v>1.8165119167861107E-2</v>
      </c>
      <c r="AJ31" s="28">
        <f t="shared" si="19"/>
        <v>164810814.04575539</v>
      </c>
      <c r="AK31" s="46">
        <f t="shared" si="0"/>
        <v>132702627.10985672</v>
      </c>
      <c r="AL31" s="46">
        <f t="shared" si="1"/>
        <v>2421217.1199429631</v>
      </c>
      <c r="AM31" s="46">
        <f t="shared" si="2"/>
        <v>1329058.9494919078</v>
      </c>
      <c r="AN31" s="46">
        <f t="shared" si="3"/>
        <v>746013.44605408865</v>
      </c>
      <c r="AO31" s="46">
        <f t="shared" si="4"/>
        <v>343552.14052314294</v>
      </c>
      <c r="AP31" s="46">
        <f t="shared" si="5"/>
        <v>282673.60427490738</v>
      </c>
      <c r="AQ31" s="46">
        <f t="shared" si="6"/>
        <v>26985671.675611652</v>
      </c>
      <c r="BG31" s="50" t="str">
        <f t="shared" si="8"/>
        <v>2022OutubroCanadá</v>
      </c>
      <c r="BH31" s="2">
        <v>2022</v>
      </c>
      <c r="BI31" s="55" t="s">
        <v>63</v>
      </c>
      <c r="BJ31" s="55" t="str">
        <f t="shared" si="21"/>
        <v>Outubro/2022</v>
      </c>
      <c r="BK31" s="2" t="s">
        <v>26</v>
      </c>
      <c r="BL31" s="2" t="s">
        <v>18</v>
      </c>
      <c r="BM31" s="52" t="s">
        <v>1198</v>
      </c>
      <c r="BN31" s="51">
        <f t="shared" si="9"/>
        <v>132702627.10985672</v>
      </c>
    </row>
    <row r="32" spans="4:66" x14ac:dyDescent="0.25">
      <c r="D32" t="str">
        <f t="shared" si="10"/>
        <v>2022OutubroMéxico</v>
      </c>
      <c r="E32" s="2">
        <v>2022</v>
      </c>
      <c r="F32" s="2" t="s">
        <v>63</v>
      </c>
      <c r="G32" s="2" t="s">
        <v>26</v>
      </c>
      <c r="H32" s="2" t="s">
        <v>19</v>
      </c>
      <c r="I32" s="45">
        <f t="shared" si="11"/>
        <v>908585414.46067572</v>
      </c>
      <c r="J32" s="33">
        <v>850000000</v>
      </c>
      <c r="K32" s="41">
        <v>20824675.717657503</v>
      </c>
      <c r="L32" s="41">
        <v>6760339.3425238598</v>
      </c>
      <c r="M32" s="41">
        <v>12053571.428571429</v>
      </c>
      <c r="N32" s="43">
        <v>3494997.7992695952</v>
      </c>
      <c r="O32" s="43">
        <v>1725403.817914831</v>
      </c>
      <c r="P32" s="43">
        <v>13726426.354738602</v>
      </c>
      <c r="AC32" s="50" t="str">
        <f t="shared" si="16"/>
        <v>2022OutubroMéxico</v>
      </c>
      <c r="AD32" s="2">
        <v>2022</v>
      </c>
      <c r="AE32" s="2" t="s">
        <v>63</v>
      </c>
      <c r="AF32" s="2" t="s">
        <v>26</v>
      </c>
      <c r="AG32" s="2" t="s">
        <v>19</v>
      </c>
      <c r="AH32" s="54">
        <f t="shared" si="17"/>
        <v>908585414.46067572</v>
      </c>
      <c r="AI32" s="27">
        <f t="shared" si="18"/>
        <v>9.8438289757386294E-3</v>
      </c>
      <c r="AJ32" s="28">
        <f t="shared" si="19"/>
        <v>89312349.224170133</v>
      </c>
      <c r="AK32" s="46">
        <f t="shared" si="0"/>
        <v>83553505.95805794</v>
      </c>
      <c r="AL32" s="46">
        <f t="shared" si="1"/>
        <v>2047029.0195881422</v>
      </c>
      <c r="AM32" s="46">
        <f t="shared" si="2"/>
        <v>664529.47474595392</v>
      </c>
      <c r="AN32" s="46">
        <f t="shared" si="3"/>
        <v>1184844.8849094352</v>
      </c>
      <c r="AO32" s="46">
        <f t="shared" si="4"/>
        <v>343552.14052314294</v>
      </c>
      <c r="AP32" s="46">
        <f t="shared" si="5"/>
        <v>169604.16256494442</v>
      </c>
      <c r="AQ32" s="46">
        <f t="shared" si="6"/>
        <v>1349283.5837805828</v>
      </c>
      <c r="BG32" s="50" t="str">
        <f t="shared" si="8"/>
        <v>2022OutubroMéxico</v>
      </c>
      <c r="BH32" s="2">
        <v>2022</v>
      </c>
      <c r="BI32" s="55" t="s">
        <v>63</v>
      </c>
      <c r="BJ32" s="55" t="str">
        <f t="shared" si="21"/>
        <v>Outubro/2022</v>
      </c>
      <c r="BK32" s="2" t="s">
        <v>26</v>
      </c>
      <c r="BL32" s="2" t="s">
        <v>19</v>
      </c>
      <c r="BM32" s="52" t="s">
        <v>1198</v>
      </c>
      <c r="BN32" s="51">
        <f t="shared" si="9"/>
        <v>83553505.95805794</v>
      </c>
    </row>
    <row r="33" spans="4:66" x14ac:dyDescent="0.25">
      <c r="D33" t="str">
        <f t="shared" si="10"/>
        <v>2022NovembroEstados Unidos</v>
      </c>
      <c r="E33" s="2">
        <v>2022</v>
      </c>
      <c r="F33" s="2" t="s">
        <v>64</v>
      </c>
      <c r="G33" s="2" t="s">
        <v>26</v>
      </c>
      <c r="H33" s="2" t="s">
        <v>17</v>
      </c>
      <c r="I33" s="45">
        <f t="shared" si="11"/>
        <v>6391819904.5418816</v>
      </c>
      <c r="J33" s="33">
        <v>5250000000</v>
      </c>
      <c r="K33" s="41">
        <v>158872367.23244426</v>
      </c>
      <c r="L33" s="41">
        <v>143160127.25344646</v>
      </c>
      <c r="M33" s="41">
        <v>102678571.42857143</v>
      </c>
      <c r="N33" s="43">
        <v>14869800.030929185</v>
      </c>
      <c r="O33" s="43">
        <v>6077663.5666503524</v>
      </c>
      <c r="P33" s="43">
        <v>716161375.02983999</v>
      </c>
      <c r="AC33" s="50" t="str">
        <f t="shared" si="16"/>
        <v>2022NovembroEstados Unidos</v>
      </c>
      <c r="AD33" s="2">
        <v>2022</v>
      </c>
      <c r="AE33" s="2" t="s">
        <v>64</v>
      </c>
      <c r="AF33" s="2" t="s">
        <v>26</v>
      </c>
      <c r="AG33" s="2" t="s">
        <v>17</v>
      </c>
      <c r="AH33" s="54">
        <f t="shared" si="17"/>
        <v>6391819904.5418816</v>
      </c>
      <c r="AI33" s="27">
        <f t="shared" si="18"/>
        <v>6.9250486506412579E-2</v>
      </c>
      <c r="AJ33" s="28">
        <f t="shared" si="19"/>
        <v>628304661.73761594</v>
      </c>
      <c r="AK33" s="46">
        <f t="shared" si="0"/>
        <v>516065772.09388739</v>
      </c>
      <c r="AL33" s="46">
        <f t="shared" si="1"/>
        <v>15616874.449560946</v>
      </c>
      <c r="AM33" s="46">
        <f t="shared" si="2"/>
        <v>14072388.876973147</v>
      </c>
      <c r="AN33" s="46">
        <f t="shared" si="3"/>
        <v>10093123.093672967</v>
      </c>
      <c r="AO33" s="46">
        <f t="shared" si="4"/>
        <v>1461675.2064463203</v>
      </c>
      <c r="AP33" s="46">
        <f t="shared" si="5"/>
        <v>597423.64591434353</v>
      </c>
      <c r="AQ33" s="46">
        <f t="shared" si="6"/>
        <v>70397404.37116085</v>
      </c>
      <c r="BG33" s="50" t="str">
        <f t="shared" si="8"/>
        <v>2022NovembroEstados Unidos</v>
      </c>
      <c r="BH33" s="2">
        <v>2022</v>
      </c>
      <c r="BI33" s="55" t="s">
        <v>64</v>
      </c>
      <c r="BJ33" s="55" t="str">
        <f t="shared" si="21"/>
        <v>Novembro/2022</v>
      </c>
      <c r="BK33" s="2" t="s">
        <v>26</v>
      </c>
      <c r="BL33" s="2" t="s">
        <v>17</v>
      </c>
      <c r="BM33" s="52" t="s">
        <v>1198</v>
      </c>
      <c r="BN33" s="51">
        <f t="shared" si="9"/>
        <v>516065772.09388739</v>
      </c>
    </row>
    <row r="34" spans="4:66" x14ac:dyDescent="0.25">
      <c r="D34" t="str">
        <f t="shared" si="10"/>
        <v>2022NovembroCanadá</v>
      </c>
      <c r="E34" s="2">
        <v>2022</v>
      </c>
      <c r="F34" s="2" t="s">
        <v>64</v>
      </c>
      <c r="G34" s="2" t="s">
        <v>26</v>
      </c>
      <c r="H34" s="2" t="s">
        <v>18</v>
      </c>
      <c r="I34" s="45">
        <f t="shared" si="11"/>
        <v>1741552863.5732405</v>
      </c>
      <c r="J34" s="33">
        <v>1400000000</v>
      </c>
      <c r="K34" s="41">
        <v>25980304.759187941</v>
      </c>
      <c r="L34" s="41">
        <v>14316012.725344645</v>
      </c>
      <c r="M34" s="41">
        <v>8035714.2857142854</v>
      </c>
      <c r="N34" s="43">
        <v>3717450.0077322964</v>
      </c>
      <c r="O34" s="43">
        <v>3038831.7833251762</v>
      </c>
      <c r="P34" s="43">
        <v>286464550.01193595</v>
      </c>
      <c r="AC34" s="50" t="str">
        <f t="shared" si="16"/>
        <v>2022NovembroCanadá</v>
      </c>
      <c r="AD34" s="2">
        <v>2022</v>
      </c>
      <c r="AE34" s="2" t="s">
        <v>64</v>
      </c>
      <c r="AF34" s="2" t="s">
        <v>26</v>
      </c>
      <c r="AG34" s="2" t="s">
        <v>18</v>
      </c>
      <c r="AH34" s="54">
        <f t="shared" si="17"/>
        <v>1741552863.5732405</v>
      </c>
      <c r="AI34" s="27">
        <f t="shared" si="18"/>
        <v>1.8868395054964682E-2</v>
      </c>
      <c r="AJ34" s="28">
        <f t="shared" si="19"/>
        <v>171191585.36804661</v>
      </c>
      <c r="AK34" s="46">
        <f t="shared" si="0"/>
        <v>137617539.22503662</v>
      </c>
      <c r="AL34" s="46">
        <f t="shared" si="1"/>
        <v>2553818.2923399652</v>
      </c>
      <c r="AM34" s="46">
        <f t="shared" si="2"/>
        <v>1407238.8876973144</v>
      </c>
      <c r="AN34" s="46">
        <f t="shared" si="3"/>
        <v>789896.58993962337</v>
      </c>
      <c r="AO34" s="46">
        <f t="shared" si="4"/>
        <v>365418.80161158001</v>
      </c>
      <c r="AP34" s="46">
        <f t="shared" si="5"/>
        <v>298711.82295717171</v>
      </c>
      <c r="AQ34" s="46">
        <f t="shared" si="6"/>
        <v>28158961.748464327</v>
      </c>
      <c r="BG34" s="50" t="str">
        <f t="shared" si="8"/>
        <v>2022NovembroCanadá</v>
      </c>
      <c r="BH34" s="2">
        <v>2022</v>
      </c>
      <c r="BI34" s="55" t="s">
        <v>64</v>
      </c>
      <c r="BJ34" s="55" t="str">
        <f t="shared" si="21"/>
        <v>Novembro/2022</v>
      </c>
      <c r="BK34" s="2" t="s">
        <v>26</v>
      </c>
      <c r="BL34" s="2" t="s">
        <v>18</v>
      </c>
      <c r="BM34" s="52" t="s">
        <v>1198</v>
      </c>
      <c r="BN34" s="51">
        <f t="shared" si="9"/>
        <v>137617539.22503662</v>
      </c>
    </row>
    <row r="35" spans="4:66" x14ac:dyDescent="0.25">
      <c r="D35" t="str">
        <f t="shared" si="10"/>
        <v>2022NovembroMéxico</v>
      </c>
      <c r="E35" s="2">
        <v>2022</v>
      </c>
      <c r="F35" s="2" t="s">
        <v>64</v>
      </c>
      <c r="G35" s="2" t="s">
        <v>26</v>
      </c>
      <c r="H35" s="2" t="s">
        <v>19</v>
      </c>
      <c r="I35" s="45">
        <f t="shared" si="11"/>
        <v>961577205.68620646</v>
      </c>
      <c r="J35" s="33">
        <v>900000000</v>
      </c>
      <c r="K35" s="41">
        <v>22055222.74520991</v>
      </c>
      <c r="L35" s="41">
        <v>7158006.3626723224</v>
      </c>
      <c r="M35" s="41">
        <v>12500000.000000002</v>
      </c>
      <c r="N35" s="43">
        <v>3717450.0077322964</v>
      </c>
      <c r="O35" s="43">
        <v>1823299.0699951055</v>
      </c>
      <c r="P35" s="43">
        <v>14323227.500596801</v>
      </c>
      <c r="AC35" s="50" t="str">
        <f t="shared" si="16"/>
        <v>2022NovembroMéxico</v>
      </c>
      <c r="AD35" s="2">
        <v>2022</v>
      </c>
      <c r="AE35" s="2" t="s">
        <v>64</v>
      </c>
      <c r="AF35" s="2" t="s">
        <v>26</v>
      </c>
      <c r="AG35" s="2" t="s">
        <v>19</v>
      </c>
      <c r="AH35" s="54">
        <f t="shared" si="17"/>
        <v>961577205.68620646</v>
      </c>
      <c r="AI35" s="27">
        <f t="shared" si="18"/>
        <v>1.0417954557813719E-2</v>
      </c>
      <c r="AJ35" s="28">
        <f t="shared" si="19"/>
        <v>94521349.158159018</v>
      </c>
      <c r="AK35" s="46">
        <f t="shared" si="0"/>
        <v>88468418.073237836</v>
      </c>
      <c r="AL35" s="46">
        <f t="shared" si="1"/>
        <v>2167989.6294684606</v>
      </c>
      <c r="AM35" s="46">
        <f t="shared" si="2"/>
        <v>703619.44384865719</v>
      </c>
      <c r="AN35" s="46">
        <f t="shared" si="3"/>
        <v>1228728.0287949701</v>
      </c>
      <c r="AO35" s="46">
        <f t="shared" si="4"/>
        <v>365418.80161158001</v>
      </c>
      <c r="AP35" s="46">
        <f t="shared" si="5"/>
        <v>179227.09377430301</v>
      </c>
      <c r="AQ35" s="46">
        <f t="shared" si="6"/>
        <v>1407948.0874232168</v>
      </c>
      <c r="BG35" s="50" t="str">
        <f t="shared" si="8"/>
        <v>2022NovembroMéxico</v>
      </c>
      <c r="BH35" s="2">
        <v>2022</v>
      </c>
      <c r="BI35" s="55" t="s">
        <v>64</v>
      </c>
      <c r="BJ35" s="55" t="str">
        <f t="shared" si="21"/>
        <v>Novembro/2022</v>
      </c>
      <c r="BK35" s="2" t="s">
        <v>26</v>
      </c>
      <c r="BL35" s="2" t="s">
        <v>19</v>
      </c>
      <c r="BM35" s="52" t="s">
        <v>1198</v>
      </c>
      <c r="BN35" s="51">
        <f t="shared" si="9"/>
        <v>88468418.073237836</v>
      </c>
    </row>
    <row r="36" spans="4:66" x14ac:dyDescent="0.25">
      <c r="D36" t="str">
        <f t="shared" si="10"/>
        <v>2022DezembroEstados Unidos</v>
      </c>
      <c r="E36" s="2">
        <v>2022</v>
      </c>
      <c r="F36" s="2" t="s">
        <v>65</v>
      </c>
      <c r="G36" s="2" t="s">
        <v>26</v>
      </c>
      <c r="H36" s="2" t="s">
        <v>17</v>
      </c>
      <c r="I36" s="45">
        <f t="shared" si="11"/>
        <v>6594926809.1954222</v>
      </c>
      <c r="J36" s="33">
        <v>5400000000</v>
      </c>
      <c r="K36" s="41">
        <v>168464672.4466669</v>
      </c>
      <c r="L36" s="41">
        <v>151113467.6564157</v>
      </c>
      <c r="M36" s="41">
        <v>107142857.14285715</v>
      </c>
      <c r="N36" s="43">
        <v>15759608.864779986</v>
      </c>
      <c r="O36" s="43">
        <v>6444770.7619513804</v>
      </c>
      <c r="P36" s="43">
        <v>746001432.32274997</v>
      </c>
      <c r="AC36" s="50" t="str">
        <f t="shared" si="16"/>
        <v>2022DezembroEstados Unidos</v>
      </c>
      <c r="AD36" s="2">
        <v>2022</v>
      </c>
      <c r="AE36" s="2" t="s">
        <v>65</v>
      </c>
      <c r="AF36" s="2" t="s">
        <v>26</v>
      </c>
      <c r="AG36" s="2" t="s">
        <v>17</v>
      </c>
      <c r="AH36" s="54">
        <f t="shared" si="17"/>
        <v>6594926809.1954222</v>
      </c>
      <c r="AI36" s="27">
        <f t="shared" si="18"/>
        <v>7.1450994682507277E-2</v>
      </c>
      <c r="AJ36" s="28">
        <f t="shared" si="19"/>
        <v>648269713.46478331</v>
      </c>
      <c r="AK36" s="46">
        <f t="shared" si="0"/>
        <v>530810508.43942702</v>
      </c>
      <c r="AL36" s="46">
        <f t="shared" si="1"/>
        <v>16559781.191758664</v>
      </c>
      <c r="AM36" s="46">
        <f t="shared" si="2"/>
        <v>14854188.259027207</v>
      </c>
      <c r="AN36" s="46">
        <f t="shared" si="3"/>
        <v>10531954.532528313</v>
      </c>
      <c r="AO36" s="46">
        <f t="shared" si="4"/>
        <v>1549141.8508000677</v>
      </c>
      <c r="AP36" s="46">
        <f t="shared" si="5"/>
        <v>633509.63794943795</v>
      </c>
      <c r="AQ36" s="46">
        <f t="shared" si="6"/>
        <v>73330629.553292528</v>
      </c>
      <c r="BG36" s="50" t="str">
        <f t="shared" si="8"/>
        <v>2022DezembroEstados Unidos</v>
      </c>
      <c r="BH36" s="2">
        <v>2022</v>
      </c>
      <c r="BI36" s="55" t="s">
        <v>65</v>
      </c>
      <c r="BJ36" s="55" t="str">
        <f t="shared" si="21"/>
        <v>Dezembro/2022</v>
      </c>
      <c r="BK36" s="2" t="s">
        <v>26</v>
      </c>
      <c r="BL36" s="2" t="s">
        <v>17</v>
      </c>
      <c r="BM36" s="52" t="s">
        <v>1198</v>
      </c>
      <c r="BN36" s="51">
        <f t="shared" si="9"/>
        <v>530810508.43942702</v>
      </c>
    </row>
    <row r="37" spans="4:66" x14ac:dyDescent="0.25">
      <c r="D37" t="str">
        <f t="shared" si="10"/>
        <v>2022DezembroCanadá</v>
      </c>
      <c r="E37" s="2">
        <v>2022</v>
      </c>
      <c r="F37" s="2" t="s">
        <v>65</v>
      </c>
      <c r="G37" s="2" t="s">
        <v>26</v>
      </c>
      <c r="H37" s="2" t="s">
        <v>18</v>
      </c>
      <c r="I37" s="45">
        <f t="shared" si="11"/>
        <v>1806485063.6792922</v>
      </c>
      <c r="J37" s="33">
        <v>1450000000</v>
      </c>
      <c r="K37" s="41">
        <v>27328713.530237071</v>
      </c>
      <c r="L37" s="41">
        <v>15111346.76564157</v>
      </c>
      <c r="M37" s="41">
        <v>8482142.8571428563</v>
      </c>
      <c r="N37" s="43">
        <v>3939902.2161949966</v>
      </c>
      <c r="O37" s="43">
        <v>3222385.3809756902</v>
      </c>
      <c r="P37" s="43">
        <v>298400572.92910004</v>
      </c>
      <c r="AC37" s="50" t="str">
        <f t="shared" si="16"/>
        <v>2022DezembroCanadá</v>
      </c>
      <c r="AD37" s="2">
        <v>2022</v>
      </c>
      <c r="AE37" s="2" t="s">
        <v>65</v>
      </c>
      <c r="AF37" s="2" t="s">
        <v>26</v>
      </c>
      <c r="AG37" s="2" t="s">
        <v>18</v>
      </c>
      <c r="AH37" s="54">
        <f t="shared" si="17"/>
        <v>1806485063.6792922</v>
      </c>
      <c r="AI37" s="27">
        <f t="shared" si="18"/>
        <v>1.9571885847012912E-2</v>
      </c>
      <c r="AJ37" s="28">
        <f t="shared" si="19"/>
        <v>177574306.50737697</v>
      </c>
      <c r="AK37" s="46">
        <f t="shared" si="0"/>
        <v>142532451.34021649</v>
      </c>
      <c r="AL37" s="46">
        <f t="shared" si="1"/>
        <v>2686364.5044408492</v>
      </c>
      <c r="AM37" s="46">
        <f t="shared" si="2"/>
        <v>1485418.8259027204</v>
      </c>
      <c r="AN37" s="46">
        <f t="shared" si="3"/>
        <v>833779.73382515798</v>
      </c>
      <c r="AO37" s="46">
        <f t="shared" si="4"/>
        <v>387285.46270001685</v>
      </c>
      <c r="AP37" s="46">
        <f t="shared" si="5"/>
        <v>316754.81897471898</v>
      </c>
      <c r="AQ37" s="46">
        <f t="shared" si="6"/>
        <v>29332251.821317017</v>
      </c>
      <c r="BG37" s="50" t="str">
        <f t="shared" si="8"/>
        <v>2022DezembroCanadá</v>
      </c>
      <c r="BH37" s="2">
        <v>2022</v>
      </c>
      <c r="BI37" s="55" t="s">
        <v>65</v>
      </c>
      <c r="BJ37" s="55" t="str">
        <f t="shared" si="21"/>
        <v>Dezembro/2022</v>
      </c>
      <c r="BK37" s="2" t="s">
        <v>26</v>
      </c>
      <c r="BL37" s="2" t="s">
        <v>18</v>
      </c>
      <c r="BM37" s="52" t="s">
        <v>1198</v>
      </c>
      <c r="BN37" s="51">
        <f t="shared" si="9"/>
        <v>142532451.34021649</v>
      </c>
    </row>
    <row r="38" spans="4:66" x14ac:dyDescent="0.25">
      <c r="D38" t="str">
        <f t="shared" si="10"/>
        <v>2022DezembroMéxico</v>
      </c>
      <c r="E38" s="2">
        <v>2022</v>
      </c>
      <c r="F38" s="2" t="s">
        <v>65</v>
      </c>
      <c r="G38" s="2" t="s">
        <v>26</v>
      </c>
      <c r="H38" s="2" t="s">
        <v>19</v>
      </c>
      <c r="I38" s="45">
        <f t="shared" si="11"/>
        <v>1014581025.4370017</v>
      </c>
      <c r="J38" s="33">
        <v>950000000</v>
      </c>
      <c r="K38" s="41">
        <v>23285561.391517069</v>
      </c>
      <c r="L38" s="41">
        <v>7555673.382820785</v>
      </c>
      <c r="M38" s="41">
        <v>12946428.571428571</v>
      </c>
      <c r="N38" s="43">
        <v>3939902.2161949966</v>
      </c>
      <c r="O38" s="43">
        <v>1933431.2285854139</v>
      </c>
      <c r="P38" s="43">
        <v>14920028.646454999</v>
      </c>
      <c r="AC38" s="50" t="str">
        <f t="shared" si="16"/>
        <v>2022DezembroMéxico</v>
      </c>
      <c r="AD38" s="2">
        <v>2022</v>
      </c>
      <c r="AE38" s="2" t="s">
        <v>65</v>
      </c>
      <c r="AF38" s="2" t="s">
        <v>26</v>
      </c>
      <c r="AG38" s="2" t="s">
        <v>19</v>
      </c>
      <c r="AH38" s="54">
        <f t="shared" si="17"/>
        <v>1014581025.4370017</v>
      </c>
      <c r="AI38" s="27">
        <f t="shared" si="18"/>
        <v>1.0992210459772498E-2</v>
      </c>
      <c r="AJ38" s="28">
        <f t="shared" si="19"/>
        <v>99731531.475038901</v>
      </c>
      <c r="AK38" s="46">
        <f t="shared" si="0"/>
        <v>93383330.188417703</v>
      </c>
      <c r="AL38" s="46">
        <f t="shared" si="1"/>
        <v>2288929.7558386419</v>
      </c>
      <c r="AM38" s="46">
        <f t="shared" si="2"/>
        <v>742709.41295136034</v>
      </c>
      <c r="AN38" s="46">
        <f t="shared" si="3"/>
        <v>1272611.1726805044</v>
      </c>
      <c r="AO38" s="46">
        <f t="shared" si="4"/>
        <v>387285.46270001691</v>
      </c>
      <c r="AP38" s="46">
        <f t="shared" si="5"/>
        <v>190052.8913848314</v>
      </c>
      <c r="AQ38" s="46">
        <f t="shared" si="6"/>
        <v>1466612.5910658508</v>
      </c>
      <c r="BG38" s="50" t="str">
        <f t="shared" si="8"/>
        <v>2022DezembroMéxico</v>
      </c>
      <c r="BH38" s="2">
        <v>2022</v>
      </c>
      <c r="BI38" s="55" t="s">
        <v>65</v>
      </c>
      <c r="BJ38" s="55" t="str">
        <f t="shared" si="21"/>
        <v>Dezembro/2022</v>
      </c>
      <c r="BK38" s="2" t="s">
        <v>26</v>
      </c>
      <c r="BL38" s="2" t="s">
        <v>19</v>
      </c>
      <c r="BM38" s="52" t="s">
        <v>1198</v>
      </c>
      <c r="BN38" s="51">
        <f t="shared" si="9"/>
        <v>93383330.188417703</v>
      </c>
    </row>
    <row r="39" spans="4:66" x14ac:dyDescent="0.25">
      <c r="D39" t="str">
        <f t="shared" si="10"/>
        <v>2022JaneiroCosta Rica</v>
      </c>
      <c r="E39" s="2">
        <v>2022</v>
      </c>
      <c r="F39" s="2" t="s">
        <v>16</v>
      </c>
      <c r="G39" s="2" t="s">
        <v>27</v>
      </c>
      <c r="H39" s="2" t="s">
        <v>20</v>
      </c>
      <c r="I39" s="45">
        <f t="shared" si="11"/>
        <v>24424893.515084844</v>
      </c>
      <c r="J39" s="33">
        <v>1000000</v>
      </c>
      <c r="K39" s="41">
        <v>2978140.4491035799</v>
      </c>
      <c r="L39" s="41">
        <v>3017272.5301727257</v>
      </c>
      <c r="M39" s="41">
        <v>2268062.9911612249</v>
      </c>
      <c r="N39" s="43">
        <v>1289111.0358070715</v>
      </c>
      <c r="O39" s="43">
        <v>790911.16000303463</v>
      </c>
      <c r="P39" s="43">
        <v>13081395.348837208</v>
      </c>
      <c r="Q39" t="s">
        <v>92</v>
      </c>
      <c r="AC39" s="50" t="str">
        <f t="shared" si="16"/>
        <v>2022JaneiroCosta Rica</v>
      </c>
      <c r="AD39" s="2">
        <v>2022</v>
      </c>
      <c r="AE39" s="2" t="s">
        <v>16</v>
      </c>
      <c r="AF39" s="2" t="s">
        <v>27</v>
      </c>
      <c r="AG39" s="2" t="s">
        <v>20</v>
      </c>
      <c r="AH39" s="54">
        <f t="shared" si="17"/>
        <v>24424893.515084844</v>
      </c>
      <c r="AI39" s="27">
        <f>AH39/SUM($AH$39:$AH$110)</f>
        <v>1.1147829080367346E-2</v>
      </c>
      <c r="AJ39" s="28">
        <f>AI39*$AA$4</f>
        <v>18468941.578873843</v>
      </c>
      <c r="AK39" s="46">
        <f t="shared" si="0"/>
        <v>756152.38885145599</v>
      </c>
      <c r="AL39" s="46">
        <f t="shared" si="1"/>
        <v>2251928.01492482</v>
      </c>
      <c r="AM39" s="46">
        <f t="shared" si="2"/>
        <v>2281517.8315059836</v>
      </c>
      <c r="AN39" s="46">
        <f t="shared" si="3"/>
        <v>1715001.2488321392</v>
      </c>
      <c r="AO39" s="46">
        <f t="shared" si="4"/>
        <v>974764.3892202921</v>
      </c>
      <c r="AP39" s="46">
        <f t="shared" si="5"/>
        <v>598049.36300557083</v>
      </c>
      <c r="AQ39" s="46">
        <f t="shared" si="6"/>
        <v>9891528.342533581</v>
      </c>
      <c r="AR39" s="35">
        <f>1.5*10^9</f>
        <v>1500000000</v>
      </c>
      <c r="AS39" s="34">
        <f>AS40*$AR$39</f>
        <v>109011627.90697674</v>
      </c>
      <c r="AT39" s="34">
        <f t="shared" ref="AT39:BD39" si="31">AT40*$AR$39</f>
        <v>104651162.79069768</v>
      </c>
      <c r="AU39" s="34">
        <f t="shared" si="31"/>
        <v>109011627.90697674</v>
      </c>
      <c r="AV39" s="34">
        <f t="shared" si="31"/>
        <v>113372093.02325581</v>
      </c>
      <c r="AW39" s="34">
        <f t="shared" si="31"/>
        <v>117732558.13953489</v>
      </c>
      <c r="AX39" s="34">
        <f t="shared" si="31"/>
        <v>122093023.25581396</v>
      </c>
      <c r="AY39" s="34">
        <f t="shared" si="31"/>
        <v>126453488.37209302</v>
      </c>
      <c r="AZ39" s="34">
        <f t="shared" si="31"/>
        <v>130813953.4883721</v>
      </c>
      <c r="BA39" s="34">
        <f t="shared" si="31"/>
        <v>135174418.60465115</v>
      </c>
      <c r="BB39" s="34">
        <f t="shared" si="31"/>
        <v>139534883.72093022</v>
      </c>
      <c r="BC39" s="34">
        <f t="shared" si="31"/>
        <v>143895348.83720931</v>
      </c>
      <c r="BD39" s="34">
        <f t="shared" si="31"/>
        <v>148255813.95348838</v>
      </c>
      <c r="BG39" s="50" t="str">
        <f t="shared" si="8"/>
        <v>2022JaneiroEstados Unidos</v>
      </c>
      <c r="BH39" s="2">
        <v>2022</v>
      </c>
      <c r="BI39" s="55" t="s">
        <v>16</v>
      </c>
      <c r="BJ39" s="55" t="str">
        <f t="shared" si="21"/>
        <v>Janeiro/2022</v>
      </c>
      <c r="BK39" s="2" t="s">
        <v>26</v>
      </c>
      <c r="BL39" s="2" t="s">
        <v>17</v>
      </c>
      <c r="BM39" s="52" t="s">
        <v>1204</v>
      </c>
      <c r="BN39" s="51">
        <f t="shared" si="9"/>
        <v>46931602.914107233</v>
      </c>
    </row>
    <row r="40" spans="4:66" x14ac:dyDescent="0.25">
      <c r="D40" t="str">
        <f t="shared" si="10"/>
        <v>2022JaneiroEl Salvador</v>
      </c>
      <c r="E40" s="2">
        <v>2022</v>
      </c>
      <c r="F40" s="2" t="s">
        <v>16</v>
      </c>
      <c r="G40" s="2" t="s">
        <v>27</v>
      </c>
      <c r="H40" s="2" t="s">
        <v>21</v>
      </c>
      <c r="I40" s="45">
        <f t="shared" si="11"/>
        <v>21801587.276742801</v>
      </c>
      <c r="J40" s="33">
        <v>300000</v>
      </c>
      <c r="K40" s="41">
        <v>953004.94371314545</v>
      </c>
      <c r="L40" s="41">
        <v>2051745.3205174536</v>
      </c>
      <c r="M40" s="41">
        <v>283507.87389515311</v>
      </c>
      <c r="N40" s="43">
        <v>507831.6201664221</v>
      </c>
      <c r="O40" s="43">
        <v>263637.05333434488</v>
      </c>
      <c r="P40" s="43">
        <v>17441860.465116281</v>
      </c>
      <c r="AC40" s="50" t="str">
        <f t="shared" si="16"/>
        <v>2022JaneiroEl Salvador</v>
      </c>
      <c r="AD40" s="2">
        <v>2022</v>
      </c>
      <c r="AE40" s="2" t="s">
        <v>16</v>
      </c>
      <c r="AF40" s="2" t="s">
        <v>27</v>
      </c>
      <c r="AG40" s="2" t="s">
        <v>21</v>
      </c>
      <c r="AH40" s="54">
        <f t="shared" si="17"/>
        <v>21801587.276742801</v>
      </c>
      <c r="AI40" s="27">
        <f t="shared" ref="AI40:AI103" si="32">AH40/SUM($AH$39:$AH$110)</f>
        <v>9.9505190674316797E-3</v>
      </c>
      <c r="AJ40" s="28">
        <f t="shared" ref="AJ40:AJ103" si="33">AI40*$AA$4</f>
        <v>16485322.300062578</v>
      </c>
      <c r="AK40" s="46">
        <f t="shared" si="0"/>
        <v>226845.71665543682</v>
      </c>
      <c r="AL40" s="46">
        <f t="shared" si="1"/>
        <v>720616.96477594227</v>
      </c>
      <c r="AM40" s="46">
        <f t="shared" si="2"/>
        <v>1551432.1254240689</v>
      </c>
      <c r="AN40" s="46">
        <f t="shared" si="3"/>
        <v>214375.15610401737</v>
      </c>
      <c r="AO40" s="46">
        <f t="shared" si="4"/>
        <v>383998.09272314527</v>
      </c>
      <c r="AP40" s="46">
        <f t="shared" si="5"/>
        <v>199349.78766852358</v>
      </c>
      <c r="AQ40" s="46">
        <f t="shared" si="6"/>
        <v>13188704.456711443</v>
      </c>
      <c r="AS40" s="31">
        <f>AS41/AR41</f>
        <v>7.2674418604651167E-2</v>
      </c>
      <c r="AT40" s="31">
        <f>AT41/AR41</f>
        <v>6.9767441860465115E-2</v>
      </c>
      <c r="AU40" s="31">
        <f>AU41/AR41</f>
        <v>7.2674418604651167E-2</v>
      </c>
      <c r="AV40" s="31">
        <f>AV41/AR41</f>
        <v>7.5581395348837205E-2</v>
      </c>
      <c r="AW40" s="31">
        <f>AW41/AR41</f>
        <v>7.8488372093023256E-2</v>
      </c>
      <c r="AX40" s="31">
        <f>AX41/AR41</f>
        <v>8.1395348837209308E-2</v>
      </c>
      <c r="AY40" s="31">
        <f>AY41/AR41</f>
        <v>8.4302325581395346E-2</v>
      </c>
      <c r="AZ40" s="31">
        <f>AZ41/AR41</f>
        <v>8.7209302325581398E-2</v>
      </c>
      <c r="BA40" s="31">
        <f>BA41/AR41</f>
        <v>9.0116279069767435E-2</v>
      </c>
      <c r="BB40" s="31">
        <f>BB41/AR41</f>
        <v>9.3023255813953487E-2</v>
      </c>
      <c r="BC40" s="31">
        <f>BC41/AR41</f>
        <v>9.5930232558139539E-2</v>
      </c>
      <c r="BD40" s="31">
        <f>BD41/AR41</f>
        <v>9.8837209302325577E-2</v>
      </c>
      <c r="BG40" s="50" t="str">
        <f t="shared" si="8"/>
        <v>2022JaneiroCanadá</v>
      </c>
      <c r="BH40" s="2">
        <v>2022</v>
      </c>
      <c r="BI40" s="55" t="s">
        <v>16</v>
      </c>
      <c r="BJ40" s="55" t="str">
        <f t="shared" si="21"/>
        <v>Janeiro/2022</v>
      </c>
      <c r="BK40" s="2" t="s">
        <v>26</v>
      </c>
      <c r="BL40" s="2" t="s">
        <v>18</v>
      </c>
      <c r="BM40" s="52" t="s">
        <v>1204</v>
      </c>
      <c r="BN40" s="51">
        <f t="shared" si="9"/>
        <v>18772641.165642891</v>
      </c>
    </row>
    <row r="41" spans="4:66" x14ac:dyDescent="0.25">
      <c r="D41" t="str">
        <f t="shared" si="10"/>
        <v>2022JaneiroGuatemala</v>
      </c>
      <c r="E41" s="2">
        <v>2022</v>
      </c>
      <c r="F41" s="2" t="s">
        <v>16</v>
      </c>
      <c r="G41" s="2" t="s">
        <v>27</v>
      </c>
      <c r="H41" s="2" t="s">
        <v>22</v>
      </c>
      <c r="I41" s="45">
        <f t="shared" si="11"/>
        <v>55973150.382110074</v>
      </c>
      <c r="J41" s="33">
        <v>400000</v>
      </c>
      <c r="K41" s="41">
        <v>3978795.6400023829</v>
      </c>
      <c r="L41" s="41">
        <v>3017272.5301727257</v>
      </c>
      <c r="M41" s="41">
        <v>1701047.2433709188</v>
      </c>
      <c r="N41" s="43">
        <v>1953198.5391016232</v>
      </c>
      <c r="O41" s="43">
        <v>1318185.2666717246</v>
      </c>
      <c r="P41" s="43">
        <v>43604651.162790701</v>
      </c>
      <c r="AC41" s="50" t="str">
        <f t="shared" si="16"/>
        <v>2022JaneiroGuatemala</v>
      </c>
      <c r="AD41" s="2">
        <v>2022</v>
      </c>
      <c r="AE41" s="2" t="s">
        <v>16</v>
      </c>
      <c r="AF41" s="2" t="s">
        <v>27</v>
      </c>
      <c r="AG41" s="2" t="s">
        <v>22</v>
      </c>
      <c r="AH41" s="54">
        <f t="shared" si="17"/>
        <v>55973150.382110074</v>
      </c>
      <c r="AI41" s="27">
        <f t="shared" si="32"/>
        <v>2.5546850927480647E-2</v>
      </c>
      <c r="AJ41" s="28">
        <f t="shared" si="33"/>
        <v>42324231.372974321</v>
      </c>
      <c r="AK41" s="46">
        <f t="shared" si="0"/>
        <v>302460.95554058242</v>
      </c>
      <c r="AL41" s="46">
        <f t="shared" si="1"/>
        <v>3008575.8279395597</v>
      </c>
      <c r="AM41" s="46">
        <f t="shared" si="2"/>
        <v>2281517.8315059836</v>
      </c>
      <c r="AN41" s="46">
        <f t="shared" si="3"/>
        <v>1286250.9366241044</v>
      </c>
      <c r="AO41" s="46">
        <f t="shared" si="4"/>
        <v>1476915.7412428663</v>
      </c>
      <c r="AP41" s="46">
        <f t="shared" si="5"/>
        <v>996748.93834261817</v>
      </c>
      <c r="AQ41" s="46">
        <f t="shared" si="6"/>
        <v>32971761.141778611</v>
      </c>
      <c r="AR41" s="35">
        <f>SUM(AS41:BD41)</f>
        <v>1720</v>
      </c>
      <c r="AS41" s="44">
        <v>125</v>
      </c>
      <c r="AT41" s="44">
        <v>120</v>
      </c>
      <c r="AU41" s="44">
        <v>125</v>
      </c>
      <c r="AV41" s="44">
        <v>130</v>
      </c>
      <c r="AW41" s="44">
        <v>135</v>
      </c>
      <c r="AX41" s="44">
        <v>140</v>
      </c>
      <c r="AY41" s="44">
        <v>145</v>
      </c>
      <c r="AZ41" s="44">
        <v>150</v>
      </c>
      <c r="BA41" s="44">
        <v>155</v>
      </c>
      <c r="BB41" s="44">
        <v>160</v>
      </c>
      <c r="BC41" s="44">
        <v>165</v>
      </c>
      <c r="BD41" s="44">
        <v>170</v>
      </c>
      <c r="BG41" s="50" t="str">
        <f t="shared" si="8"/>
        <v>2022JaneiroMéxico</v>
      </c>
      <c r="BH41" s="2">
        <v>2022</v>
      </c>
      <c r="BI41" s="55" t="s">
        <v>16</v>
      </c>
      <c r="BJ41" s="55" t="str">
        <f t="shared" si="21"/>
        <v>Janeiro/2022</v>
      </c>
      <c r="BK41" s="2" t="s">
        <v>26</v>
      </c>
      <c r="BL41" s="2" t="s">
        <v>19</v>
      </c>
      <c r="BM41" s="52" t="s">
        <v>1204</v>
      </c>
      <c r="BN41" s="51">
        <f t="shared" si="9"/>
        <v>938632.0582821446</v>
      </c>
    </row>
    <row r="42" spans="4:66" x14ac:dyDescent="0.25">
      <c r="D42" t="str">
        <f t="shared" si="10"/>
        <v>2022JaneiroHonduras</v>
      </c>
      <c r="E42" s="2">
        <v>2022</v>
      </c>
      <c r="F42" s="2" t="s">
        <v>16</v>
      </c>
      <c r="G42" s="2" t="s">
        <v>27</v>
      </c>
      <c r="H42" s="2" t="s">
        <v>23</v>
      </c>
      <c r="I42" s="45">
        <f t="shared" si="11"/>
        <v>27299181.655152373</v>
      </c>
      <c r="J42" s="33">
        <v>200000</v>
      </c>
      <c r="K42" s="41">
        <v>1191256.1796414319</v>
      </c>
      <c r="L42" s="41">
        <v>2051745.3205174536</v>
      </c>
      <c r="M42" s="41">
        <v>567015.74779030622</v>
      </c>
      <c r="N42" s="43">
        <v>1289111.0358070715</v>
      </c>
      <c r="O42" s="43">
        <v>197727.79000075866</v>
      </c>
      <c r="P42" s="43">
        <v>21802325.58139535</v>
      </c>
      <c r="AC42" s="50" t="str">
        <f t="shared" si="16"/>
        <v>2022JaneiroHonduras</v>
      </c>
      <c r="AD42" s="2">
        <v>2022</v>
      </c>
      <c r="AE42" s="2" t="s">
        <v>16</v>
      </c>
      <c r="AF42" s="2" t="s">
        <v>27</v>
      </c>
      <c r="AG42" s="2" t="s">
        <v>23</v>
      </c>
      <c r="AH42" s="54">
        <f t="shared" si="17"/>
        <v>27299181.655152373</v>
      </c>
      <c r="AI42" s="27">
        <f t="shared" si="32"/>
        <v>1.2459690394866448E-2</v>
      </c>
      <c r="AJ42" s="28">
        <f t="shared" si="33"/>
        <v>20642341.422233313</v>
      </c>
      <c r="AK42" s="46">
        <f t="shared" si="0"/>
        <v>151230.47777029121</v>
      </c>
      <c r="AL42" s="46">
        <f t="shared" si="1"/>
        <v>900771.20596992807</v>
      </c>
      <c r="AM42" s="46">
        <f t="shared" si="2"/>
        <v>1551432.1254240689</v>
      </c>
      <c r="AN42" s="46">
        <f t="shared" si="3"/>
        <v>428750.3122080348</v>
      </c>
      <c r="AO42" s="46">
        <f t="shared" si="4"/>
        <v>974764.3892202921</v>
      </c>
      <c r="AP42" s="46">
        <f t="shared" si="5"/>
        <v>149512.34075139271</v>
      </c>
      <c r="AQ42" s="46">
        <f t="shared" si="6"/>
        <v>16485880.570889305</v>
      </c>
      <c r="AR42" s="2" t="s">
        <v>1197</v>
      </c>
      <c r="AS42" s="2" t="s">
        <v>16</v>
      </c>
      <c r="AT42" s="2" t="s">
        <v>55</v>
      </c>
      <c r="AU42" s="2" t="s">
        <v>56</v>
      </c>
      <c r="AV42" s="2" t="s">
        <v>57</v>
      </c>
      <c r="AW42" s="2" t="s">
        <v>58</v>
      </c>
      <c r="AX42" s="2" t="s">
        <v>59</v>
      </c>
      <c r="AY42" s="2" t="s">
        <v>60</v>
      </c>
      <c r="AZ42" s="2" t="s">
        <v>61</v>
      </c>
      <c r="BA42" s="2" t="s">
        <v>62</v>
      </c>
      <c r="BB42" s="2" t="s">
        <v>63</v>
      </c>
      <c r="BC42" s="2" t="s">
        <v>64</v>
      </c>
      <c r="BD42" s="2" t="s">
        <v>65</v>
      </c>
      <c r="BG42" s="50" t="str">
        <f t="shared" si="8"/>
        <v>2022FevereiroEstados Unidos</v>
      </c>
      <c r="BH42" s="2">
        <v>2022</v>
      </c>
      <c r="BI42" s="55" t="s">
        <v>55</v>
      </c>
      <c r="BJ42" s="55" t="str">
        <f t="shared" si="21"/>
        <v>Fevereiro/2022</v>
      </c>
      <c r="BK42" s="2" t="s">
        <v>26</v>
      </c>
      <c r="BL42" s="2" t="s">
        <v>17</v>
      </c>
      <c r="BM42" s="52" t="s">
        <v>1204</v>
      </c>
      <c r="BN42" s="51">
        <f t="shared" si="9"/>
        <v>39048560.23712828</v>
      </c>
    </row>
    <row r="43" spans="4:66" x14ac:dyDescent="0.25">
      <c r="D43" t="str">
        <f t="shared" si="10"/>
        <v>2022JaneiroNicarágua</v>
      </c>
      <c r="E43" s="2">
        <v>2022</v>
      </c>
      <c r="F43" s="2" t="s">
        <v>16</v>
      </c>
      <c r="G43" s="2" t="s">
        <v>27</v>
      </c>
      <c r="H43" s="2" t="s">
        <v>24</v>
      </c>
      <c r="I43" s="45">
        <f t="shared" si="11"/>
        <v>7171162.8512284104</v>
      </c>
      <c r="J43" s="33">
        <v>100000</v>
      </c>
      <c r="K43" s="41">
        <v>786229.07856334501</v>
      </c>
      <c r="L43" s="41">
        <v>1025872.6602587268</v>
      </c>
      <c r="M43" s="41">
        <v>141753.93694757656</v>
      </c>
      <c r="N43" s="43">
        <v>625023.53251251951</v>
      </c>
      <c r="O43" s="43">
        <v>131818.52666717244</v>
      </c>
      <c r="P43" s="43">
        <v>4360465.1162790703</v>
      </c>
      <c r="AC43" s="50" t="str">
        <f t="shared" si="16"/>
        <v>2022JaneiroNicarágua</v>
      </c>
      <c r="AD43" s="2">
        <v>2022</v>
      </c>
      <c r="AE43" s="2" t="s">
        <v>16</v>
      </c>
      <c r="AF43" s="2" t="s">
        <v>27</v>
      </c>
      <c r="AG43" s="2" t="s">
        <v>24</v>
      </c>
      <c r="AH43" s="54">
        <f t="shared" si="17"/>
        <v>7171162.8512284104</v>
      </c>
      <c r="AI43" s="27">
        <f t="shared" si="32"/>
        <v>3.2730090603507135E-3</v>
      </c>
      <c r="AJ43" s="28">
        <f t="shared" si="33"/>
        <v>5422491.9207991809</v>
      </c>
      <c r="AK43" s="46">
        <f t="shared" si="0"/>
        <v>75615.238885145605</v>
      </c>
      <c r="AL43" s="46">
        <f t="shared" si="1"/>
        <v>594508.99594015244</v>
      </c>
      <c r="AM43" s="46">
        <f t="shared" si="2"/>
        <v>775716.06271203444</v>
      </c>
      <c r="AN43" s="46">
        <f t="shared" si="3"/>
        <v>107187.57805200868</v>
      </c>
      <c r="AO43" s="46">
        <f t="shared" si="4"/>
        <v>472613.03719771735</v>
      </c>
      <c r="AP43" s="46">
        <f t="shared" si="5"/>
        <v>99674.893834261791</v>
      </c>
      <c r="AQ43" s="46">
        <f t="shared" si="6"/>
        <v>3297176.1141778608</v>
      </c>
      <c r="AR43" s="2" t="s">
        <v>20</v>
      </c>
      <c r="AS43" s="34">
        <f t="shared" ref="AS43:BD43" si="34">AS57*AS39</f>
        <v>13081395.348837208</v>
      </c>
      <c r="AT43" s="34">
        <f t="shared" si="34"/>
        <v>12194521.087899094</v>
      </c>
      <c r="AU43" s="34">
        <f t="shared" si="34"/>
        <v>13081395.348837208</v>
      </c>
      <c r="AV43" s="34">
        <f t="shared" si="34"/>
        <v>13956791.75475687</v>
      </c>
      <c r="AW43" s="34">
        <f t="shared" si="34"/>
        <v>14822444.370085327</v>
      </c>
      <c r="AX43" s="34">
        <f t="shared" si="34"/>
        <v>23846293.604651164</v>
      </c>
      <c r="AY43" s="34">
        <f t="shared" si="34"/>
        <v>16529867.761057911</v>
      </c>
      <c r="AZ43" s="34">
        <f t="shared" si="34"/>
        <v>17373728.19767442</v>
      </c>
      <c r="BA43" s="34">
        <f t="shared" si="34"/>
        <v>18212122.267093718</v>
      </c>
      <c r="BB43" s="34">
        <f t="shared" si="34"/>
        <v>19045709.703287888</v>
      </c>
      <c r="BC43" s="34">
        <f t="shared" si="34"/>
        <v>19875048.18193499</v>
      </c>
      <c r="BD43" s="34">
        <f t="shared" si="34"/>
        <v>20700612.320633348</v>
      </c>
      <c r="BG43" s="50" t="str">
        <f t="shared" si="8"/>
        <v>2022FevereiroCanadá</v>
      </c>
      <c r="BH43" s="2">
        <v>2022</v>
      </c>
      <c r="BI43" s="55" t="s">
        <v>55</v>
      </c>
      <c r="BJ43" s="55" t="str">
        <f t="shared" si="21"/>
        <v>Fevereiro/2022</v>
      </c>
      <c r="BK43" s="2" t="s">
        <v>26</v>
      </c>
      <c r="BL43" s="2" t="s">
        <v>18</v>
      </c>
      <c r="BM43" s="52" t="s">
        <v>1204</v>
      </c>
      <c r="BN43" s="51">
        <f t="shared" si="9"/>
        <v>15619424.094851309</v>
      </c>
    </row>
    <row r="44" spans="4:66" x14ac:dyDescent="0.25">
      <c r="D44" t="str">
        <f t="shared" si="10"/>
        <v>2022JaneiroPanamá</v>
      </c>
      <c r="E44" s="2">
        <v>2022</v>
      </c>
      <c r="F44" s="2" t="s">
        <v>16</v>
      </c>
      <c r="G44" s="2" t="s">
        <v>27</v>
      </c>
      <c r="H44" s="2" t="s">
        <v>25</v>
      </c>
      <c r="I44" s="45">
        <f t="shared" si="11"/>
        <v>14720324.53295139</v>
      </c>
      <c r="J44" s="33">
        <v>500000</v>
      </c>
      <c r="K44" s="41">
        <v>2382512.3592828638</v>
      </c>
      <c r="L44" s="41">
        <v>1025872.6602587268</v>
      </c>
      <c r="M44" s="41">
        <v>1134031.4955806124</v>
      </c>
      <c r="N44" s="43">
        <v>429703.67860235716</v>
      </c>
      <c r="O44" s="43">
        <v>527274.10666868975</v>
      </c>
      <c r="P44" s="43">
        <v>8720930.2325581405</v>
      </c>
      <c r="AC44" s="50" t="str">
        <f t="shared" si="16"/>
        <v>2022JaneiroPanamá</v>
      </c>
      <c r="AD44" s="2">
        <v>2022</v>
      </c>
      <c r="AE44" s="2" t="s">
        <v>16</v>
      </c>
      <c r="AF44" s="2" t="s">
        <v>27</v>
      </c>
      <c r="AG44" s="2" t="s">
        <v>25</v>
      </c>
      <c r="AH44" s="54">
        <f t="shared" si="17"/>
        <v>14720324.53295139</v>
      </c>
      <c r="AI44" s="27">
        <f t="shared" si="32"/>
        <v>6.7185415485857582E-3</v>
      </c>
      <c r="AJ44" s="28">
        <f t="shared" si="33"/>
        <v>11130808.560259886</v>
      </c>
      <c r="AK44" s="46">
        <f t="shared" si="0"/>
        <v>378076.194425728</v>
      </c>
      <c r="AL44" s="46">
        <f t="shared" si="1"/>
        <v>1801542.4119398557</v>
      </c>
      <c r="AM44" s="46">
        <f t="shared" si="2"/>
        <v>775716.06271203444</v>
      </c>
      <c r="AN44" s="46">
        <f t="shared" si="3"/>
        <v>857500.62441606936</v>
      </c>
      <c r="AO44" s="46">
        <f t="shared" si="4"/>
        <v>324921.46307343064</v>
      </c>
      <c r="AP44" s="46">
        <f t="shared" si="5"/>
        <v>398699.57533704711</v>
      </c>
      <c r="AQ44" s="46">
        <f t="shared" si="6"/>
        <v>6594352.2283557216</v>
      </c>
      <c r="AR44" s="2" t="s">
        <v>21</v>
      </c>
      <c r="AS44" s="34">
        <f t="shared" ref="AS44:BD44" si="35">AS58*AS39</f>
        <v>17441860.465116281</v>
      </c>
      <c r="AT44" s="34">
        <f t="shared" si="35"/>
        <v>16628892.392589675</v>
      </c>
      <c r="AU44" s="34">
        <f t="shared" si="35"/>
        <v>17441860.465116281</v>
      </c>
      <c r="AV44" s="34">
        <f t="shared" si="35"/>
        <v>18251189.217758983</v>
      </c>
      <c r="AW44" s="34">
        <f t="shared" si="35"/>
        <v>19057428.475823991</v>
      </c>
      <c r="AX44" s="34">
        <f t="shared" si="35"/>
        <v>30205305.232558142</v>
      </c>
      <c r="AY44" s="34">
        <f t="shared" si="35"/>
        <v>20662334.701322388</v>
      </c>
      <c r="AZ44" s="34">
        <f t="shared" si="35"/>
        <v>21461664.244186047</v>
      </c>
      <c r="BA44" s="34">
        <f t="shared" si="35"/>
        <v>22259260.548670098</v>
      </c>
      <c r="BB44" s="34">
        <f t="shared" si="35"/>
        <v>23055332.798716914</v>
      </c>
      <c r="BC44" s="34">
        <f t="shared" si="35"/>
        <v>23850057.818321988</v>
      </c>
      <c r="BD44" s="34">
        <f t="shared" si="35"/>
        <v>24643586.095992085</v>
      </c>
      <c r="BG44" s="50" t="str">
        <f t="shared" si="8"/>
        <v>2022FevereiroMéxico</v>
      </c>
      <c r="BH44" s="2">
        <v>2022</v>
      </c>
      <c r="BI44" s="55" t="s">
        <v>55</v>
      </c>
      <c r="BJ44" s="55" t="str">
        <f t="shared" si="21"/>
        <v>Fevereiro/2022</v>
      </c>
      <c r="BK44" s="2" t="s">
        <v>26</v>
      </c>
      <c r="BL44" s="2" t="s">
        <v>19</v>
      </c>
      <c r="BM44" s="52" t="s">
        <v>1204</v>
      </c>
      <c r="BN44" s="51">
        <f t="shared" si="9"/>
        <v>7809712.0474256538</v>
      </c>
    </row>
    <row r="45" spans="4:66" x14ac:dyDescent="0.25">
      <c r="D45" t="str">
        <f t="shared" si="10"/>
        <v>2022FevereiroCosta Rica</v>
      </c>
      <c r="E45" s="2">
        <v>2022</v>
      </c>
      <c r="F45" s="2" t="s">
        <v>55</v>
      </c>
      <c r="G45" s="2" t="s">
        <v>27</v>
      </c>
      <c r="H45" s="2" t="s">
        <v>20</v>
      </c>
      <c r="I45" s="45">
        <f t="shared" si="11"/>
        <v>22229329.055840164</v>
      </c>
      <c r="J45" s="33">
        <v>900000</v>
      </c>
      <c r="K45" s="41">
        <v>2412440.1497053141</v>
      </c>
      <c r="L45" s="41">
        <v>2786146.9172231704</v>
      </c>
      <c r="M45" s="41">
        <v>2044531.9603755167</v>
      </c>
      <c r="N45" s="43">
        <v>1163367.8724328349</v>
      </c>
      <c r="O45" s="43">
        <v>728321.06820423342</v>
      </c>
      <c r="P45" s="43">
        <v>12194521.087899094</v>
      </c>
      <c r="AC45" s="50" t="str">
        <f t="shared" si="16"/>
        <v>2022FevereiroCosta Rica</v>
      </c>
      <c r="AD45" s="2">
        <v>2022</v>
      </c>
      <c r="AE45" s="2" t="s">
        <v>55</v>
      </c>
      <c r="AF45" s="2" t="s">
        <v>27</v>
      </c>
      <c r="AG45" s="2" t="s">
        <v>20</v>
      </c>
      <c r="AH45" s="54">
        <f t="shared" si="17"/>
        <v>22229329.055840164</v>
      </c>
      <c r="AI45" s="27">
        <f t="shared" si="32"/>
        <v>1.0145745803669637E-2</v>
      </c>
      <c r="AJ45" s="28">
        <f t="shared" si="33"/>
        <v>16808760.268138621</v>
      </c>
      <c r="AK45" s="46">
        <f t="shared" si="0"/>
        <v>680537.14996631036</v>
      </c>
      <c r="AL45" s="46">
        <f t="shared" si="1"/>
        <v>1824172.3821608373</v>
      </c>
      <c r="AM45" s="46">
        <f t="shared" si="2"/>
        <v>2106751.6471494199</v>
      </c>
      <c r="AN45" s="46">
        <f t="shared" si="3"/>
        <v>1545977.7259210972</v>
      </c>
      <c r="AO45" s="46">
        <f t="shared" si="4"/>
        <v>879683.39585312409</v>
      </c>
      <c r="AP45" s="46">
        <f t="shared" si="5"/>
        <v>550721.71557347523</v>
      </c>
      <c r="AQ45" s="46">
        <f t="shared" si="6"/>
        <v>9220916.2515143566</v>
      </c>
      <c r="AR45" s="2" t="s">
        <v>22</v>
      </c>
      <c r="AS45" s="34">
        <f t="shared" ref="AS45:BD45" si="36">AS59*AS39</f>
        <v>43604651.162790701</v>
      </c>
      <c r="AT45" s="34">
        <f t="shared" si="36"/>
        <v>42126527.394560508</v>
      </c>
      <c r="AU45" s="34">
        <f t="shared" si="36"/>
        <v>43604651.162790701</v>
      </c>
      <c r="AV45" s="34">
        <f t="shared" si="36"/>
        <v>45091173.361522198</v>
      </c>
      <c r="AW45" s="34">
        <f t="shared" si="36"/>
        <v>46584825.163125314</v>
      </c>
      <c r="AX45" s="34">
        <f t="shared" si="36"/>
        <v>9538517.4418604653</v>
      </c>
      <c r="AY45" s="34">
        <f t="shared" si="36"/>
        <v>49589603.28317374</v>
      </c>
      <c r="AZ45" s="34">
        <f t="shared" si="36"/>
        <v>51099200.58139535</v>
      </c>
      <c r="BA45" s="34">
        <f t="shared" si="36"/>
        <v>52612797.660492964</v>
      </c>
      <c r="BB45" s="34">
        <f t="shared" si="36"/>
        <v>54129911.788291886</v>
      </c>
      <c r="BC45" s="34">
        <f t="shared" si="36"/>
        <v>55650134.909417979</v>
      </c>
      <c r="BD45" s="34">
        <f t="shared" si="36"/>
        <v>57173119.742701627</v>
      </c>
      <c r="BG45" s="50" t="str">
        <f t="shared" si="8"/>
        <v>2022MarçoEstados Unidos</v>
      </c>
      <c r="BH45" s="2">
        <v>2022</v>
      </c>
      <c r="BI45" s="55" t="s">
        <v>56</v>
      </c>
      <c r="BJ45" s="55" t="str">
        <f t="shared" si="21"/>
        <v>Março/2022</v>
      </c>
      <c r="BK45" s="2" t="s">
        <v>26</v>
      </c>
      <c r="BL45" s="2" t="s">
        <v>17</v>
      </c>
      <c r="BM45" s="52" t="s">
        <v>1204</v>
      </c>
      <c r="BN45" s="51">
        <f t="shared" si="9"/>
        <v>46931602.914107233</v>
      </c>
    </row>
    <row r="46" spans="4:66" x14ac:dyDescent="0.25">
      <c r="D46" t="str">
        <f t="shared" si="10"/>
        <v>2022FevereiroEl Salvador</v>
      </c>
      <c r="E46" s="2">
        <v>2022</v>
      </c>
      <c r="F46" s="2" t="s">
        <v>55</v>
      </c>
      <c r="G46" s="2" t="s">
        <v>27</v>
      </c>
      <c r="H46" s="2" t="s">
        <v>21</v>
      </c>
      <c r="I46" s="45">
        <f t="shared" si="11"/>
        <v>20559900.064984068</v>
      </c>
      <c r="J46" s="33">
        <v>280000</v>
      </c>
      <c r="K46" s="41">
        <v>750536.93546387553</v>
      </c>
      <c r="L46" s="41">
        <v>1938189.1598074234</v>
      </c>
      <c r="M46" s="41">
        <v>254160.73874855155</v>
      </c>
      <c r="N46" s="43">
        <v>465347.14897313394</v>
      </c>
      <c r="O46" s="43">
        <v>242773.6894014111</v>
      </c>
      <c r="P46" s="43">
        <v>16628892.392589675</v>
      </c>
      <c r="AC46" s="50" t="str">
        <f t="shared" si="16"/>
        <v>2022FevereiroEl Salvador</v>
      </c>
      <c r="AD46" s="2">
        <v>2022</v>
      </c>
      <c r="AE46" s="2" t="s">
        <v>55</v>
      </c>
      <c r="AF46" s="2" t="s">
        <v>27</v>
      </c>
      <c r="AG46" s="2" t="s">
        <v>21</v>
      </c>
      <c r="AH46" s="54">
        <f t="shared" si="17"/>
        <v>20559900.064984068</v>
      </c>
      <c r="AI46" s="27">
        <f t="shared" si="32"/>
        <v>9.3837973824664883E-3</v>
      </c>
      <c r="AJ46" s="28">
        <f t="shared" si="33"/>
        <v>15546417.548684908</v>
      </c>
      <c r="AK46" s="46">
        <f t="shared" si="0"/>
        <v>211722.66887840768</v>
      </c>
      <c r="AL46" s="46">
        <f t="shared" si="1"/>
        <v>567520.29667226062</v>
      </c>
      <c r="AM46" s="46">
        <f t="shared" si="2"/>
        <v>1465566.3632343796</v>
      </c>
      <c r="AN46" s="46">
        <f t="shared" si="3"/>
        <v>192184.24975696806</v>
      </c>
      <c r="AO46" s="46">
        <f t="shared" si="4"/>
        <v>351873.35834124958</v>
      </c>
      <c r="AP46" s="46">
        <f t="shared" si="5"/>
        <v>183573.90519115841</v>
      </c>
      <c r="AQ46" s="46">
        <f t="shared" si="6"/>
        <v>12573976.706610486</v>
      </c>
      <c r="AR46" s="2" t="s">
        <v>23</v>
      </c>
      <c r="AS46" s="34">
        <f t="shared" ref="AS46:BD46" si="37">AS60*AS39</f>
        <v>21802325.58139535</v>
      </c>
      <c r="AT46" s="34">
        <f t="shared" si="37"/>
        <v>21063263.697280254</v>
      </c>
      <c r="AU46" s="34">
        <f t="shared" si="37"/>
        <v>21802325.58139535</v>
      </c>
      <c r="AV46" s="34">
        <f t="shared" si="37"/>
        <v>22545586.680761099</v>
      </c>
      <c r="AW46" s="34">
        <f t="shared" si="37"/>
        <v>23292412.581562657</v>
      </c>
      <c r="AX46" s="34">
        <f t="shared" si="37"/>
        <v>36564316.860465117</v>
      </c>
      <c r="AY46" s="34">
        <f t="shared" si="37"/>
        <v>24794801.64158687</v>
      </c>
      <c r="AZ46" s="34">
        <f t="shared" si="37"/>
        <v>25549600.290697675</v>
      </c>
      <c r="BA46" s="34">
        <f t="shared" si="37"/>
        <v>26306398.830246482</v>
      </c>
      <c r="BB46" s="34">
        <f t="shared" si="37"/>
        <v>27064955.894145943</v>
      </c>
      <c r="BC46" s="34">
        <f t="shared" si="37"/>
        <v>27825067.45470899</v>
      </c>
      <c r="BD46" s="34">
        <f t="shared" si="37"/>
        <v>28586559.871350814</v>
      </c>
      <c r="BG46" s="50" t="str">
        <f t="shared" si="8"/>
        <v>2022MarçoCanadá</v>
      </c>
      <c r="BH46" s="2">
        <v>2022</v>
      </c>
      <c r="BI46" s="55" t="s">
        <v>56</v>
      </c>
      <c r="BJ46" s="55" t="str">
        <f t="shared" si="21"/>
        <v>Março/2022</v>
      </c>
      <c r="BK46" s="2" t="s">
        <v>26</v>
      </c>
      <c r="BL46" s="2" t="s">
        <v>18</v>
      </c>
      <c r="BM46" s="52" t="s">
        <v>1204</v>
      </c>
      <c r="BN46" s="51">
        <f t="shared" si="9"/>
        <v>18772641.165642891</v>
      </c>
    </row>
    <row r="47" spans="4:66" x14ac:dyDescent="0.25">
      <c r="D47" t="str">
        <f t="shared" si="10"/>
        <v>2022FevereiroGuatemala</v>
      </c>
      <c r="E47" s="2">
        <v>2022</v>
      </c>
      <c r="F47" s="2" t="s">
        <v>55</v>
      </c>
      <c r="G47" s="2" t="s">
        <v>27</v>
      </c>
      <c r="H47" s="2" t="s">
        <v>22</v>
      </c>
      <c r="I47" s="45">
        <f t="shared" si="11"/>
        <v>52969893.496437311</v>
      </c>
      <c r="J47" s="33">
        <v>350000</v>
      </c>
      <c r="K47" s="41">
        <v>3216586.8662737515</v>
      </c>
      <c r="L47" s="41">
        <v>2786146.9172231704</v>
      </c>
      <c r="M47" s="41">
        <v>1531712.0627235717</v>
      </c>
      <c r="N47" s="43">
        <v>1745051.8086492524</v>
      </c>
      <c r="O47" s="43">
        <v>1213868.4470070556</v>
      </c>
      <c r="P47" s="43">
        <v>42126527.394560508</v>
      </c>
      <c r="AC47" s="50" t="str">
        <f t="shared" si="16"/>
        <v>2022FevereiroGuatemala</v>
      </c>
      <c r="AD47" s="2">
        <v>2022</v>
      </c>
      <c r="AE47" s="2" t="s">
        <v>55</v>
      </c>
      <c r="AF47" s="2" t="s">
        <v>27</v>
      </c>
      <c r="AG47" s="2" t="s">
        <v>22</v>
      </c>
      <c r="AH47" s="54">
        <f t="shared" si="17"/>
        <v>52969893.496437311</v>
      </c>
      <c r="AI47" s="27">
        <f t="shared" si="32"/>
        <v>2.4176126652869619E-2</v>
      </c>
      <c r="AJ47" s="28">
        <f t="shared" si="33"/>
        <v>40053311.504538275</v>
      </c>
      <c r="AK47" s="46">
        <f t="shared" si="0"/>
        <v>264653.3360980096</v>
      </c>
      <c r="AL47" s="46">
        <f t="shared" si="1"/>
        <v>2432229.8428811161</v>
      </c>
      <c r="AM47" s="46">
        <f t="shared" si="2"/>
        <v>2106751.6471494199</v>
      </c>
      <c r="AN47" s="46">
        <f t="shared" si="3"/>
        <v>1158207.73526102</v>
      </c>
      <c r="AO47" s="46">
        <f t="shared" si="4"/>
        <v>1319525.0937796861</v>
      </c>
      <c r="AP47" s="46">
        <f t="shared" si="5"/>
        <v>917869.52595579205</v>
      </c>
      <c r="AQ47" s="46">
        <f t="shared" si="6"/>
        <v>31854074.32341323</v>
      </c>
      <c r="AR47" s="2" t="s">
        <v>24</v>
      </c>
      <c r="AS47" s="34">
        <f t="shared" ref="AS47:BD47" si="38">AS61*AS39</f>
        <v>4360465.1162790703</v>
      </c>
      <c r="AT47" s="34">
        <f t="shared" si="38"/>
        <v>4212652.739456051</v>
      </c>
      <c r="AU47" s="34">
        <f t="shared" si="38"/>
        <v>4360465.1162790703</v>
      </c>
      <c r="AV47" s="34">
        <f t="shared" si="38"/>
        <v>4509117.3361522192</v>
      </c>
      <c r="AW47" s="34">
        <f t="shared" si="38"/>
        <v>4658482.5163125321</v>
      </c>
      <c r="AX47" s="34">
        <f t="shared" si="38"/>
        <v>7312863.3720930228</v>
      </c>
      <c r="AY47" s="34">
        <f t="shared" si="38"/>
        <v>4958960.3283173731</v>
      </c>
      <c r="AZ47" s="34">
        <f t="shared" si="38"/>
        <v>5109920.0581395356</v>
      </c>
      <c r="BA47" s="34">
        <f t="shared" si="38"/>
        <v>5261279.7660492966</v>
      </c>
      <c r="BB47" s="34">
        <f t="shared" si="38"/>
        <v>5412991.1788291894</v>
      </c>
      <c r="BC47" s="34">
        <f t="shared" si="38"/>
        <v>5565013.4909417974</v>
      </c>
      <c r="BD47" s="34">
        <f t="shared" si="38"/>
        <v>5717311.974270164</v>
      </c>
      <c r="BG47" s="50" t="str">
        <f t="shared" si="8"/>
        <v>2022MarçoMéxico</v>
      </c>
      <c r="BH47" s="2">
        <v>2022</v>
      </c>
      <c r="BI47" s="55" t="s">
        <v>56</v>
      </c>
      <c r="BJ47" s="55" t="str">
        <f t="shared" si="21"/>
        <v>Março/2022</v>
      </c>
      <c r="BK47" s="2" t="s">
        <v>26</v>
      </c>
      <c r="BL47" s="2" t="s">
        <v>19</v>
      </c>
      <c r="BM47" s="52" t="s">
        <v>1204</v>
      </c>
      <c r="BN47" s="51">
        <f t="shared" si="9"/>
        <v>938632.0582821446</v>
      </c>
    </row>
    <row r="48" spans="4:66" x14ac:dyDescent="0.25">
      <c r="D48" t="str">
        <f t="shared" si="10"/>
        <v>2022FevereiroHonduras</v>
      </c>
      <c r="E48" s="2">
        <v>2022</v>
      </c>
      <c r="F48" s="2" t="s">
        <v>55</v>
      </c>
      <c r="G48" s="2" t="s">
        <v>27</v>
      </c>
      <c r="H48" s="2" t="s">
        <v>23</v>
      </c>
      <c r="I48" s="45">
        <f t="shared" si="11"/>
        <v>25975642.853475939</v>
      </c>
      <c r="J48" s="33">
        <v>180000</v>
      </c>
      <c r="K48" s="41">
        <v>938171.1693298443</v>
      </c>
      <c r="L48" s="41">
        <v>1938189.1598074234</v>
      </c>
      <c r="M48" s="41">
        <v>510570.68757452397</v>
      </c>
      <c r="N48" s="43">
        <v>1163367.8724328349</v>
      </c>
      <c r="O48" s="43">
        <v>182080.26705105836</v>
      </c>
      <c r="P48" s="43">
        <v>21063263.697280254</v>
      </c>
      <c r="AC48" s="50" t="str">
        <f t="shared" si="16"/>
        <v>2022FevereiroHonduras</v>
      </c>
      <c r="AD48" s="2">
        <v>2022</v>
      </c>
      <c r="AE48" s="2" t="s">
        <v>55</v>
      </c>
      <c r="AF48" s="2" t="s">
        <v>27</v>
      </c>
      <c r="AG48" s="2" t="s">
        <v>23</v>
      </c>
      <c r="AH48" s="54">
        <f t="shared" si="17"/>
        <v>25975642.853475939</v>
      </c>
      <c r="AI48" s="27">
        <f t="shared" si="32"/>
        <v>1.1855610613179348E-2</v>
      </c>
      <c r="AJ48" s="28">
        <f t="shared" si="33"/>
        <v>19641544.395608082</v>
      </c>
      <c r="AK48" s="46">
        <f t="shared" si="0"/>
        <v>136107.42999326208</v>
      </c>
      <c r="AL48" s="46">
        <f t="shared" si="1"/>
        <v>709400.3708403256</v>
      </c>
      <c r="AM48" s="46">
        <f t="shared" si="2"/>
        <v>1465566.3632343796</v>
      </c>
      <c r="AN48" s="46">
        <f t="shared" si="3"/>
        <v>386069.24508700671</v>
      </c>
      <c r="AO48" s="46">
        <f t="shared" si="4"/>
        <v>879683.39585312409</v>
      </c>
      <c r="AP48" s="46">
        <f t="shared" si="5"/>
        <v>137680.42889336884</v>
      </c>
      <c r="AQ48" s="46">
        <f t="shared" si="6"/>
        <v>15927037.161706615</v>
      </c>
      <c r="AR48" s="2" t="s">
        <v>25</v>
      </c>
      <c r="AS48" s="34">
        <f t="shared" ref="AS48:BD48" si="39">AS62*AS39</f>
        <v>8720930.2325581405</v>
      </c>
      <c r="AT48" s="34">
        <f t="shared" si="39"/>
        <v>8425305.4789121021</v>
      </c>
      <c r="AU48" s="34">
        <f t="shared" si="39"/>
        <v>8720930.2325581405</v>
      </c>
      <c r="AV48" s="34">
        <f t="shared" si="39"/>
        <v>9018234.6723044384</v>
      </c>
      <c r="AW48" s="34">
        <f t="shared" si="39"/>
        <v>9316965.0326250643</v>
      </c>
      <c r="AX48" s="34">
        <f t="shared" si="39"/>
        <v>14625726.744186046</v>
      </c>
      <c r="AY48" s="34">
        <f t="shared" si="39"/>
        <v>9917920.6566347461</v>
      </c>
      <c r="AZ48" s="34">
        <f t="shared" si="39"/>
        <v>10219840.116279071</v>
      </c>
      <c r="BA48" s="34">
        <f t="shared" si="39"/>
        <v>10522559.532098593</v>
      </c>
      <c r="BB48" s="34">
        <f t="shared" si="39"/>
        <v>10825982.357658379</v>
      </c>
      <c r="BC48" s="34">
        <f t="shared" si="39"/>
        <v>11130026.981883595</v>
      </c>
      <c r="BD48" s="34">
        <f t="shared" si="39"/>
        <v>11434623.948540328</v>
      </c>
      <c r="BG48" s="50" t="str">
        <f t="shared" si="8"/>
        <v>2022AbrilEstados Unidos</v>
      </c>
      <c r="BH48" s="2">
        <v>2022</v>
      </c>
      <c r="BI48" s="55" t="s">
        <v>57</v>
      </c>
      <c r="BJ48" s="55" t="str">
        <f t="shared" si="21"/>
        <v>Abril/2022</v>
      </c>
      <c r="BK48" s="2" t="s">
        <v>26</v>
      </c>
      <c r="BL48" s="2" t="s">
        <v>17</v>
      </c>
      <c r="BM48" s="52" t="s">
        <v>1204</v>
      </c>
      <c r="BN48" s="51">
        <f t="shared" si="9"/>
        <v>50542799.926235363</v>
      </c>
    </row>
    <row r="49" spans="4:66" x14ac:dyDescent="0.25">
      <c r="D49" t="str">
        <f t="shared" si="10"/>
        <v>2022FevereiroNicarágua</v>
      </c>
      <c r="E49" s="2">
        <v>2022</v>
      </c>
      <c r="F49" s="2" t="s">
        <v>55</v>
      </c>
      <c r="G49" s="2" t="s">
        <v>27</v>
      </c>
      <c r="H49" s="2" t="s">
        <v>24</v>
      </c>
      <c r="I49" s="45">
        <f t="shared" si="11"/>
        <v>6722647.3254253771</v>
      </c>
      <c r="J49" s="33">
        <v>90000</v>
      </c>
      <c r="K49" s="41">
        <v>621873.46081292548</v>
      </c>
      <c r="L49" s="41">
        <v>969094.57990371168</v>
      </c>
      <c r="M49" s="41">
        <v>125955.76433556539</v>
      </c>
      <c r="N49" s="43">
        <v>581683.93621641747</v>
      </c>
      <c r="O49" s="43">
        <v>121386.84470070555</v>
      </c>
      <c r="P49" s="43">
        <v>4212652.739456051</v>
      </c>
      <c r="AC49" s="50" t="str">
        <f t="shared" si="16"/>
        <v>2022FevereiroNicarágua</v>
      </c>
      <c r="AD49" s="2">
        <v>2022</v>
      </c>
      <c r="AE49" s="2" t="s">
        <v>55</v>
      </c>
      <c r="AF49" s="2" t="s">
        <v>27</v>
      </c>
      <c r="AG49" s="2" t="s">
        <v>24</v>
      </c>
      <c r="AH49" s="54">
        <f t="shared" si="17"/>
        <v>6722647.3254253771</v>
      </c>
      <c r="AI49" s="27">
        <f t="shared" si="32"/>
        <v>3.0683009244296578E-3</v>
      </c>
      <c r="AJ49" s="28">
        <f t="shared" si="33"/>
        <v>5083345.8345262501</v>
      </c>
      <c r="AK49" s="46">
        <f t="shared" si="0"/>
        <v>68053.714996631039</v>
      </c>
      <c r="AL49" s="46">
        <f t="shared" si="1"/>
        <v>470231.10295701592</v>
      </c>
      <c r="AM49" s="46">
        <f t="shared" si="2"/>
        <v>732783.18161718966</v>
      </c>
      <c r="AN49" s="46">
        <f t="shared" si="3"/>
        <v>95241.752091948787</v>
      </c>
      <c r="AO49" s="46">
        <f t="shared" si="4"/>
        <v>439841.69792656199</v>
      </c>
      <c r="AP49" s="46">
        <f t="shared" si="5"/>
        <v>91786.952595579205</v>
      </c>
      <c r="AQ49" s="46">
        <f t="shared" si="6"/>
        <v>3185407.4323413232</v>
      </c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G49" s="50" t="str">
        <f t="shared" si="8"/>
        <v>2022AbrilCanadá</v>
      </c>
      <c r="BH49" s="2">
        <v>2022</v>
      </c>
      <c r="BI49" s="55" t="s">
        <v>57</v>
      </c>
      <c r="BJ49" s="55" t="str">
        <f t="shared" si="21"/>
        <v>Abril/2022</v>
      </c>
      <c r="BK49" s="2" t="s">
        <v>26</v>
      </c>
      <c r="BL49" s="2" t="s">
        <v>18</v>
      </c>
      <c r="BM49" s="52" t="s">
        <v>1204</v>
      </c>
      <c r="BN49" s="51">
        <f t="shared" si="9"/>
        <v>19254399.971899185</v>
      </c>
    </row>
    <row r="50" spans="4:66" x14ac:dyDescent="0.25">
      <c r="D50" t="str">
        <f t="shared" si="10"/>
        <v>2022FevereiroPanamá</v>
      </c>
      <c r="E50" s="2">
        <v>2022</v>
      </c>
      <c r="F50" s="2" t="s">
        <v>55</v>
      </c>
      <c r="G50" s="2" t="s">
        <v>27</v>
      </c>
      <c r="H50" s="2" t="s">
        <v>25</v>
      </c>
      <c r="I50" s="45">
        <f t="shared" si="11"/>
        <v>13615220.442238316</v>
      </c>
      <c r="J50" s="33">
        <v>450000</v>
      </c>
      <c r="K50" s="41">
        <v>1876342.3386596886</v>
      </c>
      <c r="L50" s="41">
        <v>969094.57990371168</v>
      </c>
      <c r="M50" s="41">
        <v>1021141.3751490479</v>
      </c>
      <c r="N50" s="43">
        <v>387789.29081094498</v>
      </c>
      <c r="O50" s="43">
        <v>485547.3788028222</v>
      </c>
      <c r="P50" s="43">
        <v>8425305.4789121021</v>
      </c>
      <c r="AC50" s="50" t="str">
        <f t="shared" si="16"/>
        <v>2022FevereiroPanamá</v>
      </c>
      <c r="AD50" s="2">
        <v>2022</v>
      </c>
      <c r="AE50" s="2" t="s">
        <v>55</v>
      </c>
      <c r="AF50" s="2" t="s">
        <v>27</v>
      </c>
      <c r="AG50" s="2" t="s">
        <v>25</v>
      </c>
      <c r="AH50" s="54">
        <f t="shared" si="17"/>
        <v>13615220.442238316</v>
      </c>
      <c r="AI50" s="27">
        <f t="shared" si="32"/>
        <v>6.2141581206016988E-3</v>
      </c>
      <c r="AJ50" s="28">
        <f t="shared" si="33"/>
        <v>10295181.462137681</v>
      </c>
      <c r="AK50" s="46">
        <f t="shared" si="0"/>
        <v>340268.57498315524</v>
      </c>
      <c r="AL50" s="46">
        <f t="shared" si="1"/>
        <v>1418800.7416806512</v>
      </c>
      <c r="AM50" s="46">
        <f t="shared" si="2"/>
        <v>732783.1816171899</v>
      </c>
      <c r="AN50" s="46">
        <f t="shared" si="3"/>
        <v>772138.49017401342</v>
      </c>
      <c r="AO50" s="46">
        <f t="shared" si="4"/>
        <v>293227.79861770803</v>
      </c>
      <c r="AP50" s="46">
        <f t="shared" si="5"/>
        <v>367147.81038231688</v>
      </c>
      <c r="AQ50" s="46">
        <f t="shared" si="6"/>
        <v>6370814.8646826474</v>
      </c>
      <c r="AR50" s="2" t="s">
        <v>20</v>
      </c>
      <c r="AS50" s="2">
        <v>3</v>
      </c>
      <c r="AT50" s="2">
        <v>2.75</v>
      </c>
      <c r="AU50" s="2">
        <v>3</v>
      </c>
      <c r="AV50" s="2">
        <v>3.25</v>
      </c>
      <c r="AW50" s="2">
        <v>3.5</v>
      </c>
      <c r="AX50" s="2">
        <v>3.75</v>
      </c>
      <c r="AY50" s="2">
        <v>4</v>
      </c>
      <c r="AZ50" s="2">
        <v>4.25</v>
      </c>
      <c r="BA50" s="2">
        <v>4.5</v>
      </c>
      <c r="BB50" s="2">
        <v>4.75</v>
      </c>
      <c r="BC50" s="2">
        <v>5</v>
      </c>
      <c r="BD50" s="2">
        <v>5.25</v>
      </c>
      <c r="BG50" s="50" t="str">
        <f t="shared" si="8"/>
        <v>2022AbrilMéxico</v>
      </c>
      <c r="BH50" s="2">
        <v>2022</v>
      </c>
      <c r="BI50" s="55" t="s">
        <v>57</v>
      </c>
      <c r="BJ50" s="55" t="str">
        <f t="shared" si="21"/>
        <v>Abril/2022</v>
      </c>
      <c r="BK50" s="2" t="s">
        <v>26</v>
      </c>
      <c r="BL50" s="2" t="s">
        <v>19</v>
      </c>
      <c r="BM50" s="52" t="s">
        <v>1204</v>
      </c>
      <c r="BN50" s="51">
        <f t="shared" si="9"/>
        <v>1010855.9985247073</v>
      </c>
    </row>
    <row r="51" spans="4:66" x14ac:dyDescent="0.25">
      <c r="D51" t="str">
        <f t="shared" si="10"/>
        <v>2022MarçoCosta Rica</v>
      </c>
      <c r="E51" s="2">
        <v>2022</v>
      </c>
      <c r="F51" s="2" t="s">
        <v>56</v>
      </c>
      <c r="G51" s="2" t="s">
        <v>27</v>
      </c>
      <c r="H51" s="2" t="s">
        <v>20</v>
      </c>
      <c r="I51" s="45">
        <f t="shared" si="11"/>
        <v>24424893.515084844</v>
      </c>
      <c r="J51" s="33">
        <v>1000000</v>
      </c>
      <c r="K51" s="41">
        <v>2978140.4491035799</v>
      </c>
      <c r="L51" s="41">
        <v>3017272.5301727257</v>
      </c>
      <c r="M51" s="41">
        <v>2268062.9911612249</v>
      </c>
      <c r="N51" s="43">
        <v>1289111.0358070715</v>
      </c>
      <c r="O51" s="43">
        <v>790911.16000303463</v>
      </c>
      <c r="P51" s="43">
        <v>13081395.348837208</v>
      </c>
      <c r="AC51" s="50" t="str">
        <f t="shared" si="16"/>
        <v>2022MarçoCosta Rica</v>
      </c>
      <c r="AD51" s="2">
        <v>2022</v>
      </c>
      <c r="AE51" s="2" t="s">
        <v>56</v>
      </c>
      <c r="AF51" s="2" t="s">
        <v>27</v>
      </c>
      <c r="AG51" s="2" t="s">
        <v>20</v>
      </c>
      <c r="AH51" s="54">
        <f t="shared" si="17"/>
        <v>24424893.515084844</v>
      </c>
      <c r="AI51" s="27">
        <f t="shared" si="32"/>
        <v>1.1147829080367346E-2</v>
      </c>
      <c r="AJ51" s="28">
        <f t="shared" si="33"/>
        <v>18468941.578873843</v>
      </c>
      <c r="AK51" s="46">
        <f t="shared" si="0"/>
        <v>756152.38885145599</v>
      </c>
      <c r="AL51" s="46">
        <f t="shared" si="1"/>
        <v>2251928.01492482</v>
      </c>
      <c r="AM51" s="46">
        <f t="shared" si="2"/>
        <v>2281517.8315059836</v>
      </c>
      <c r="AN51" s="46">
        <f t="shared" si="3"/>
        <v>1715001.2488321392</v>
      </c>
      <c r="AO51" s="46">
        <f t="shared" si="4"/>
        <v>974764.3892202921</v>
      </c>
      <c r="AP51" s="46">
        <f t="shared" si="5"/>
        <v>598049.36300557083</v>
      </c>
      <c r="AQ51" s="46">
        <f t="shared" si="6"/>
        <v>9891528.342533581</v>
      </c>
      <c r="AR51" s="2" t="s">
        <v>21</v>
      </c>
      <c r="AS51" s="2">
        <v>4</v>
      </c>
      <c r="AT51" s="2">
        <v>3.75</v>
      </c>
      <c r="AU51" s="2">
        <v>4</v>
      </c>
      <c r="AV51" s="2">
        <v>4.25</v>
      </c>
      <c r="AW51" s="2">
        <v>4.5</v>
      </c>
      <c r="AX51" s="2">
        <v>4.75</v>
      </c>
      <c r="AY51" s="2">
        <v>5</v>
      </c>
      <c r="AZ51" s="2">
        <v>5.25</v>
      </c>
      <c r="BA51" s="2">
        <v>5.5</v>
      </c>
      <c r="BB51" s="2">
        <v>5.75</v>
      </c>
      <c r="BC51" s="2">
        <v>6</v>
      </c>
      <c r="BD51" s="2">
        <v>6.25</v>
      </c>
      <c r="BG51" s="50" t="str">
        <f t="shared" si="8"/>
        <v>2022MaioEstados Unidos</v>
      </c>
      <c r="BH51" s="2">
        <v>2022</v>
      </c>
      <c r="BI51" s="55" t="s">
        <v>58</v>
      </c>
      <c r="BJ51" s="55" t="str">
        <f t="shared" si="21"/>
        <v>Maio/2022</v>
      </c>
      <c r="BK51" s="2" t="s">
        <v>26</v>
      </c>
      <c r="BL51" s="2" t="s">
        <v>17</v>
      </c>
      <c r="BM51" s="52" t="s">
        <v>1204</v>
      </c>
      <c r="BN51" s="51">
        <f t="shared" si="9"/>
        <v>52798053.278370611</v>
      </c>
    </row>
    <row r="52" spans="4:66" x14ac:dyDescent="0.25">
      <c r="D52" t="str">
        <f t="shared" si="10"/>
        <v>2022MarçoEl Salvador</v>
      </c>
      <c r="E52" s="2">
        <v>2022</v>
      </c>
      <c r="F52" s="2" t="s">
        <v>56</v>
      </c>
      <c r="G52" s="2" t="s">
        <v>27</v>
      </c>
      <c r="H52" s="2" t="s">
        <v>21</v>
      </c>
      <c r="I52" s="45">
        <f t="shared" si="11"/>
        <v>21801587.276742801</v>
      </c>
      <c r="J52" s="33">
        <v>300000</v>
      </c>
      <c r="K52" s="41">
        <v>953004.94371314545</v>
      </c>
      <c r="L52" s="41">
        <v>2051745.3205174536</v>
      </c>
      <c r="M52" s="41">
        <v>283507.87389515311</v>
      </c>
      <c r="N52" s="43">
        <v>507831.6201664221</v>
      </c>
      <c r="O52" s="43">
        <v>263637.05333434488</v>
      </c>
      <c r="P52" s="43">
        <v>17441860.465116281</v>
      </c>
      <c r="AC52" s="50" t="str">
        <f t="shared" si="16"/>
        <v>2022MarçoEl Salvador</v>
      </c>
      <c r="AD52" s="2">
        <v>2022</v>
      </c>
      <c r="AE52" s="2" t="s">
        <v>56</v>
      </c>
      <c r="AF52" s="2" t="s">
        <v>27</v>
      </c>
      <c r="AG52" s="2" t="s">
        <v>21</v>
      </c>
      <c r="AH52" s="54">
        <f t="shared" si="17"/>
        <v>21801587.276742801</v>
      </c>
      <c r="AI52" s="27">
        <f t="shared" si="32"/>
        <v>9.9505190674316797E-3</v>
      </c>
      <c r="AJ52" s="28">
        <f t="shared" si="33"/>
        <v>16485322.300062578</v>
      </c>
      <c r="AK52" s="46">
        <f t="shared" si="0"/>
        <v>226845.71665543682</v>
      </c>
      <c r="AL52" s="46">
        <f t="shared" si="1"/>
        <v>720616.96477594227</v>
      </c>
      <c r="AM52" s="46">
        <f t="shared" si="2"/>
        <v>1551432.1254240689</v>
      </c>
      <c r="AN52" s="46">
        <f t="shared" si="3"/>
        <v>214375.15610401737</v>
      </c>
      <c r="AO52" s="46">
        <f t="shared" si="4"/>
        <v>383998.09272314527</v>
      </c>
      <c r="AP52" s="46">
        <f t="shared" si="5"/>
        <v>199349.78766852358</v>
      </c>
      <c r="AQ52" s="46">
        <f t="shared" si="6"/>
        <v>13188704.456711443</v>
      </c>
      <c r="AR52" s="2" t="s">
        <v>22</v>
      </c>
      <c r="AS52" s="2">
        <v>10</v>
      </c>
      <c r="AT52" s="2">
        <v>9.5</v>
      </c>
      <c r="AU52" s="2">
        <v>10</v>
      </c>
      <c r="AV52" s="2">
        <v>10.5</v>
      </c>
      <c r="AW52" s="2">
        <v>11</v>
      </c>
      <c r="AX52" s="2">
        <v>1.5</v>
      </c>
      <c r="AY52" s="2">
        <v>12</v>
      </c>
      <c r="AZ52" s="2">
        <v>12.5</v>
      </c>
      <c r="BA52" s="2">
        <v>13</v>
      </c>
      <c r="BB52" s="2">
        <v>13.5</v>
      </c>
      <c r="BC52" s="2">
        <v>14</v>
      </c>
      <c r="BD52" s="2">
        <v>14.5</v>
      </c>
      <c r="BG52" s="50" t="str">
        <f t="shared" si="8"/>
        <v>2022MaioCanadá</v>
      </c>
      <c r="BH52" s="2">
        <v>2022</v>
      </c>
      <c r="BI52" s="55" t="s">
        <v>58</v>
      </c>
      <c r="BJ52" s="55" t="str">
        <f t="shared" si="21"/>
        <v>Maio/2022</v>
      </c>
      <c r="BK52" s="2" t="s">
        <v>26</v>
      </c>
      <c r="BL52" s="2" t="s">
        <v>18</v>
      </c>
      <c r="BM52" s="52" t="s">
        <v>1204</v>
      </c>
      <c r="BN52" s="51">
        <f t="shared" si="9"/>
        <v>21119221.311348252</v>
      </c>
    </row>
    <row r="53" spans="4:66" x14ac:dyDescent="0.25">
      <c r="D53" t="str">
        <f t="shared" si="10"/>
        <v>2022MarçoGuatemala</v>
      </c>
      <c r="E53" s="2">
        <v>2022</v>
      </c>
      <c r="F53" s="2" t="s">
        <v>56</v>
      </c>
      <c r="G53" s="2" t="s">
        <v>27</v>
      </c>
      <c r="H53" s="2" t="s">
        <v>22</v>
      </c>
      <c r="I53" s="45">
        <f t="shared" si="11"/>
        <v>55973150.382110074</v>
      </c>
      <c r="J53" s="33">
        <v>400000</v>
      </c>
      <c r="K53" s="41">
        <v>3978795.6400023829</v>
      </c>
      <c r="L53" s="41">
        <v>3017272.5301727257</v>
      </c>
      <c r="M53" s="41">
        <v>1701047.2433709188</v>
      </c>
      <c r="N53" s="43">
        <v>1953198.5391016232</v>
      </c>
      <c r="O53" s="43">
        <v>1318185.2666717246</v>
      </c>
      <c r="P53" s="43">
        <v>43604651.162790701</v>
      </c>
      <c r="AC53" s="50" t="str">
        <f t="shared" si="16"/>
        <v>2022MarçoGuatemala</v>
      </c>
      <c r="AD53" s="2">
        <v>2022</v>
      </c>
      <c r="AE53" s="2" t="s">
        <v>56</v>
      </c>
      <c r="AF53" s="2" t="s">
        <v>27</v>
      </c>
      <c r="AG53" s="2" t="s">
        <v>22</v>
      </c>
      <c r="AH53" s="54">
        <f t="shared" si="17"/>
        <v>55973150.382110074</v>
      </c>
      <c r="AI53" s="27">
        <f t="shared" si="32"/>
        <v>2.5546850927480647E-2</v>
      </c>
      <c r="AJ53" s="28">
        <f t="shared" si="33"/>
        <v>42324231.372974321</v>
      </c>
      <c r="AK53" s="46">
        <f t="shared" si="0"/>
        <v>302460.95554058242</v>
      </c>
      <c r="AL53" s="46">
        <f t="shared" si="1"/>
        <v>3008575.8279395597</v>
      </c>
      <c r="AM53" s="46">
        <f t="shared" si="2"/>
        <v>2281517.8315059836</v>
      </c>
      <c r="AN53" s="46">
        <f t="shared" si="3"/>
        <v>1286250.9366241044</v>
      </c>
      <c r="AO53" s="46">
        <f t="shared" si="4"/>
        <v>1476915.7412428663</v>
      </c>
      <c r="AP53" s="46">
        <f t="shared" si="5"/>
        <v>996748.93834261817</v>
      </c>
      <c r="AQ53" s="46">
        <f t="shared" si="6"/>
        <v>32971761.141778611</v>
      </c>
      <c r="AR53" s="2" t="s">
        <v>23</v>
      </c>
      <c r="AS53" s="2">
        <v>5</v>
      </c>
      <c r="AT53" s="2">
        <v>4.75</v>
      </c>
      <c r="AU53" s="2">
        <v>5</v>
      </c>
      <c r="AV53" s="2">
        <v>5.25</v>
      </c>
      <c r="AW53" s="2">
        <v>5.5</v>
      </c>
      <c r="AX53" s="2">
        <v>5.75</v>
      </c>
      <c r="AY53" s="2">
        <v>6</v>
      </c>
      <c r="AZ53" s="2">
        <v>6.25</v>
      </c>
      <c r="BA53" s="2">
        <v>6.5</v>
      </c>
      <c r="BB53" s="2">
        <v>6.75</v>
      </c>
      <c r="BC53" s="2">
        <v>7</v>
      </c>
      <c r="BD53" s="2">
        <v>7.25</v>
      </c>
      <c r="BG53" s="50" t="str">
        <f t="shared" si="8"/>
        <v>2022MaioMéxico</v>
      </c>
      <c r="BH53" s="2">
        <v>2022</v>
      </c>
      <c r="BI53" s="55" t="s">
        <v>58</v>
      </c>
      <c r="BJ53" s="55" t="str">
        <f t="shared" si="21"/>
        <v>Maio/2022</v>
      </c>
      <c r="BK53" s="2" t="s">
        <v>26</v>
      </c>
      <c r="BL53" s="2" t="s">
        <v>19</v>
      </c>
      <c r="BM53" s="52" t="s">
        <v>1204</v>
      </c>
      <c r="BN53" s="51">
        <f t="shared" si="9"/>
        <v>1055961.0655674124</v>
      </c>
    </row>
    <row r="54" spans="4:66" x14ac:dyDescent="0.25">
      <c r="D54" t="str">
        <f t="shared" si="10"/>
        <v>2022MarçoHonduras</v>
      </c>
      <c r="E54" s="2">
        <v>2022</v>
      </c>
      <c r="F54" s="2" t="s">
        <v>56</v>
      </c>
      <c r="G54" s="2" t="s">
        <v>27</v>
      </c>
      <c r="H54" s="2" t="s">
        <v>23</v>
      </c>
      <c r="I54" s="45">
        <f t="shared" si="11"/>
        <v>27299181.655152373</v>
      </c>
      <c r="J54" s="33">
        <v>200000</v>
      </c>
      <c r="K54" s="41">
        <v>1191256.1796414319</v>
      </c>
      <c r="L54" s="41">
        <v>2051745.3205174536</v>
      </c>
      <c r="M54" s="41">
        <v>567015.74779030622</v>
      </c>
      <c r="N54" s="43">
        <v>1289111.0358070715</v>
      </c>
      <c r="O54" s="43">
        <v>197727.79000075866</v>
      </c>
      <c r="P54" s="43">
        <v>21802325.58139535</v>
      </c>
      <c r="AC54" s="50" t="str">
        <f t="shared" si="16"/>
        <v>2022MarçoHonduras</v>
      </c>
      <c r="AD54" s="2">
        <v>2022</v>
      </c>
      <c r="AE54" s="2" t="s">
        <v>56</v>
      </c>
      <c r="AF54" s="2" t="s">
        <v>27</v>
      </c>
      <c r="AG54" s="2" t="s">
        <v>23</v>
      </c>
      <c r="AH54" s="54">
        <f t="shared" si="17"/>
        <v>27299181.655152373</v>
      </c>
      <c r="AI54" s="27">
        <f t="shared" si="32"/>
        <v>1.2459690394866448E-2</v>
      </c>
      <c r="AJ54" s="28">
        <f t="shared" si="33"/>
        <v>20642341.422233313</v>
      </c>
      <c r="AK54" s="46">
        <f t="shared" si="0"/>
        <v>151230.47777029121</v>
      </c>
      <c r="AL54" s="46">
        <f t="shared" si="1"/>
        <v>900771.20596992807</v>
      </c>
      <c r="AM54" s="46">
        <f t="shared" si="2"/>
        <v>1551432.1254240689</v>
      </c>
      <c r="AN54" s="46">
        <f t="shared" si="3"/>
        <v>428750.3122080348</v>
      </c>
      <c r="AO54" s="46">
        <f t="shared" si="4"/>
        <v>974764.3892202921</v>
      </c>
      <c r="AP54" s="46">
        <f t="shared" si="5"/>
        <v>149512.34075139271</v>
      </c>
      <c r="AQ54" s="46">
        <f t="shared" si="6"/>
        <v>16485880.570889305</v>
      </c>
      <c r="AR54" s="2" t="s">
        <v>24</v>
      </c>
      <c r="AS54" s="2">
        <v>1</v>
      </c>
      <c r="AT54" s="2">
        <v>0.95</v>
      </c>
      <c r="AU54" s="2">
        <v>1</v>
      </c>
      <c r="AV54" s="2">
        <v>1.05</v>
      </c>
      <c r="AW54" s="2">
        <v>1.1000000000000001</v>
      </c>
      <c r="AX54" s="2">
        <v>1.1499999999999999</v>
      </c>
      <c r="AY54" s="2">
        <v>1.2</v>
      </c>
      <c r="AZ54" s="2">
        <v>1.25</v>
      </c>
      <c r="BA54" s="2">
        <v>1.3</v>
      </c>
      <c r="BB54" s="2">
        <v>1.35</v>
      </c>
      <c r="BC54" s="2">
        <v>1.4</v>
      </c>
      <c r="BD54" s="2">
        <v>1.45</v>
      </c>
      <c r="BG54" s="50" t="str">
        <f t="shared" si="8"/>
        <v>2022JunhoEstados Unidos</v>
      </c>
      <c r="BH54" s="2">
        <v>2022</v>
      </c>
      <c r="BI54" s="55" t="s">
        <v>59</v>
      </c>
      <c r="BJ54" s="55" t="str">
        <f t="shared" si="21"/>
        <v>Junho/2022</v>
      </c>
      <c r="BK54" s="2" t="s">
        <v>26</v>
      </c>
      <c r="BL54" s="2" t="s">
        <v>17</v>
      </c>
      <c r="BM54" s="52" t="s">
        <v>1204</v>
      </c>
      <c r="BN54" s="51">
        <f t="shared" si="9"/>
        <v>55731278.460502326</v>
      </c>
    </row>
    <row r="55" spans="4:66" x14ac:dyDescent="0.25">
      <c r="D55" t="str">
        <f t="shared" si="10"/>
        <v>2022MarçoNicarágua</v>
      </c>
      <c r="E55" s="2">
        <v>2022</v>
      </c>
      <c r="F55" s="2" t="s">
        <v>56</v>
      </c>
      <c r="G55" s="2" t="s">
        <v>27</v>
      </c>
      <c r="H55" s="2" t="s">
        <v>24</v>
      </c>
      <c r="I55" s="45">
        <f t="shared" si="11"/>
        <v>7171162.8512284104</v>
      </c>
      <c r="J55" s="33">
        <v>100000</v>
      </c>
      <c r="K55" s="41">
        <v>786229.07856334501</v>
      </c>
      <c r="L55" s="41">
        <v>1025872.6602587268</v>
      </c>
      <c r="M55" s="41">
        <v>141753.93694757656</v>
      </c>
      <c r="N55" s="43">
        <v>625023.53251251951</v>
      </c>
      <c r="O55" s="43">
        <v>131818.52666717244</v>
      </c>
      <c r="P55" s="43">
        <v>4360465.1162790703</v>
      </c>
      <c r="AC55" s="50" t="str">
        <f t="shared" si="16"/>
        <v>2022MarçoNicarágua</v>
      </c>
      <c r="AD55" s="2">
        <v>2022</v>
      </c>
      <c r="AE55" s="2" t="s">
        <v>56</v>
      </c>
      <c r="AF55" s="2" t="s">
        <v>27</v>
      </c>
      <c r="AG55" s="2" t="s">
        <v>24</v>
      </c>
      <c r="AH55" s="54">
        <f t="shared" si="17"/>
        <v>7171162.8512284104</v>
      </c>
      <c r="AI55" s="27">
        <f t="shared" si="32"/>
        <v>3.2730090603507135E-3</v>
      </c>
      <c r="AJ55" s="28">
        <f t="shared" si="33"/>
        <v>5422491.9207991809</v>
      </c>
      <c r="AK55" s="46">
        <f t="shared" si="0"/>
        <v>75615.238885145605</v>
      </c>
      <c r="AL55" s="46">
        <f t="shared" si="1"/>
        <v>594508.99594015244</v>
      </c>
      <c r="AM55" s="46">
        <f t="shared" si="2"/>
        <v>775716.06271203444</v>
      </c>
      <c r="AN55" s="46">
        <f t="shared" si="3"/>
        <v>107187.57805200868</v>
      </c>
      <c r="AO55" s="46">
        <f t="shared" si="4"/>
        <v>472613.03719771735</v>
      </c>
      <c r="AP55" s="46">
        <f t="shared" si="5"/>
        <v>99674.893834261791</v>
      </c>
      <c r="AQ55" s="46">
        <f t="shared" si="6"/>
        <v>3297176.1141778608</v>
      </c>
      <c r="AR55" s="2" t="s">
        <v>25</v>
      </c>
      <c r="AS55" s="2">
        <v>2</v>
      </c>
      <c r="AT55" s="2">
        <v>1.9</v>
      </c>
      <c r="AU55" s="2">
        <v>2</v>
      </c>
      <c r="AV55" s="2">
        <v>2.1</v>
      </c>
      <c r="AW55" s="2">
        <v>2.2000000000000002</v>
      </c>
      <c r="AX55" s="2">
        <v>2.2999999999999998</v>
      </c>
      <c r="AY55" s="2">
        <v>2.4</v>
      </c>
      <c r="AZ55" s="2">
        <v>2.5</v>
      </c>
      <c r="BA55" s="2">
        <v>2.6</v>
      </c>
      <c r="BB55" s="2">
        <v>2.7</v>
      </c>
      <c r="BC55" s="2">
        <v>2.8</v>
      </c>
      <c r="BD55" s="2">
        <v>2.9</v>
      </c>
      <c r="BG55" s="50" t="str">
        <f t="shared" si="8"/>
        <v>2022JunhoCanadá</v>
      </c>
      <c r="BH55" s="2">
        <v>2022</v>
      </c>
      <c r="BI55" s="55" t="s">
        <v>59</v>
      </c>
      <c r="BJ55" s="55" t="str">
        <f t="shared" si="21"/>
        <v>Junho/2022</v>
      </c>
      <c r="BK55" s="2" t="s">
        <v>26</v>
      </c>
      <c r="BL55" s="2" t="s">
        <v>18</v>
      </c>
      <c r="BM55" s="52" t="s">
        <v>1204</v>
      </c>
      <c r="BN55" s="51">
        <f t="shared" si="9"/>
        <v>22292511.384200927</v>
      </c>
    </row>
    <row r="56" spans="4:66" x14ac:dyDescent="0.25">
      <c r="D56" t="str">
        <f t="shared" si="10"/>
        <v>2022MarçoPanamá</v>
      </c>
      <c r="E56" s="2">
        <v>2022</v>
      </c>
      <c r="F56" s="2" t="s">
        <v>56</v>
      </c>
      <c r="G56" s="2" t="s">
        <v>27</v>
      </c>
      <c r="H56" s="2" t="s">
        <v>25</v>
      </c>
      <c r="I56" s="45">
        <f t="shared" si="11"/>
        <v>14720324.53295139</v>
      </c>
      <c r="J56" s="33">
        <v>500000</v>
      </c>
      <c r="K56" s="41">
        <v>2382512.3592828638</v>
      </c>
      <c r="L56" s="41">
        <v>1025872.6602587268</v>
      </c>
      <c r="M56" s="41">
        <v>1134031.4955806124</v>
      </c>
      <c r="N56" s="43">
        <v>429703.67860235716</v>
      </c>
      <c r="O56" s="43">
        <v>527274.10666868975</v>
      </c>
      <c r="P56" s="43">
        <v>8720930.2325581405</v>
      </c>
      <c r="AC56" s="50" t="str">
        <f t="shared" si="16"/>
        <v>2022MarçoPanamá</v>
      </c>
      <c r="AD56" s="2">
        <v>2022</v>
      </c>
      <c r="AE56" s="2" t="s">
        <v>56</v>
      </c>
      <c r="AF56" s="2" t="s">
        <v>27</v>
      </c>
      <c r="AG56" s="2" t="s">
        <v>25</v>
      </c>
      <c r="AH56" s="54">
        <f t="shared" si="17"/>
        <v>14720324.53295139</v>
      </c>
      <c r="AI56" s="27">
        <f t="shared" si="32"/>
        <v>6.7185415485857582E-3</v>
      </c>
      <c r="AJ56" s="28">
        <f t="shared" si="33"/>
        <v>11130808.560259886</v>
      </c>
      <c r="AK56" s="46">
        <f t="shared" si="0"/>
        <v>378076.194425728</v>
      </c>
      <c r="AL56" s="46">
        <f t="shared" si="1"/>
        <v>1801542.4119398557</v>
      </c>
      <c r="AM56" s="46">
        <f t="shared" si="2"/>
        <v>775716.06271203444</v>
      </c>
      <c r="AN56" s="46">
        <f t="shared" si="3"/>
        <v>857500.62441606936</v>
      </c>
      <c r="AO56" s="46">
        <f t="shared" si="4"/>
        <v>324921.46307343064</v>
      </c>
      <c r="AP56" s="46">
        <f t="shared" si="5"/>
        <v>398699.57533704711</v>
      </c>
      <c r="AQ56" s="46">
        <f t="shared" si="6"/>
        <v>6594352.2283557216</v>
      </c>
      <c r="AS56" s="2" t="s">
        <v>16</v>
      </c>
      <c r="AT56" s="2" t="s">
        <v>55</v>
      </c>
      <c r="AU56" s="2" t="s">
        <v>56</v>
      </c>
      <c r="AV56" s="2" t="s">
        <v>57</v>
      </c>
      <c r="AW56" s="2" t="s">
        <v>58</v>
      </c>
      <c r="AX56" s="2" t="s">
        <v>59</v>
      </c>
      <c r="AY56" s="2" t="s">
        <v>60</v>
      </c>
      <c r="AZ56" s="2" t="s">
        <v>61</v>
      </c>
      <c r="BA56" s="2" t="s">
        <v>62</v>
      </c>
      <c r="BB56" s="2" t="s">
        <v>63</v>
      </c>
      <c r="BC56" s="2" t="s">
        <v>64</v>
      </c>
      <c r="BD56" s="2" t="s">
        <v>65</v>
      </c>
      <c r="BG56" s="50" t="str">
        <f t="shared" si="8"/>
        <v>2022JunhoMéxico</v>
      </c>
      <c r="BH56" s="2">
        <v>2022</v>
      </c>
      <c r="BI56" s="55" t="s">
        <v>59</v>
      </c>
      <c r="BJ56" s="55" t="str">
        <f t="shared" si="21"/>
        <v>Junho/2022</v>
      </c>
      <c r="BK56" s="2" t="s">
        <v>26</v>
      </c>
      <c r="BL56" s="2" t="s">
        <v>19</v>
      </c>
      <c r="BM56" s="52" t="s">
        <v>1204</v>
      </c>
      <c r="BN56" s="51">
        <f t="shared" si="9"/>
        <v>1114625.5692100464</v>
      </c>
    </row>
    <row r="57" spans="4:66" x14ac:dyDescent="0.25">
      <c r="D57" t="str">
        <f t="shared" si="10"/>
        <v>2022AbrilCosta Rica</v>
      </c>
      <c r="E57" s="2">
        <v>2022</v>
      </c>
      <c r="F57" s="2" t="s">
        <v>57</v>
      </c>
      <c r="G57" s="2" t="s">
        <v>27</v>
      </c>
      <c r="H57" s="2" t="s">
        <v>20</v>
      </c>
      <c r="I57" s="45">
        <f t="shared" si="11"/>
        <v>26355914.96140724</v>
      </c>
      <c r="J57" s="33">
        <v>1100000</v>
      </c>
      <c r="K57" s="41">
        <v>3260128.6268930975</v>
      </c>
      <c r="L57" s="41">
        <v>3276408.2082357793</v>
      </c>
      <c r="M57" s="41">
        <v>2497680.3172314423</v>
      </c>
      <c r="N57" s="43">
        <v>1414874.3197719618</v>
      </c>
      <c r="O57" s="43">
        <v>850031.73451808875</v>
      </c>
      <c r="P57" s="43">
        <v>13956791.75475687</v>
      </c>
      <c r="AC57" s="50" t="str">
        <f t="shared" si="16"/>
        <v>2022AbrilCosta Rica</v>
      </c>
      <c r="AD57" s="2">
        <v>2022</v>
      </c>
      <c r="AE57" s="2" t="s">
        <v>57</v>
      </c>
      <c r="AF57" s="2" t="s">
        <v>27</v>
      </c>
      <c r="AG57" s="2" t="s">
        <v>20</v>
      </c>
      <c r="AH57" s="54">
        <f t="shared" si="17"/>
        <v>26355914.96140724</v>
      </c>
      <c r="AI57" s="27">
        <f t="shared" si="32"/>
        <v>1.202917159352225E-2</v>
      </c>
      <c r="AJ57" s="28">
        <f t="shared" si="33"/>
        <v>19929088.058433913</v>
      </c>
      <c r="AK57" s="46">
        <f t="shared" si="0"/>
        <v>831767.62773660151</v>
      </c>
      <c r="AL57" s="46">
        <f t="shared" si="1"/>
        <v>2465154.0491882325</v>
      </c>
      <c r="AM57" s="46">
        <f t="shared" si="2"/>
        <v>2477463.8935100031</v>
      </c>
      <c r="AN57" s="46">
        <f t="shared" si="3"/>
        <v>1888626.9384618176</v>
      </c>
      <c r="AO57" s="46">
        <f t="shared" si="4"/>
        <v>1069860.5968201475</v>
      </c>
      <c r="AP57" s="46">
        <f t="shared" si="5"/>
        <v>642753.52665539936</v>
      </c>
      <c r="AQ57" s="46">
        <f t="shared" si="6"/>
        <v>10553461.42606171</v>
      </c>
      <c r="AR57" s="2" t="s">
        <v>20</v>
      </c>
      <c r="AS57" s="36">
        <f t="shared" ref="AS57:BD57" si="40">AS50/SUM(AS50:AS55)</f>
        <v>0.12</v>
      </c>
      <c r="AT57" s="36">
        <f t="shared" si="40"/>
        <v>0.11652542372881357</v>
      </c>
      <c r="AU57" s="36">
        <f t="shared" si="40"/>
        <v>0.12</v>
      </c>
      <c r="AV57" s="36">
        <f t="shared" si="40"/>
        <v>0.12310606060606059</v>
      </c>
      <c r="AW57" s="36">
        <f t="shared" si="40"/>
        <v>0.12589928057553956</v>
      </c>
      <c r="AX57" s="36">
        <f t="shared" si="40"/>
        <v>0.1953125</v>
      </c>
      <c r="AY57" s="36">
        <f t="shared" si="40"/>
        <v>0.13071895424836602</v>
      </c>
      <c r="AZ57" s="36">
        <f t="shared" si="40"/>
        <v>0.1328125</v>
      </c>
      <c r="BA57" s="36">
        <f t="shared" si="40"/>
        <v>0.1347305389221557</v>
      </c>
      <c r="BB57" s="36">
        <f t="shared" si="40"/>
        <v>0.1364942528735632</v>
      </c>
      <c r="BC57" s="36">
        <f t="shared" si="40"/>
        <v>0.13812154696132597</v>
      </c>
      <c r="BD57" s="36">
        <f t="shared" si="40"/>
        <v>0.13962765957446807</v>
      </c>
      <c r="BG57" s="50" t="str">
        <f t="shared" si="8"/>
        <v>2022JulhoEstados Unidos</v>
      </c>
      <c r="BH57" s="2">
        <v>2022</v>
      </c>
      <c r="BI57" s="55" t="s">
        <v>60</v>
      </c>
      <c r="BJ57" s="55" t="str">
        <f t="shared" si="21"/>
        <v>Julho/2022</v>
      </c>
      <c r="BK57" s="2" t="s">
        <v>26</v>
      </c>
      <c r="BL57" s="2" t="s">
        <v>17</v>
      </c>
      <c r="BM57" s="52" t="s">
        <v>1204</v>
      </c>
      <c r="BN57" s="51">
        <f t="shared" si="9"/>
        <v>58664503.642634034</v>
      </c>
    </row>
    <row r="58" spans="4:66" x14ac:dyDescent="0.25">
      <c r="D58" t="str">
        <f t="shared" si="10"/>
        <v>2022AbrilEl Salvador</v>
      </c>
      <c r="E58" s="2">
        <v>2022</v>
      </c>
      <c r="F58" s="2" t="s">
        <v>57</v>
      </c>
      <c r="G58" s="2" t="s">
        <v>27</v>
      </c>
      <c r="H58" s="2" t="s">
        <v>21</v>
      </c>
      <c r="I58" s="45">
        <f t="shared" si="11"/>
        <v>23031996.468393184</v>
      </c>
      <c r="J58" s="33">
        <v>320000</v>
      </c>
      <c r="K58" s="41">
        <v>1043241.160605791</v>
      </c>
      <c r="L58" s="41">
        <v>2268282.6057016933</v>
      </c>
      <c r="M58" s="41">
        <v>311351.53358705417</v>
      </c>
      <c r="N58" s="43">
        <v>550228.90213354072</v>
      </c>
      <c r="O58" s="43">
        <v>287703.04860612238</v>
      </c>
      <c r="P58" s="43">
        <v>18251189.217758983</v>
      </c>
      <c r="AC58" s="50" t="str">
        <f t="shared" si="16"/>
        <v>2022AbrilEl Salvador</v>
      </c>
      <c r="AD58" s="2">
        <v>2022</v>
      </c>
      <c r="AE58" s="2" t="s">
        <v>57</v>
      </c>
      <c r="AF58" s="2" t="s">
        <v>27</v>
      </c>
      <c r="AG58" s="2" t="s">
        <v>21</v>
      </c>
      <c r="AH58" s="54">
        <f t="shared" si="17"/>
        <v>23031996.468393184</v>
      </c>
      <c r="AI58" s="27">
        <f t="shared" si="32"/>
        <v>1.051209332195034E-2</v>
      </c>
      <c r="AJ58" s="28">
        <f t="shared" si="33"/>
        <v>17415699.149593804</v>
      </c>
      <c r="AK58" s="46">
        <f t="shared" si="0"/>
        <v>241968.76443246592</v>
      </c>
      <c r="AL58" s="46">
        <f t="shared" si="1"/>
        <v>788849.29574023432</v>
      </c>
      <c r="AM58" s="46">
        <f t="shared" si="2"/>
        <v>1715167.3108915405</v>
      </c>
      <c r="AN58" s="46">
        <f t="shared" si="3"/>
        <v>235429.20589441533</v>
      </c>
      <c r="AO58" s="46">
        <f t="shared" si="4"/>
        <v>416056.89876339084</v>
      </c>
      <c r="AP58" s="46">
        <f t="shared" si="5"/>
        <v>217547.347483366</v>
      </c>
      <c r="AQ58" s="46">
        <f t="shared" si="6"/>
        <v>13800680.326388393</v>
      </c>
      <c r="AR58" s="2" t="s">
        <v>21</v>
      </c>
      <c r="AS58" s="36">
        <f t="shared" ref="AS58:BD58" si="41">AS51/SUM(AS50:AS55)</f>
        <v>0.16</v>
      </c>
      <c r="AT58" s="36">
        <f t="shared" si="41"/>
        <v>0.15889830508474578</v>
      </c>
      <c r="AU58" s="36">
        <f t="shared" si="41"/>
        <v>0.16</v>
      </c>
      <c r="AV58" s="36">
        <f t="shared" si="41"/>
        <v>0.16098484848484848</v>
      </c>
      <c r="AW58" s="36">
        <f t="shared" si="41"/>
        <v>0.16187050359712229</v>
      </c>
      <c r="AX58" s="36">
        <f t="shared" si="41"/>
        <v>0.24739583333333334</v>
      </c>
      <c r="AY58" s="36">
        <f t="shared" si="41"/>
        <v>0.16339869281045752</v>
      </c>
      <c r="AZ58" s="36">
        <f t="shared" si="41"/>
        <v>0.1640625</v>
      </c>
      <c r="BA58" s="36">
        <f t="shared" si="41"/>
        <v>0.16467065868263472</v>
      </c>
      <c r="BB58" s="36">
        <f t="shared" si="41"/>
        <v>0.16522988505747124</v>
      </c>
      <c r="BC58" s="36">
        <f t="shared" si="41"/>
        <v>0.16574585635359118</v>
      </c>
      <c r="BD58" s="36">
        <f t="shared" si="41"/>
        <v>0.16622340425531915</v>
      </c>
      <c r="BG58" s="50" t="str">
        <f t="shared" si="8"/>
        <v>2022JulhoCanadá</v>
      </c>
      <c r="BH58" s="2">
        <v>2022</v>
      </c>
      <c r="BI58" s="55" t="s">
        <v>60</v>
      </c>
      <c r="BJ58" s="55" t="str">
        <f t="shared" si="21"/>
        <v>Julho/2022</v>
      </c>
      <c r="BK58" s="2" t="s">
        <v>26</v>
      </c>
      <c r="BL58" s="2" t="s">
        <v>18</v>
      </c>
      <c r="BM58" s="52" t="s">
        <v>1204</v>
      </c>
      <c r="BN58" s="51">
        <f t="shared" si="9"/>
        <v>23465801.457053613</v>
      </c>
    </row>
    <row r="59" spans="4:66" x14ac:dyDescent="0.25">
      <c r="D59" t="str">
        <f t="shared" si="10"/>
        <v>2022AbrilGuatemala</v>
      </c>
      <c r="E59" s="2">
        <v>2022</v>
      </c>
      <c r="F59" s="2" t="s">
        <v>57</v>
      </c>
      <c r="G59" s="2" t="s">
        <v>27</v>
      </c>
      <c r="H59" s="2" t="s">
        <v>22</v>
      </c>
      <c r="I59" s="45">
        <f t="shared" si="11"/>
        <v>58629333.084495299</v>
      </c>
      <c r="J59" s="33">
        <v>450000</v>
      </c>
      <c r="K59" s="41">
        <v>4338934.8270649947</v>
      </c>
      <c r="L59" s="41">
        <v>3276408.2082357793</v>
      </c>
      <c r="M59" s="41">
        <v>1872687.9005456639</v>
      </c>
      <c r="N59" s="43">
        <v>2161613.5440960526</v>
      </c>
      <c r="O59" s="43">
        <v>1438515.2430306119</v>
      </c>
      <c r="P59" s="43">
        <v>45091173.361522198</v>
      </c>
      <c r="AC59" s="50" t="str">
        <f t="shared" si="16"/>
        <v>2022AbrilGuatemala</v>
      </c>
      <c r="AD59" s="2">
        <v>2022</v>
      </c>
      <c r="AE59" s="2" t="s">
        <v>57</v>
      </c>
      <c r="AF59" s="2" t="s">
        <v>27</v>
      </c>
      <c r="AG59" s="2" t="s">
        <v>22</v>
      </c>
      <c r="AH59" s="54">
        <f t="shared" si="17"/>
        <v>58629333.084495299</v>
      </c>
      <c r="AI59" s="27">
        <f t="shared" si="32"/>
        <v>2.6759166172750034E-2</v>
      </c>
      <c r="AJ59" s="28">
        <f t="shared" si="33"/>
        <v>44332710.268608823</v>
      </c>
      <c r="AK59" s="46">
        <f t="shared" si="0"/>
        <v>340268.57498315518</v>
      </c>
      <c r="AL59" s="46">
        <f t="shared" si="1"/>
        <v>3280895.9345559753</v>
      </c>
      <c r="AM59" s="46">
        <f t="shared" si="2"/>
        <v>2477463.8935100031</v>
      </c>
      <c r="AN59" s="46">
        <f t="shared" si="3"/>
        <v>1416037.4295708216</v>
      </c>
      <c r="AO59" s="46">
        <f t="shared" si="4"/>
        <v>1634509.2451418925</v>
      </c>
      <c r="AP59" s="46">
        <f t="shared" si="5"/>
        <v>1087736.7374168299</v>
      </c>
      <c r="AQ59" s="46">
        <f t="shared" si="6"/>
        <v>34095798.453430146</v>
      </c>
      <c r="AR59" s="2" t="s">
        <v>22</v>
      </c>
      <c r="AS59" s="36">
        <f t="shared" ref="AS59:BD59" si="42">AS52/SUM(AS50:AS55)</f>
        <v>0.4</v>
      </c>
      <c r="AT59" s="36">
        <f t="shared" si="42"/>
        <v>0.40254237288135597</v>
      </c>
      <c r="AU59" s="36">
        <f t="shared" si="42"/>
        <v>0.4</v>
      </c>
      <c r="AV59" s="36">
        <f t="shared" si="42"/>
        <v>0.39772727272727271</v>
      </c>
      <c r="AW59" s="36">
        <f t="shared" si="42"/>
        <v>0.39568345323741005</v>
      </c>
      <c r="AX59" s="36">
        <f t="shared" si="42"/>
        <v>7.8125E-2</v>
      </c>
      <c r="AY59" s="36">
        <f t="shared" si="42"/>
        <v>0.39215686274509809</v>
      </c>
      <c r="AZ59" s="36">
        <f t="shared" si="42"/>
        <v>0.390625</v>
      </c>
      <c r="BA59" s="36">
        <f t="shared" si="42"/>
        <v>0.38922155688622756</v>
      </c>
      <c r="BB59" s="36">
        <f t="shared" si="42"/>
        <v>0.38793103448275856</v>
      </c>
      <c r="BC59" s="36">
        <f t="shared" si="42"/>
        <v>0.38674033149171277</v>
      </c>
      <c r="BD59" s="36">
        <f t="shared" si="42"/>
        <v>0.38563829787234039</v>
      </c>
      <c r="BG59" s="50" t="str">
        <f t="shared" si="8"/>
        <v>2022JulhoMéxico</v>
      </c>
      <c r="BH59" s="2">
        <v>2022</v>
      </c>
      <c r="BI59" s="55" t="s">
        <v>60</v>
      </c>
      <c r="BJ59" s="55" t="str">
        <f t="shared" si="21"/>
        <v>Julho/2022</v>
      </c>
      <c r="BK59" s="2" t="s">
        <v>26</v>
      </c>
      <c r="BL59" s="2" t="s">
        <v>19</v>
      </c>
      <c r="BM59" s="52" t="s">
        <v>1204</v>
      </c>
      <c r="BN59" s="51">
        <f t="shared" si="9"/>
        <v>1173290.0728526805</v>
      </c>
    </row>
    <row r="60" spans="4:66" x14ac:dyDescent="0.25">
      <c r="D60" t="str">
        <f t="shared" si="10"/>
        <v>2022AbrilHonduras</v>
      </c>
      <c r="E60" s="2">
        <v>2022</v>
      </c>
      <c r="F60" s="2" t="s">
        <v>57</v>
      </c>
      <c r="G60" s="2" t="s">
        <v>27</v>
      </c>
      <c r="H60" s="2" t="s">
        <v>23</v>
      </c>
      <c r="I60" s="45">
        <f t="shared" si="11"/>
        <v>28623202.29310412</v>
      </c>
      <c r="J60" s="33">
        <v>220000</v>
      </c>
      <c r="K60" s="41">
        <v>1333688.9837289944</v>
      </c>
      <c r="L60" s="41">
        <v>2268282.6057016933</v>
      </c>
      <c r="M60" s="41">
        <v>624992.41668577795</v>
      </c>
      <c r="N60" s="43">
        <v>1414874.3197719618</v>
      </c>
      <c r="O60" s="43">
        <v>215777.28645459175</v>
      </c>
      <c r="P60" s="43">
        <v>22545586.680761099</v>
      </c>
      <c r="AC60" s="50" t="str">
        <f t="shared" si="16"/>
        <v>2022AbrilHonduras</v>
      </c>
      <c r="AD60" s="2">
        <v>2022</v>
      </c>
      <c r="AE60" s="2" t="s">
        <v>57</v>
      </c>
      <c r="AF60" s="2" t="s">
        <v>27</v>
      </c>
      <c r="AG60" s="2" t="s">
        <v>23</v>
      </c>
      <c r="AH60" s="54">
        <f t="shared" si="17"/>
        <v>28623202.29310412</v>
      </c>
      <c r="AI60" s="27">
        <f t="shared" si="32"/>
        <v>1.3063990092699285E-2</v>
      </c>
      <c r="AJ60" s="28">
        <f t="shared" si="33"/>
        <v>21643502.790509153</v>
      </c>
      <c r="AK60" s="46">
        <f t="shared" si="0"/>
        <v>166353.52554732031</v>
      </c>
      <c r="AL60" s="46">
        <f t="shared" si="1"/>
        <v>1008472.1110315497</v>
      </c>
      <c r="AM60" s="46">
        <f t="shared" si="2"/>
        <v>1715167.3108915407</v>
      </c>
      <c r="AN60" s="46">
        <f t="shared" si="3"/>
        <v>472589.50889099558</v>
      </c>
      <c r="AO60" s="46">
        <f t="shared" si="4"/>
        <v>1069860.5968201477</v>
      </c>
      <c r="AP60" s="46">
        <f t="shared" si="5"/>
        <v>163160.51061252446</v>
      </c>
      <c r="AQ60" s="46">
        <f t="shared" si="6"/>
        <v>17047899.226715073</v>
      </c>
      <c r="AR60" s="2" t="s">
        <v>23</v>
      </c>
      <c r="AS60" s="36">
        <f t="shared" ref="AS60:BD60" si="43">AS53/SUM(AS50:AS55)</f>
        <v>0.2</v>
      </c>
      <c r="AT60" s="36">
        <f t="shared" si="43"/>
        <v>0.20127118644067798</v>
      </c>
      <c r="AU60" s="36">
        <f t="shared" si="43"/>
        <v>0.2</v>
      </c>
      <c r="AV60" s="36">
        <f t="shared" si="43"/>
        <v>0.19886363636363635</v>
      </c>
      <c r="AW60" s="36">
        <f t="shared" si="43"/>
        <v>0.19784172661870503</v>
      </c>
      <c r="AX60" s="36">
        <f t="shared" si="43"/>
        <v>0.29947916666666669</v>
      </c>
      <c r="AY60" s="36">
        <f t="shared" si="43"/>
        <v>0.19607843137254904</v>
      </c>
      <c r="AZ60" s="36">
        <f t="shared" si="43"/>
        <v>0.1953125</v>
      </c>
      <c r="BA60" s="36">
        <f t="shared" si="43"/>
        <v>0.19461077844311378</v>
      </c>
      <c r="BB60" s="36">
        <f t="shared" si="43"/>
        <v>0.19396551724137928</v>
      </c>
      <c r="BC60" s="36">
        <f t="shared" si="43"/>
        <v>0.19337016574585639</v>
      </c>
      <c r="BD60" s="36">
        <f t="shared" si="43"/>
        <v>0.19281914893617019</v>
      </c>
      <c r="BG60" s="50" t="str">
        <f t="shared" si="8"/>
        <v>2022AgostoEstados Unidos</v>
      </c>
      <c r="BH60" s="2">
        <v>2022</v>
      </c>
      <c r="BI60" s="55" t="s">
        <v>61</v>
      </c>
      <c r="BJ60" s="55" t="str">
        <f t="shared" si="21"/>
        <v>Agosto/2022</v>
      </c>
      <c r="BK60" s="2" t="s">
        <v>26</v>
      </c>
      <c r="BL60" s="2" t="s">
        <v>17</v>
      </c>
      <c r="BM60" s="52" t="s">
        <v>1204</v>
      </c>
      <c r="BN60" s="51">
        <f t="shared" si="9"/>
        <v>61597728.824765727</v>
      </c>
    </row>
    <row r="61" spans="4:66" x14ac:dyDescent="0.25">
      <c r="D61" t="str">
        <f t="shared" si="10"/>
        <v>2022AbrilNicarágua</v>
      </c>
      <c r="E61" s="2">
        <v>2022</v>
      </c>
      <c r="F61" s="2" t="s">
        <v>57</v>
      </c>
      <c r="G61" s="2" t="s">
        <v>27</v>
      </c>
      <c r="H61" s="2" t="s">
        <v>24</v>
      </c>
      <c r="I61" s="45">
        <f t="shared" si="11"/>
        <v>7574481.9751340812</v>
      </c>
      <c r="J61" s="33">
        <v>110000</v>
      </c>
      <c r="K61" s="41">
        <v>853560.94958655629</v>
      </c>
      <c r="L61" s="41">
        <v>1134141.3028508467</v>
      </c>
      <c r="M61" s="41">
        <v>155675.76679352709</v>
      </c>
      <c r="N61" s="43">
        <v>668135.09544787079</v>
      </c>
      <c r="O61" s="43">
        <v>143851.52430306119</v>
      </c>
      <c r="P61" s="43">
        <v>4509117.3361522192</v>
      </c>
      <c r="AC61" s="50" t="str">
        <f t="shared" si="16"/>
        <v>2022AbrilNicarágua</v>
      </c>
      <c r="AD61" s="2">
        <v>2022</v>
      </c>
      <c r="AE61" s="2" t="s">
        <v>57</v>
      </c>
      <c r="AF61" s="2" t="s">
        <v>27</v>
      </c>
      <c r="AG61" s="2" t="s">
        <v>24</v>
      </c>
      <c r="AH61" s="54">
        <f t="shared" si="17"/>
        <v>7574481.9751340812</v>
      </c>
      <c r="AI61" s="27">
        <f t="shared" si="32"/>
        <v>3.4570889891072957E-3</v>
      </c>
      <c r="AJ61" s="28">
        <f t="shared" si="33"/>
        <v>5727462.6398099307</v>
      </c>
      <c r="AK61" s="46">
        <f t="shared" si="0"/>
        <v>83176.762773660172</v>
      </c>
      <c r="AL61" s="46">
        <f t="shared" si="1"/>
        <v>645422.1510601918</v>
      </c>
      <c r="AM61" s="46">
        <f t="shared" si="2"/>
        <v>857583.65544577048</v>
      </c>
      <c r="AN61" s="46">
        <f t="shared" si="3"/>
        <v>117714.60294720769</v>
      </c>
      <c r="AO61" s="46">
        <f t="shared" si="4"/>
        <v>505211.94849840313</v>
      </c>
      <c r="AP61" s="46">
        <f t="shared" si="5"/>
        <v>108773.673741683</v>
      </c>
      <c r="AQ61" s="46">
        <f t="shared" si="6"/>
        <v>3409579.8453430147</v>
      </c>
      <c r="AR61" s="2" t="s">
        <v>24</v>
      </c>
      <c r="AS61" s="36">
        <f t="shared" ref="AS61:BD61" si="44">AS54/SUM(AS50:AS55)</f>
        <v>0.04</v>
      </c>
      <c r="AT61" s="36">
        <f t="shared" si="44"/>
        <v>4.0254237288135597E-2</v>
      </c>
      <c r="AU61" s="36">
        <f t="shared" si="44"/>
        <v>0.04</v>
      </c>
      <c r="AV61" s="36">
        <f t="shared" si="44"/>
        <v>3.9772727272727272E-2</v>
      </c>
      <c r="AW61" s="36">
        <f t="shared" si="44"/>
        <v>3.9568345323741011E-2</v>
      </c>
      <c r="AX61" s="36">
        <f t="shared" si="44"/>
        <v>5.9895833333333329E-2</v>
      </c>
      <c r="AY61" s="36">
        <f t="shared" si="44"/>
        <v>3.9215686274509803E-2</v>
      </c>
      <c r="AZ61" s="36">
        <f t="shared" si="44"/>
        <v>3.90625E-2</v>
      </c>
      <c r="BA61" s="36">
        <f t="shared" si="44"/>
        <v>3.8922155688622756E-2</v>
      </c>
      <c r="BB61" s="36">
        <f t="shared" si="44"/>
        <v>3.8793103448275863E-2</v>
      </c>
      <c r="BC61" s="36">
        <f t="shared" si="44"/>
        <v>3.8674033149171276E-2</v>
      </c>
      <c r="BD61" s="36">
        <f t="shared" si="44"/>
        <v>3.8563829787234043E-2</v>
      </c>
      <c r="BG61" s="50" t="str">
        <f t="shared" si="8"/>
        <v>2022AgostoCanadá</v>
      </c>
      <c r="BH61" s="2">
        <v>2022</v>
      </c>
      <c r="BI61" s="55" t="s">
        <v>61</v>
      </c>
      <c r="BJ61" s="55" t="str">
        <f t="shared" si="21"/>
        <v>Agosto/2022</v>
      </c>
      <c r="BK61" s="2" t="s">
        <v>26</v>
      </c>
      <c r="BL61" s="2" t="s">
        <v>18</v>
      </c>
      <c r="BM61" s="52" t="s">
        <v>1204</v>
      </c>
      <c r="BN61" s="51">
        <f t="shared" si="9"/>
        <v>24639091.529906295</v>
      </c>
    </row>
    <row r="62" spans="4:66" x14ac:dyDescent="0.25">
      <c r="D62" t="str">
        <f t="shared" si="10"/>
        <v>2022AbrilPanamá</v>
      </c>
      <c r="E62" s="2">
        <v>2022</v>
      </c>
      <c r="F62" s="2" t="s">
        <v>57</v>
      </c>
      <c r="G62" s="2" t="s">
        <v>27</v>
      </c>
      <c r="H62" s="2" t="s">
        <v>25</v>
      </c>
      <c r="I62" s="45">
        <f t="shared" si="11"/>
        <v>15638325.474342169</v>
      </c>
      <c r="J62" s="33">
        <v>550000</v>
      </c>
      <c r="K62" s="41">
        <v>2667377.9674579888</v>
      </c>
      <c r="L62" s="41">
        <v>1134141.3028508467</v>
      </c>
      <c r="M62" s="41">
        <v>1247695.4838598862</v>
      </c>
      <c r="N62" s="43">
        <v>471624.77325732057</v>
      </c>
      <c r="O62" s="43">
        <v>549251.2746116881</v>
      </c>
      <c r="P62" s="43">
        <v>9018234.6723044384</v>
      </c>
      <c r="AC62" s="50" t="str">
        <f t="shared" si="16"/>
        <v>2022AbrilPanamá</v>
      </c>
      <c r="AD62" s="2">
        <v>2022</v>
      </c>
      <c r="AE62" s="2" t="s">
        <v>57</v>
      </c>
      <c r="AF62" s="2" t="s">
        <v>27</v>
      </c>
      <c r="AG62" s="2" t="s">
        <v>25</v>
      </c>
      <c r="AH62" s="54">
        <f t="shared" si="17"/>
        <v>15638325.474342169</v>
      </c>
      <c r="AI62" s="27">
        <f t="shared" si="32"/>
        <v>7.137528742283056E-3</v>
      </c>
      <c r="AJ62" s="28">
        <f t="shared" si="33"/>
        <v>11824957.16506041</v>
      </c>
      <c r="AK62" s="46">
        <f t="shared" si="0"/>
        <v>415883.81386830081</v>
      </c>
      <c r="AL62" s="46">
        <f t="shared" si="1"/>
        <v>2016944.2220630995</v>
      </c>
      <c r="AM62" s="46">
        <f t="shared" si="2"/>
        <v>857583.65544577036</v>
      </c>
      <c r="AN62" s="46">
        <f t="shared" si="3"/>
        <v>943447.92067982617</v>
      </c>
      <c r="AO62" s="46">
        <f t="shared" si="4"/>
        <v>356620.19894004922</v>
      </c>
      <c r="AP62" s="46">
        <f t="shared" si="5"/>
        <v>415317.66337733506</v>
      </c>
      <c r="AQ62" s="46">
        <f t="shared" si="6"/>
        <v>6819159.6906860294</v>
      </c>
      <c r="AR62" s="2" t="s">
        <v>25</v>
      </c>
      <c r="AS62" s="36">
        <f t="shared" ref="AS62:BD62" si="45">AS55/SUM(AS50:AS55)</f>
        <v>0.08</v>
      </c>
      <c r="AT62" s="36">
        <f t="shared" si="45"/>
        <v>8.0508474576271194E-2</v>
      </c>
      <c r="AU62" s="36">
        <f t="shared" si="45"/>
        <v>0.08</v>
      </c>
      <c r="AV62" s="36">
        <f t="shared" si="45"/>
        <v>7.9545454545454544E-2</v>
      </c>
      <c r="AW62" s="36">
        <f t="shared" si="45"/>
        <v>7.9136690647482022E-2</v>
      </c>
      <c r="AX62" s="36">
        <f t="shared" si="45"/>
        <v>0.11979166666666666</v>
      </c>
      <c r="AY62" s="36">
        <f t="shared" si="45"/>
        <v>7.8431372549019607E-2</v>
      </c>
      <c r="AZ62" s="36">
        <f t="shared" si="45"/>
        <v>7.8125E-2</v>
      </c>
      <c r="BA62" s="36">
        <f t="shared" si="45"/>
        <v>7.7844311377245512E-2</v>
      </c>
      <c r="BB62" s="36">
        <f t="shared" si="45"/>
        <v>7.7586206896551727E-2</v>
      </c>
      <c r="BC62" s="36">
        <f t="shared" si="45"/>
        <v>7.7348066298342552E-2</v>
      </c>
      <c r="BD62" s="36">
        <f t="shared" si="45"/>
        <v>7.7127659574468085E-2</v>
      </c>
      <c r="BG62" s="50" t="str">
        <f t="shared" si="8"/>
        <v>2022AgostoMéxico</v>
      </c>
      <c r="BH62" s="2">
        <v>2022</v>
      </c>
      <c r="BI62" s="55" t="s">
        <v>61</v>
      </c>
      <c r="BJ62" s="55" t="str">
        <f t="shared" si="21"/>
        <v>Agosto/2022</v>
      </c>
      <c r="BK62" s="2" t="s">
        <v>26</v>
      </c>
      <c r="BL62" s="2" t="s">
        <v>19</v>
      </c>
      <c r="BM62" s="52" t="s">
        <v>1204</v>
      </c>
      <c r="BN62" s="51">
        <f t="shared" si="9"/>
        <v>1231954.5764953147</v>
      </c>
    </row>
    <row r="63" spans="4:66" x14ac:dyDescent="0.25">
      <c r="D63" t="str">
        <f t="shared" si="10"/>
        <v>2022MaioCosta Rica</v>
      </c>
      <c r="E63" s="2">
        <v>2022</v>
      </c>
      <c r="F63" s="2" t="s">
        <v>58</v>
      </c>
      <c r="G63" s="2" t="s">
        <v>27</v>
      </c>
      <c r="H63" s="2" t="s">
        <v>20</v>
      </c>
      <c r="I63" s="45">
        <f t="shared" si="11"/>
        <v>28324570.013671458</v>
      </c>
      <c r="J63" s="33">
        <v>1200000</v>
      </c>
      <c r="K63" s="41">
        <v>3542243.7162072412</v>
      </c>
      <c r="L63" s="41">
        <v>3550996.2517261794</v>
      </c>
      <c r="M63" s="41">
        <v>2720730.5442331173</v>
      </c>
      <c r="N63" s="43">
        <v>1578955.6787140984</v>
      </c>
      <c r="O63" s="43">
        <v>909199.45270549378</v>
      </c>
      <c r="P63" s="43">
        <v>14822444.370085327</v>
      </c>
      <c r="AC63" s="50" t="str">
        <f t="shared" si="16"/>
        <v>2022MaioCosta Rica</v>
      </c>
      <c r="AD63" s="2">
        <v>2022</v>
      </c>
      <c r="AE63" s="2" t="s">
        <v>58</v>
      </c>
      <c r="AF63" s="2" t="s">
        <v>27</v>
      </c>
      <c r="AG63" s="2" t="s">
        <v>20</v>
      </c>
      <c r="AH63" s="54">
        <f t="shared" si="17"/>
        <v>28324570.013671458</v>
      </c>
      <c r="AI63" s="27">
        <f t="shared" si="32"/>
        <v>1.2927690558499074E-2</v>
      </c>
      <c r="AJ63" s="28">
        <f t="shared" si="33"/>
        <v>21417691.279027991</v>
      </c>
      <c r="AK63" s="46">
        <f t="shared" si="0"/>
        <v>907382.86662174726</v>
      </c>
      <c r="AL63" s="46">
        <f t="shared" si="1"/>
        <v>2678476.0479041641</v>
      </c>
      <c r="AM63" s="46">
        <f t="shared" si="2"/>
        <v>2685094.2985453168</v>
      </c>
      <c r="AN63" s="46">
        <f t="shared" si="3"/>
        <v>2057286.9004429935</v>
      </c>
      <c r="AO63" s="46">
        <f t="shared" si="4"/>
        <v>1193931.1083502376</v>
      </c>
      <c r="AP63" s="46">
        <f t="shared" si="5"/>
        <v>687493.33810569555</v>
      </c>
      <c r="AQ63" s="46">
        <f t="shared" si="6"/>
        <v>11208026.719057834</v>
      </c>
      <c r="AS63" s="38">
        <f t="shared" ref="AS63:BD63" si="46">SUM(AS57:AS62)</f>
        <v>1.0000000000000002</v>
      </c>
      <c r="AT63" s="38">
        <f t="shared" si="46"/>
        <v>1</v>
      </c>
      <c r="AU63" s="38">
        <f t="shared" si="46"/>
        <v>1.0000000000000002</v>
      </c>
      <c r="AV63" s="38">
        <f t="shared" si="46"/>
        <v>1</v>
      </c>
      <c r="AW63" s="38">
        <f t="shared" si="46"/>
        <v>1</v>
      </c>
      <c r="AX63" s="38">
        <f t="shared" si="46"/>
        <v>1</v>
      </c>
      <c r="AY63" s="38">
        <f t="shared" si="46"/>
        <v>1</v>
      </c>
      <c r="AZ63" s="38">
        <f t="shared" si="46"/>
        <v>1</v>
      </c>
      <c r="BA63" s="38">
        <f t="shared" si="46"/>
        <v>1</v>
      </c>
      <c r="BB63" s="38">
        <f t="shared" si="46"/>
        <v>1</v>
      </c>
      <c r="BC63" s="38">
        <f t="shared" si="46"/>
        <v>1.0000000000000002</v>
      </c>
      <c r="BD63" s="38">
        <f t="shared" si="46"/>
        <v>0.99999999999999989</v>
      </c>
      <c r="BG63" s="50" t="str">
        <f t="shared" si="8"/>
        <v>2022SetembroEstados Unidos</v>
      </c>
      <c r="BH63" s="2">
        <v>2022</v>
      </c>
      <c r="BI63" s="55" t="s">
        <v>62</v>
      </c>
      <c r="BJ63" s="55" t="str">
        <f t="shared" si="21"/>
        <v>Setembro/2022</v>
      </c>
      <c r="BK63" s="2" t="s">
        <v>26</v>
      </c>
      <c r="BL63" s="2" t="s">
        <v>17</v>
      </c>
      <c r="BM63" s="52" t="s">
        <v>1204</v>
      </c>
      <c r="BN63" s="51">
        <f t="shared" si="9"/>
        <v>64530954.006897435</v>
      </c>
    </row>
    <row r="64" spans="4:66" x14ac:dyDescent="0.25">
      <c r="D64" t="str">
        <f t="shared" si="10"/>
        <v>2022MaioEl Salvador</v>
      </c>
      <c r="E64" s="2">
        <v>2022</v>
      </c>
      <c r="F64" s="2" t="s">
        <v>58</v>
      </c>
      <c r="G64" s="2" t="s">
        <v>27</v>
      </c>
      <c r="H64" s="2" t="s">
        <v>21</v>
      </c>
      <c r="I64" s="45">
        <f t="shared" si="11"/>
        <v>24274296.353999525</v>
      </c>
      <c r="J64" s="33">
        <v>340000</v>
      </c>
      <c r="K64" s="41">
        <v>1133517.9891863174</v>
      </c>
      <c r="L64" s="41">
        <v>2498849.2141776816</v>
      </c>
      <c r="M64" s="41">
        <v>340666.7686518624</v>
      </c>
      <c r="N64" s="43">
        <v>592108.3795177869</v>
      </c>
      <c r="O64" s="43">
        <v>311725.5266418836</v>
      </c>
      <c r="P64" s="43">
        <v>19057428.475823991</v>
      </c>
      <c r="AC64" s="50" t="str">
        <f t="shared" si="16"/>
        <v>2022MaioEl Salvador</v>
      </c>
      <c r="AD64" s="2">
        <v>2022</v>
      </c>
      <c r="AE64" s="2" t="s">
        <v>58</v>
      </c>
      <c r="AF64" s="2" t="s">
        <v>27</v>
      </c>
      <c r="AG64" s="2" t="s">
        <v>21</v>
      </c>
      <c r="AH64" s="54">
        <f t="shared" si="17"/>
        <v>24274296.353999525</v>
      </c>
      <c r="AI64" s="27">
        <f t="shared" si="32"/>
        <v>1.1079094638977424E-2</v>
      </c>
      <c r="AJ64" s="28">
        <f t="shared" si="33"/>
        <v>18355067.17576493</v>
      </c>
      <c r="AK64" s="46">
        <f t="shared" si="0"/>
        <v>257091.81220949502</v>
      </c>
      <c r="AL64" s="46">
        <f t="shared" si="1"/>
        <v>857112.33532933274</v>
      </c>
      <c r="AM64" s="46">
        <f t="shared" si="2"/>
        <v>1889510.8026800375</v>
      </c>
      <c r="AN64" s="46">
        <f t="shared" si="3"/>
        <v>257595.99091841208</v>
      </c>
      <c r="AO64" s="46">
        <f t="shared" si="4"/>
        <v>447724.16563133907</v>
      </c>
      <c r="AP64" s="46">
        <f t="shared" si="5"/>
        <v>235712.00163623848</v>
      </c>
      <c r="AQ64" s="46">
        <f t="shared" si="6"/>
        <v>14410320.067360073</v>
      </c>
      <c r="BG64" s="50" t="str">
        <f t="shared" si="8"/>
        <v>2022SetembroCanadá</v>
      </c>
      <c r="BH64" s="2">
        <v>2022</v>
      </c>
      <c r="BI64" s="55" t="s">
        <v>62</v>
      </c>
      <c r="BJ64" s="55" t="str">
        <f t="shared" si="21"/>
        <v>Setembro/2022</v>
      </c>
      <c r="BK64" s="2" t="s">
        <v>26</v>
      </c>
      <c r="BL64" s="2" t="s">
        <v>18</v>
      </c>
      <c r="BM64" s="52" t="s">
        <v>1204</v>
      </c>
      <c r="BN64" s="51">
        <f t="shared" si="9"/>
        <v>25812381.602758978</v>
      </c>
    </row>
    <row r="65" spans="4:66" x14ac:dyDescent="0.25">
      <c r="D65" t="str">
        <f t="shared" si="10"/>
        <v>2022MaioGuatemala</v>
      </c>
      <c r="E65" s="2">
        <v>2022</v>
      </c>
      <c r="F65" s="2" t="s">
        <v>58</v>
      </c>
      <c r="G65" s="2" t="s">
        <v>27</v>
      </c>
      <c r="H65" s="2" t="s">
        <v>22</v>
      </c>
      <c r="I65" s="45">
        <f t="shared" si="11"/>
        <v>61303958.039053947</v>
      </c>
      <c r="J65" s="33">
        <v>500000</v>
      </c>
      <c r="K65" s="41">
        <v>4699376.6635016073</v>
      </c>
      <c r="L65" s="41">
        <v>3550996.2517261794</v>
      </c>
      <c r="M65" s="41">
        <v>2041698.809420283</v>
      </c>
      <c r="N65" s="43">
        <v>2368433.5180711476</v>
      </c>
      <c r="O65" s="43">
        <v>1558627.6332094178</v>
      </c>
      <c r="P65" s="43">
        <v>46584825.163125314</v>
      </c>
      <c r="AC65" s="50" t="str">
        <f t="shared" si="16"/>
        <v>2022MaioGuatemala</v>
      </c>
      <c r="AD65" s="2">
        <v>2022</v>
      </c>
      <c r="AE65" s="2" t="s">
        <v>58</v>
      </c>
      <c r="AF65" s="2" t="s">
        <v>27</v>
      </c>
      <c r="AG65" s="2" t="s">
        <v>22</v>
      </c>
      <c r="AH65" s="54">
        <f t="shared" si="17"/>
        <v>61303958.039053947</v>
      </c>
      <c r="AI65" s="27">
        <f t="shared" si="32"/>
        <v>2.7979898694228195E-2</v>
      </c>
      <c r="AJ65" s="28">
        <f t="shared" si="33"/>
        <v>46355134.317280062</v>
      </c>
      <c r="AK65" s="46">
        <f t="shared" si="0"/>
        <v>378076.194425728</v>
      </c>
      <c r="AL65" s="46">
        <f t="shared" si="1"/>
        <v>3553444.890219525</v>
      </c>
      <c r="AM65" s="46">
        <f t="shared" si="2"/>
        <v>2685094.2985453168</v>
      </c>
      <c r="AN65" s="46">
        <f t="shared" si="3"/>
        <v>1543835.4320583206</v>
      </c>
      <c r="AO65" s="46">
        <f t="shared" si="4"/>
        <v>1790896.6625253565</v>
      </c>
      <c r="AP65" s="46">
        <f t="shared" si="5"/>
        <v>1178560.0081811922</v>
      </c>
      <c r="AQ65" s="46">
        <f t="shared" si="6"/>
        <v>35225226.831324622</v>
      </c>
      <c r="BG65" s="50" t="str">
        <f t="shared" si="8"/>
        <v>2022SetembroMéxico</v>
      </c>
      <c r="BH65" s="2">
        <v>2022</v>
      </c>
      <c r="BI65" s="55" t="s">
        <v>62</v>
      </c>
      <c r="BJ65" s="55" t="str">
        <f t="shared" si="21"/>
        <v>Setembro/2022</v>
      </c>
      <c r="BK65" s="2" t="s">
        <v>26</v>
      </c>
      <c r="BL65" s="2" t="s">
        <v>19</v>
      </c>
      <c r="BM65" s="52" t="s">
        <v>1204</v>
      </c>
      <c r="BN65" s="51">
        <f t="shared" si="9"/>
        <v>1290619.0801379492</v>
      </c>
    </row>
    <row r="66" spans="4:66" x14ac:dyDescent="0.25">
      <c r="D66" t="str">
        <f t="shared" si="10"/>
        <v>2022MaioHonduras</v>
      </c>
      <c r="E66" s="2">
        <v>2022</v>
      </c>
      <c r="F66" s="2" t="s">
        <v>58</v>
      </c>
      <c r="G66" s="2" t="s">
        <v>27</v>
      </c>
      <c r="H66" s="2" t="s">
        <v>23</v>
      </c>
      <c r="I66" s="45">
        <f t="shared" si="11"/>
        <v>30003581.840983484</v>
      </c>
      <c r="J66" s="33">
        <v>240000</v>
      </c>
      <c r="K66" s="41">
        <v>1475934.8817530172</v>
      </c>
      <c r="L66" s="41">
        <v>2498849.2141776816</v>
      </c>
      <c r="M66" s="41">
        <v>683635.33979461563</v>
      </c>
      <c r="N66" s="43">
        <v>1578955.6787140984</v>
      </c>
      <c r="O66" s="43">
        <v>233794.14498141271</v>
      </c>
      <c r="P66" s="43">
        <v>23292412.581562657</v>
      </c>
      <c r="AC66" s="50" t="str">
        <f t="shared" si="16"/>
        <v>2022MaioHonduras</v>
      </c>
      <c r="AD66" s="2">
        <v>2022</v>
      </c>
      <c r="AE66" s="2" t="s">
        <v>58</v>
      </c>
      <c r="AF66" s="2" t="s">
        <v>27</v>
      </c>
      <c r="AG66" s="2" t="s">
        <v>23</v>
      </c>
      <c r="AH66" s="54">
        <f t="shared" si="17"/>
        <v>30003581.840983484</v>
      </c>
      <c r="AI66" s="27">
        <f t="shared" si="32"/>
        <v>1.3694012706975581E-2</v>
      </c>
      <c r="AJ66" s="28">
        <f t="shared" si="33"/>
        <v>22687280.083159827</v>
      </c>
      <c r="AK66" s="46">
        <f t="shared" si="0"/>
        <v>181476.57332434942</v>
      </c>
      <c r="AL66" s="46">
        <f t="shared" si="1"/>
        <v>1116031.6866267351</v>
      </c>
      <c r="AM66" s="46">
        <f t="shared" si="2"/>
        <v>1889510.8026800375</v>
      </c>
      <c r="AN66" s="46">
        <f t="shared" si="3"/>
        <v>516932.49528897542</v>
      </c>
      <c r="AO66" s="46">
        <f t="shared" si="4"/>
        <v>1193931.1083502376</v>
      </c>
      <c r="AP66" s="46">
        <f t="shared" si="5"/>
        <v>176784.00122717884</v>
      </c>
      <c r="AQ66" s="46">
        <f t="shared" si="6"/>
        <v>17612613.415662311</v>
      </c>
      <c r="BG66" s="50" t="str">
        <f t="shared" si="8"/>
        <v>2022OutubroEstados Unidos</v>
      </c>
      <c r="BH66" s="2">
        <v>2022</v>
      </c>
      <c r="BI66" s="55" t="s">
        <v>63</v>
      </c>
      <c r="BJ66" s="55" t="str">
        <f t="shared" si="21"/>
        <v>Outubro/2022</v>
      </c>
      <c r="BK66" s="2" t="s">
        <v>26</v>
      </c>
      <c r="BL66" s="2" t="s">
        <v>17</v>
      </c>
      <c r="BM66" s="52" t="s">
        <v>1204</v>
      </c>
      <c r="BN66" s="51">
        <f t="shared" si="9"/>
        <v>67464179.189029127</v>
      </c>
    </row>
    <row r="67" spans="4:66" x14ac:dyDescent="0.25">
      <c r="D67" t="str">
        <f t="shared" si="10"/>
        <v>2022MaioNicarágua</v>
      </c>
      <c r="E67" s="2">
        <v>2022</v>
      </c>
      <c r="F67" s="2" t="s">
        <v>58</v>
      </c>
      <c r="G67" s="2" t="s">
        <v>27</v>
      </c>
      <c r="H67" s="2" t="s">
        <v>24</v>
      </c>
      <c r="I67" s="45">
        <f t="shared" si="11"/>
        <v>7985616.6926834732</v>
      </c>
      <c r="J67" s="33">
        <v>120000</v>
      </c>
      <c r="K67" s="41">
        <v>920983.36621388269</v>
      </c>
      <c r="L67" s="41">
        <v>1249424.6070888408</v>
      </c>
      <c r="M67" s="41">
        <v>170333.3843259312</v>
      </c>
      <c r="N67" s="43">
        <v>710530.05542134435</v>
      </c>
      <c r="O67" s="43">
        <v>155862.7633209418</v>
      </c>
      <c r="P67" s="43">
        <v>4658482.5163125321</v>
      </c>
      <c r="AC67" s="50" t="str">
        <f t="shared" si="16"/>
        <v>2022MaioNicarágua</v>
      </c>
      <c r="AD67" s="2">
        <v>2022</v>
      </c>
      <c r="AE67" s="2" t="s">
        <v>58</v>
      </c>
      <c r="AF67" s="2" t="s">
        <v>27</v>
      </c>
      <c r="AG67" s="2" t="s">
        <v>24</v>
      </c>
      <c r="AH67" s="54">
        <f t="shared" si="17"/>
        <v>7985616.6926834732</v>
      </c>
      <c r="AI67" s="27">
        <f t="shared" si="32"/>
        <v>3.6447360532558086E-3</v>
      </c>
      <c r="AJ67" s="28">
        <f t="shared" si="33"/>
        <v>6038343.1386246718</v>
      </c>
      <c r="AK67" s="46">
        <f t="shared" ref="AK67:AK130" si="47">(VLOOKUP($AC67,$D:$P,7,FALSE)/VLOOKUP($AC67,$D:$P,6,FALSE))*$AJ67</f>
        <v>90738.286662174723</v>
      </c>
      <c r="AL67" s="46">
        <f t="shared" ref="AL67:AL130" si="48">(VLOOKUP($AC67,$D:$P,8,FALSE)/VLOOKUP($AC67,$D:$P,6,FALSE))*$AJ67</f>
        <v>696403.77245508274</v>
      </c>
      <c r="AM67" s="46">
        <f t="shared" ref="AM67:AM130" si="49">(VLOOKUP($AC67,$D:$P,9,FALSE)/VLOOKUP($AC67,$D:$P,6,FALSE))*$AJ67</f>
        <v>944755.40134001884</v>
      </c>
      <c r="AN67" s="46">
        <f t="shared" ref="AN67:AN130" si="50">(VLOOKUP($AC67,$D:$P,10,FALSE)/VLOOKUP($AC67,$D:$P,6,FALSE))*$AJ67</f>
        <v>128797.99545920602</v>
      </c>
      <c r="AO67" s="46">
        <f t="shared" ref="AO67:AO130" si="51">(VLOOKUP($AC67,$D:$P,11,FALSE)/VLOOKUP($AC67,$D:$P,6,FALSE))*$AJ67</f>
        <v>537268.99875760695</v>
      </c>
      <c r="AP67" s="46">
        <f t="shared" ref="AP67:AP130" si="52">(VLOOKUP($AC67,$D:$P,12,FALSE)/VLOOKUP($AC67,$D:$P,6,FALSE))*$AJ67</f>
        <v>117856.00081811922</v>
      </c>
      <c r="AQ67" s="46">
        <f t="shared" ref="AQ67:AQ130" si="53">(VLOOKUP($AC67,$D:$P,13,FALSE)/VLOOKUP($AC67,$D:$P,6,FALSE))*$AJ67</f>
        <v>3522522.6831324631</v>
      </c>
      <c r="BG67" s="50" t="str">
        <f t="shared" ref="BG67:BG130" si="54">BH67&amp;BI67&amp;BL67</f>
        <v>2022OutubroCanadá</v>
      </c>
      <c r="BH67" s="2">
        <v>2022</v>
      </c>
      <c r="BI67" s="55" t="s">
        <v>63</v>
      </c>
      <c r="BJ67" s="55" t="str">
        <f t="shared" si="21"/>
        <v>Outubro/2022</v>
      </c>
      <c r="BK67" s="2" t="s">
        <v>26</v>
      </c>
      <c r="BL67" s="2" t="s">
        <v>18</v>
      </c>
      <c r="BM67" s="52" t="s">
        <v>1204</v>
      </c>
      <c r="BN67" s="51">
        <f t="shared" ref="BN67:BN130" si="55">VLOOKUP(BG67,AC:AQ,VLOOKUP(BM67,$BP$2:$BQ$16,2,FALSE),FALSE)</f>
        <v>26985671.675611652</v>
      </c>
    </row>
    <row r="68" spans="4:66" x14ac:dyDescent="0.25">
      <c r="D68" t="str">
        <f t="shared" ref="D68:D131" si="56">_xlfn.CONCAT(E68,F68,H68)</f>
        <v>2022MaioPanamá</v>
      </c>
      <c r="E68" s="2">
        <v>2022</v>
      </c>
      <c r="F68" s="2" t="s">
        <v>58</v>
      </c>
      <c r="G68" s="2" t="s">
        <v>27</v>
      </c>
      <c r="H68" s="2" t="s">
        <v>25</v>
      </c>
      <c r="I68" s="45">
        <f t="shared" ref="I68:I131" si="57">SUM(J68:P68)</f>
        <v>16563282.069762032</v>
      </c>
      <c r="J68" s="33">
        <v>600000</v>
      </c>
      <c r="K68" s="41">
        <v>2951869.7635060344</v>
      </c>
      <c r="L68" s="41">
        <v>1249424.6070888408</v>
      </c>
      <c r="M68" s="41">
        <v>1360365.2721165586</v>
      </c>
      <c r="N68" s="43">
        <v>513160.59558208199</v>
      </c>
      <c r="O68" s="43">
        <v>571496.79884345329</v>
      </c>
      <c r="P68" s="43">
        <v>9316965.0326250643</v>
      </c>
      <c r="AC68" s="50" t="str">
        <f t="shared" ref="AC68:AC131" si="58">_xlfn.CONCAT(AD68,AE68,AG68)</f>
        <v>2022MaioPanamá</v>
      </c>
      <c r="AD68" s="2">
        <v>2022</v>
      </c>
      <c r="AE68" s="2" t="s">
        <v>58</v>
      </c>
      <c r="AF68" s="2" t="s">
        <v>27</v>
      </c>
      <c r="AG68" s="2" t="s">
        <v>25</v>
      </c>
      <c r="AH68" s="54">
        <f t="shared" ref="AH68:AH131" si="59">VLOOKUP(AC68,D:P,6,FALSE)</f>
        <v>16563282.069762032</v>
      </c>
      <c r="AI68" s="27">
        <f t="shared" si="32"/>
        <v>7.5596905840995161E-3</v>
      </c>
      <c r="AJ68" s="28">
        <f t="shared" si="33"/>
        <v>12524365.30427105</v>
      </c>
      <c r="AK68" s="46">
        <f t="shared" si="47"/>
        <v>453691.43331087363</v>
      </c>
      <c r="AL68" s="46">
        <f t="shared" si="48"/>
        <v>2232063.3732534703</v>
      </c>
      <c r="AM68" s="46">
        <f t="shared" si="49"/>
        <v>944755.40134001884</v>
      </c>
      <c r="AN68" s="46">
        <f t="shared" si="50"/>
        <v>1028643.4502214968</v>
      </c>
      <c r="AO68" s="46">
        <f t="shared" si="51"/>
        <v>388027.61021382723</v>
      </c>
      <c r="AP68" s="46">
        <f t="shared" si="52"/>
        <v>432138.66966643726</v>
      </c>
      <c r="AQ68" s="46">
        <f t="shared" si="53"/>
        <v>7045045.3662649263</v>
      </c>
      <c r="BG68" s="50" t="str">
        <f t="shared" si="54"/>
        <v>2022OutubroMéxico</v>
      </c>
      <c r="BH68" s="2">
        <v>2022</v>
      </c>
      <c r="BI68" s="55" t="s">
        <v>63</v>
      </c>
      <c r="BJ68" s="55" t="str">
        <f t="shared" ref="BJ68:BJ131" si="60">BI68&amp;"/"&amp;BH68</f>
        <v>Outubro/2022</v>
      </c>
      <c r="BK68" s="2" t="s">
        <v>26</v>
      </c>
      <c r="BL68" s="2" t="s">
        <v>19</v>
      </c>
      <c r="BM68" s="52" t="s">
        <v>1204</v>
      </c>
      <c r="BN68" s="51">
        <f t="shared" si="55"/>
        <v>1349283.5837805828</v>
      </c>
    </row>
    <row r="69" spans="4:66" x14ac:dyDescent="0.25">
      <c r="D69" t="str">
        <f t="shared" si="56"/>
        <v>2022JunhoCosta Rica</v>
      </c>
      <c r="E69" s="2">
        <v>2022</v>
      </c>
      <c r="F69" s="2" t="s">
        <v>59</v>
      </c>
      <c r="G69" s="2" t="s">
        <v>27</v>
      </c>
      <c r="H69" s="2" t="s">
        <v>20</v>
      </c>
      <c r="I69" s="45">
        <f t="shared" si="57"/>
        <v>38412778.26793199</v>
      </c>
      <c r="J69" s="33">
        <v>1300000</v>
      </c>
      <c r="K69" s="41">
        <v>3824455.2414272232</v>
      </c>
      <c r="L69" s="41">
        <v>3823307.3244399694</v>
      </c>
      <c r="M69" s="41">
        <v>2945471.7926421906</v>
      </c>
      <c r="N69" s="43">
        <v>1704845.8149779739</v>
      </c>
      <c r="O69" s="43">
        <v>968404.48979346699</v>
      </c>
      <c r="P69" s="43">
        <v>23846293.604651164</v>
      </c>
      <c r="AC69" s="50" t="str">
        <f t="shared" si="58"/>
        <v>2022JunhoCosta Rica</v>
      </c>
      <c r="AD69" s="2">
        <v>2022</v>
      </c>
      <c r="AE69" s="2" t="s">
        <v>59</v>
      </c>
      <c r="AF69" s="2" t="s">
        <v>27</v>
      </c>
      <c r="AG69" s="2" t="s">
        <v>20</v>
      </c>
      <c r="AH69" s="54">
        <f t="shared" si="59"/>
        <v>38412778.26793199</v>
      </c>
      <c r="AI69" s="27">
        <f t="shared" si="32"/>
        <v>1.7532075886778645E-2</v>
      </c>
      <c r="AJ69" s="28">
        <f t="shared" si="33"/>
        <v>29045914.049718071</v>
      </c>
      <c r="AK69" s="46">
        <f t="shared" si="47"/>
        <v>982998.1055068929</v>
      </c>
      <c r="AL69" s="46">
        <f t="shared" si="48"/>
        <v>2891870.9668606669</v>
      </c>
      <c r="AM69" s="46">
        <f t="shared" si="49"/>
        <v>2891002.9666885515</v>
      </c>
      <c r="AN69" s="46">
        <f t="shared" si="50"/>
        <v>2227225.5323009728</v>
      </c>
      <c r="AO69" s="46">
        <f t="shared" si="51"/>
        <v>1289123.2356190025</v>
      </c>
      <c r="AP69" s="46">
        <f t="shared" si="52"/>
        <v>732261.36833180557</v>
      </c>
      <c r="AQ69" s="46">
        <f t="shared" si="53"/>
        <v>18031431.874410175</v>
      </c>
      <c r="BG69" s="50" t="str">
        <f t="shared" si="54"/>
        <v>2022NovembroEstados Unidos</v>
      </c>
      <c r="BH69" s="2">
        <v>2022</v>
      </c>
      <c r="BI69" s="55" t="s">
        <v>64</v>
      </c>
      <c r="BJ69" s="55" t="str">
        <f t="shared" si="60"/>
        <v>Novembro/2022</v>
      </c>
      <c r="BK69" s="2" t="s">
        <v>26</v>
      </c>
      <c r="BL69" s="2" t="s">
        <v>17</v>
      </c>
      <c r="BM69" s="52" t="s">
        <v>1204</v>
      </c>
      <c r="BN69" s="51">
        <f t="shared" si="55"/>
        <v>70397404.37116085</v>
      </c>
    </row>
    <row r="70" spans="4:66" x14ac:dyDescent="0.25">
      <c r="D70" t="str">
        <f t="shared" si="56"/>
        <v>2022JunhoEl Salvador</v>
      </c>
      <c r="E70" s="2">
        <v>2022</v>
      </c>
      <c r="F70" s="2" t="s">
        <v>59</v>
      </c>
      <c r="G70" s="2" t="s">
        <v>27</v>
      </c>
      <c r="H70" s="2" t="s">
        <v>21</v>
      </c>
      <c r="I70" s="45">
        <f t="shared" si="57"/>
        <v>35860348.055027738</v>
      </c>
      <c r="J70" s="33">
        <v>360000</v>
      </c>
      <c r="K70" s="41">
        <v>1223825.6772567113</v>
      </c>
      <c r="L70" s="41">
        <v>2730933.803171407</v>
      </c>
      <c r="M70" s="41">
        <v>370208.55209956836</v>
      </c>
      <c r="N70" s="43">
        <v>634361.23348017642</v>
      </c>
      <c r="O70" s="43">
        <v>335713.55646173522</v>
      </c>
      <c r="P70" s="43">
        <v>30205305.232558142</v>
      </c>
      <c r="AC70" s="50" t="str">
        <f t="shared" si="58"/>
        <v>2022JunhoEl Salvador</v>
      </c>
      <c r="AD70" s="2">
        <v>2022</v>
      </c>
      <c r="AE70" s="2" t="s">
        <v>59</v>
      </c>
      <c r="AF70" s="2" t="s">
        <v>27</v>
      </c>
      <c r="AG70" s="2" t="s">
        <v>21</v>
      </c>
      <c r="AH70" s="54">
        <f t="shared" si="59"/>
        <v>35860348.055027738</v>
      </c>
      <c r="AI70" s="27">
        <f t="shared" si="32"/>
        <v>1.6367114584677205E-2</v>
      </c>
      <c r="AJ70" s="28">
        <f t="shared" si="33"/>
        <v>27115887.84685389</v>
      </c>
      <c r="AK70" s="46">
        <f t="shared" si="47"/>
        <v>272214.85998652416</v>
      </c>
      <c r="AL70" s="46">
        <f t="shared" si="48"/>
        <v>925398.70939541329</v>
      </c>
      <c r="AM70" s="46">
        <f t="shared" si="49"/>
        <v>2065002.1190632514</v>
      </c>
      <c r="AN70" s="46">
        <f t="shared" si="50"/>
        <v>279934.08104332734</v>
      </c>
      <c r="AO70" s="46">
        <f t="shared" si="51"/>
        <v>479673.76209079166</v>
      </c>
      <c r="AP70" s="46">
        <f t="shared" si="52"/>
        <v>253850.60768835925</v>
      </c>
      <c r="AQ70" s="46">
        <f t="shared" si="53"/>
        <v>22839813.707586225</v>
      </c>
      <c r="BG70" s="50" t="str">
        <f t="shared" si="54"/>
        <v>2022NovembroCanadá</v>
      </c>
      <c r="BH70" s="2">
        <v>2022</v>
      </c>
      <c r="BI70" s="55" t="s">
        <v>64</v>
      </c>
      <c r="BJ70" s="55" t="str">
        <f t="shared" si="60"/>
        <v>Novembro/2022</v>
      </c>
      <c r="BK70" s="2" t="s">
        <v>26</v>
      </c>
      <c r="BL70" s="2" t="s">
        <v>18</v>
      </c>
      <c r="BM70" s="52" t="s">
        <v>1204</v>
      </c>
      <c r="BN70" s="51">
        <f t="shared" si="55"/>
        <v>28158961.748464327</v>
      </c>
    </row>
    <row r="71" spans="4:66" x14ac:dyDescent="0.25">
      <c r="D71" t="str">
        <f t="shared" si="56"/>
        <v>2022JunhoGuatemala</v>
      </c>
      <c r="E71" s="2">
        <v>2022</v>
      </c>
      <c r="F71" s="2" t="s">
        <v>59</v>
      </c>
      <c r="G71" s="2" t="s">
        <v>27</v>
      </c>
      <c r="H71" s="2" t="s">
        <v>22</v>
      </c>
      <c r="I71" s="45">
        <f t="shared" si="57"/>
        <v>25439529.631690189</v>
      </c>
      <c r="J71" s="33">
        <v>550000</v>
      </c>
      <c r="K71" s="41">
        <v>5060048.4732729411</v>
      </c>
      <c r="L71" s="41">
        <v>3823307.3244399694</v>
      </c>
      <c r="M71" s="41">
        <v>2211996.0987949213</v>
      </c>
      <c r="N71" s="43">
        <v>2577092.5110132163</v>
      </c>
      <c r="O71" s="43">
        <v>1678567.782308676</v>
      </c>
      <c r="P71" s="43">
        <v>9538517.4418604653</v>
      </c>
      <c r="AC71" s="50" t="str">
        <f t="shared" si="58"/>
        <v>2022JunhoGuatemala</v>
      </c>
      <c r="AD71" s="2">
        <v>2022</v>
      </c>
      <c r="AE71" s="2" t="s">
        <v>59</v>
      </c>
      <c r="AF71" s="2" t="s">
        <v>27</v>
      </c>
      <c r="AG71" s="2" t="s">
        <v>22</v>
      </c>
      <c r="AH71" s="54">
        <f t="shared" si="59"/>
        <v>25439529.631690189</v>
      </c>
      <c r="AI71" s="27">
        <f t="shared" si="32"/>
        <v>1.1610921785344683E-2</v>
      </c>
      <c r="AJ71" s="28">
        <f t="shared" si="33"/>
        <v>19236161.102259938</v>
      </c>
      <c r="AK71" s="46">
        <f t="shared" si="47"/>
        <v>415883.81386830081</v>
      </c>
      <c r="AL71" s="46">
        <f t="shared" si="48"/>
        <v>3826167.7407694976</v>
      </c>
      <c r="AM71" s="46">
        <f t="shared" si="49"/>
        <v>2891002.9666885519</v>
      </c>
      <c r="AN71" s="46">
        <f t="shared" si="50"/>
        <v>1672606.134233881</v>
      </c>
      <c r="AO71" s="46">
        <f t="shared" si="51"/>
        <v>1948674.6584938408</v>
      </c>
      <c r="AP71" s="46">
        <f t="shared" si="52"/>
        <v>1269253.0384417961</v>
      </c>
      <c r="AQ71" s="46">
        <f t="shared" si="53"/>
        <v>7212572.7497640699</v>
      </c>
      <c r="BG71" s="50" t="str">
        <f t="shared" si="54"/>
        <v>2022NovembroMéxico</v>
      </c>
      <c r="BH71" s="2">
        <v>2022</v>
      </c>
      <c r="BI71" s="55" t="s">
        <v>64</v>
      </c>
      <c r="BJ71" s="55" t="str">
        <f t="shared" si="60"/>
        <v>Novembro/2022</v>
      </c>
      <c r="BK71" s="2" t="s">
        <v>26</v>
      </c>
      <c r="BL71" s="2" t="s">
        <v>19</v>
      </c>
      <c r="BM71" s="52" t="s">
        <v>1204</v>
      </c>
      <c r="BN71" s="51">
        <f t="shared" si="55"/>
        <v>1407948.0874232168</v>
      </c>
    </row>
    <row r="72" spans="4:66" x14ac:dyDescent="0.25">
      <c r="D72" t="str">
        <f t="shared" si="56"/>
        <v>2022JunhoHonduras</v>
      </c>
      <c r="E72" s="2">
        <v>2022</v>
      </c>
      <c r="F72" s="2" t="s">
        <v>59</v>
      </c>
      <c r="G72" s="2" t="s">
        <v>27</v>
      </c>
      <c r="H72" s="2" t="s">
        <v>23</v>
      </c>
      <c r="I72" s="45">
        <f t="shared" si="57"/>
        <v>43870337.506148376</v>
      </c>
      <c r="J72" s="33">
        <v>260000</v>
      </c>
      <c r="K72" s="41">
        <v>1618038.7559884407</v>
      </c>
      <c r="L72" s="41">
        <v>2730933.803171407</v>
      </c>
      <c r="M72" s="41">
        <v>740417.10419913672</v>
      </c>
      <c r="N72" s="43">
        <v>1704845.8149779739</v>
      </c>
      <c r="O72" s="43">
        <v>251785.1673463014</v>
      </c>
      <c r="P72" s="43">
        <v>36564316.860465117</v>
      </c>
      <c r="AC72" s="50" t="str">
        <f t="shared" si="58"/>
        <v>2022JunhoHonduras</v>
      </c>
      <c r="AD72" s="2">
        <v>2022</v>
      </c>
      <c r="AE72" s="2" t="s">
        <v>59</v>
      </c>
      <c r="AF72" s="2" t="s">
        <v>27</v>
      </c>
      <c r="AG72" s="2" t="s">
        <v>23</v>
      </c>
      <c r="AH72" s="54">
        <f t="shared" si="59"/>
        <v>43870337.506148376</v>
      </c>
      <c r="AI72" s="27">
        <f t="shared" si="32"/>
        <v>2.0022974671907071E-2</v>
      </c>
      <c r="AJ72" s="28">
        <f t="shared" si="33"/>
        <v>33172660.504993718</v>
      </c>
      <c r="AK72" s="46">
        <f t="shared" si="47"/>
        <v>196599.62110137855</v>
      </c>
      <c r="AL72" s="46">
        <f t="shared" si="48"/>
        <v>1223483.8705948975</v>
      </c>
      <c r="AM72" s="46">
        <f t="shared" si="49"/>
        <v>2065002.1190632512</v>
      </c>
      <c r="AN72" s="46">
        <f t="shared" si="50"/>
        <v>559868.16208665457</v>
      </c>
      <c r="AO72" s="46">
        <f t="shared" si="51"/>
        <v>1289123.2356190023</v>
      </c>
      <c r="AP72" s="46">
        <f t="shared" si="52"/>
        <v>190387.95576626938</v>
      </c>
      <c r="AQ72" s="46">
        <f t="shared" si="53"/>
        <v>27648195.540762264</v>
      </c>
      <c r="BG72" s="50" t="str">
        <f t="shared" si="54"/>
        <v>2022DezembroEstados Unidos</v>
      </c>
      <c r="BH72" s="2">
        <v>2022</v>
      </c>
      <c r="BI72" s="55" t="s">
        <v>65</v>
      </c>
      <c r="BJ72" s="55" t="str">
        <f t="shared" si="60"/>
        <v>Dezembro/2022</v>
      </c>
      <c r="BK72" s="2" t="s">
        <v>26</v>
      </c>
      <c r="BL72" s="2" t="s">
        <v>17</v>
      </c>
      <c r="BM72" s="52" t="s">
        <v>1204</v>
      </c>
      <c r="BN72" s="51">
        <f t="shared" si="55"/>
        <v>73330629.553292528</v>
      </c>
    </row>
    <row r="73" spans="4:66" x14ac:dyDescent="0.25">
      <c r="D73" t="str">
        <f t="shared" si="56"/>
        <v>2022JunhoNicarágua</v>
      </c>
      <c r="E73" s="2">
        <v>2022</v>
      </c>
      <c r="F73" s="2" t="s">
        <v>59</v>
      </c>
      <c r="G73" s="2" t="s">
        <v>27</v>
      </c>
      <c r="H73" s="2" t="s">
        <v>24</v>
      </c>
      <c r="I73" s="45">
        <f t="shared" si="57"/>
        <v>10903069.878193662</v>
      </c>
      <c r="J73" s="33">
        <v>130000</v>
      </c>
      <c r="K73" s="41">
        <v>988474.5854765746</v>
      </c>
      <c r="L73" s="41">
        <v>1365466.9015857035</v>
      </c>
      <c r="M73" s="41">
        <v>185104.27604978418</v>
      </c>
      <c r="N73" s="43">
        <v>753303.96475770941</v>
      </c>
      <c r="O73" s="43">
        <v>167856.77823086761</v>
      </c>
      <c r="P73" s="43">
        <v>7312863.3720930228</v>
      </c>
      <c r="AC73" s="50" t="str">
        <f t="shared" si="58"/>
        <v>2022JunhoNicarágua</v>
      </c>
      <c r="AD73" s="2">
        <v>2022</v>
      </c>
      <c r="AE73" s="2" t="s">
        <v>59</v>
      </c>
      <c r="AF73" s="2" t="s">
        <v>27</v>
      </c>
      <c r="AG73" s="2" t="s">
        <v>24</v>
      </c>
      <c r="AH73" s="54">
        <f t="shared" si="59"/>
        <v>10903069.878193662</v>
      </c>
      <c r="AI73" s="27">
        <f t="shared" si="32"/>
        <v>4.9762984382444846E-3</v>
      </c>
      <c r="AJ73" s="28">
        <f t="shared" si="33"/>
        <v>8244382.3342104899</v>
      </c>
      <c r="AK73" s="46">
        <f t="shared" si="47"/>
        <v>98299.810550689275</v>
      </c>
      <c r="AL73" s="46">
        <f t="shared" si="48"/>
        <v>747437.41912706464</v>
      </c>
      <c r="AM73" s="46">
        <f t="shared" si="49"/>
        <v>1032501.0595316255</v>
      </c>
      <c r="AN73" s="46">
        <f t="shared" si="50"/>
        <v>139967.04052166364</v>
      </c>
      <c r="AO73" s="46">
        <f t="shared" si="51"/>
        <v>569612.59248281491</v>
      </c>
      <c r="AP73" s="46">
        <f t="shared" si="52"/>
        <v>126925.30384417961</v>
      </c>
      <c r="AQ73" s="46">
        <f t="shared" si="53"/>
        <v>5529639.1081524529</v>
      </c>
      <c r="BG73" s="50" t="str">
        <f t="shared" si="54"/>
        <v>2022DezembroCanadá</v>
      </c>
      <c r="BH73" s="2">
        <v>2022</v>
      </c>
      <c r="BI73" s="55" t="s">
        <v>65</v>
      </c>
      <c r="BJ73" s="55" t="str">
        <f t="shared" si="60"/>
        <v>Dezembro/2022</v>
      </c>
      <c r="BK73" s="2" t="s">
        <v>26</v>
      </c>
      <c r="BL73" s="2" t="s">
        <v>18</v>
      </c>
      <c r="BM73" s="52" t="s">
        <v>1204</v>
      </c>
      <c r="BN73" s="51">
        <f t="shared" si="55"/>
        <v>29332251.821317017</v>
      </c>
    </row>
    <row r="74" spans="4:66" x14ac:dyDescent="0.25">
      <c r="D74" t="str">
        <f t="shared" si="56"/>
        <v>2022JunhoPanamá</v>
      </c>
      <c r="E74" s="2">
        <v>2022</v>
      </c>
      <c r="F74" s="2" t="s">
        <v>59</v>
      </c>
      <c r="G74" s="2" t="s">
        <v>27</v>
      </c>
      <c r="H74" s="2" t="s">
        <v>25</v>
      </c>
      <c r="I74" s="45">
        <f t="shared" si="57"/>
        <v>22497870.985379562</v>
      </c>
      <c r="J74" s="33">
        <v>650000</v>
      </c>
      <c r="K74" s="41">
        <v>3236077.5119768814</v>
      </c>
      <c r="L74" s="41">
        <v>1365466.9015857035</v>
      </c>
      <c r="M74" s="41">
        <v>1471578.9945957842</v>
      </c>
      <c r="N74" s="43">
        <v>555066.07929515431</v>
      </c>
      <c r="O74" s="43">
        <v>593954.75373999297</v>
      </c>
      <c r="P74" s="43">
        <v>14625726.744186046</v>
      </c>
      <c r="AC74" s="50" t="str">
        <f t="shared" si="58"/>
        <v>2022JunhoPanamá</v>
      </c>
      <c r="AD74" s="2">
        <v>2022</v>
      </c>
      <c r="AE74" s="2" t="s">
        <v>59</v>
      </c>
      <c r="AF74" s="2" t="s">
        <v>27</v>
      </c>
      <c r="AG74" s="2" t="s">
        <v>25</v>
      </c>
      <c r="AH74" s="54">
        <f t="shared" si="59"/>
        <v>22497870.985379562</v>
      </c>
      <c r="AI74" s="27">
        <f t="shared" si="32"/>
        <v>1.0268311723130795E-2</v>
      </c>
      <c r="AJ74" s="28">
        <f t="shared" si="33"/>
        <v>17011818.889666617</v>
      </c>
      <c r="AK74" s="46">
        <f t="shared" si="47"/>
        <v>491499.05275344645</v>
      </c>
      <c r="AL74" s="46">
        <f t="shared" si="48"/>
        <v>2446967.7411897951</v>
      </c>
      <c r="AM74" s="46">
        <f t="shared" si="49"/>
        <v>1032501.0595316257</v>
      </c>
      <c r="AN74" s="46">
        <f t="shared" si="50"/>
        <v>1112737.9721472261</v>
      </c>
      <c r="AO74" s="46">
        <f t="shared" si="51"/>
        <v>419714.54182944266</v>
      </c>
      <c r="AP74" s="46">
        <f t="shared" si="52"/>
        <v>449120.30591017398</v>
      </c>
      <c r="AQ74" s="46">
        <f t="shared" si="53"/>
        <v>11059278.216304908</v>
      </c>
      <c r="BG74" s="50" t="str">
        <f t="shared" si="54"/>
        <v>2022DezembroMéxico</v>
      </c>
      <c r="BH74" s="2">
        <v>2022</v>
      </c>
      <c r="BI74" s="55" t="s">
        <v>65</v>
      </c>
      <c r="BJ74" s="55" t="str">
        <f t="shared" si="60"/>
        <v>Dezembro/2022</v>
      </c>
      <c r="BK74" s="2" t="s">
        <v>26</v>
      </c>
      <c r="BL74" s="2" t="s">
        <v>19</v>
      </c>
      <c r="BM74" s="52" t="s">
        <v>1204</v>
      </c>
      <c r="BN74" s="51">
        <f t="shared" si="55"/>
        <v>1466612.5910658508</v>
      </c>
    </row>
    <row r="75" spans="4:66" x14ac:dyDescent="0.25">
      <c r="D75" t="str">
        <f t="shared" si="56"/>
        <v>2022JulhoCosta Rica</v>
      </c>
      <c r="E75" s="2">
        <v>2022</v>
      </c>
      <c r="F75" s="2" t="s">
        <v>60</v>
      </c>
      <c r="G75" s="2" t="s">
        <v>27</v>
      </c>
      <c r="H75" s="2" t="s">
        <v>20</v>
      </c>
      <c r="I75" s="45">
        <f t="shared" si="57"/>
        <v>32143169.508064359</v>
      </c>
      <c r="J75" s="33">
        <v>1400000</v>
      </c>
      <c r="K75" s="41">
        <v>4106741.7613731599</v>
      </c>
      <c r="L75" s="41">
        <v>4076129.5771249314</v>
      </c>
      <c r="M75" s="41">
        <v>3172058.1300474727</v>
      </c>
      <c r="N75" s="43">
        <v>1830732.7047909207</v>
      </c>
      <c r="O75" s="43">
        <v>1027639.5736699648</v>
      </c>
      <c r="P75" s="43">
        <v>16529867.761057911</v>
      </c>
      <c r="AC75" s="50" t="str">
        <f t="shared" si="58"/>
        <v>2022JulhoCosta Rica</v>
      </c>
      <c r="AD75" s="2">
        <v>2022</v>
      </c>
      <c r="AE75" s="2" t="s">
        <v>60</v>
      </c>
      <c r="AF75" s="2" t="s">
        <v>27</v>
      </c>
      <c r="AG75" s="2" t="s">
        <v>20</v>
      </c>
      <c r="AH75" s="54">
        <f t="shared" si="59"/>
        <v>32143169.508064359</v>
      </c>
      <c r="AI75" s="27">
        <f t="shared" si="32"/>
        <v>1.4670547470590769E-2</v>
      </c>
      <c r="AJ75" s="28">
        <f t="shared" si="33"/>
        <v>24305134.408780146</v>
      </c>
      <c r="AK75" s="46">
        <f t="shared" si="47"/>
        <v>1058613.3443920384</v>
      </c>
      <c r="AL75" s="46">
        <f t="shared" si="48"/>
        <v>3105322.5932583516</v>
      </c>
      <c r="AM75" s="46">
        <f t="shared" si="49"/>
        <v>3082175.1170110926</v>
      </c>
      <c r="AN75" s="46">
        <f t="shared" si="50"/>
        <v>2398559.3326110789</v>
      </c>
      <c r="AO75" s="46">
        <f t="shared" si="51"/>
        <v>1384312.9080761422</v>
      </c>
      <c r="AP75" s="46">
        <f t="shared" si="52"/>
        <v>777052.11850883567</v>
      </c>
      <c r="AQ75" s="46">
        <f t="shared" si="53"/>
        <v>12499098.994922608</v>
      </c>
      <c r="BG75" s="50" t="str">
        <f t="shared" si="54"/>
        <v>2022JaneiroEstados Unidos</v>
      </c>
      <c r="BH75" s="2">
        <v>2022</v>
      </c>
      <c r="BI75" s="55" t="s">
        <v>16</v>
      </c>
      <c r="BJ75" s="55" t="str">
        <f t="shared" si="60"/>
        <v>Janeiro/2022</v>
      </c>
      <c r="BK75" s="2" t="s">
        <v>26</v>
      </c>
      <c r="BL75" s="2" t="s">
        <v>17</v>
      </c>
      <c r="BM75" s="52" t="s">
        <v>1201</v>
      </c>
      <c r="BN75" s="51">
        <f t="shared" si="55"/>
        <v>6582471.5828301944</v>
      </c>
    </row>
    <row r="76" spans="4:66" x14ac:dyDescent="0.25">
      <c r="D76" t="str">
        <f t="shared" si="56"/>
        <v>2022JulhoEl Salvador</v>
      </c>
      <c r="E76" s="2">
        <v>2022</v>
      </c>
      <c r="F76" s="2" t="s">
        <v>60</v>
      </c>
      <c r="G76" s="2" t="s">
        <v>27</v>
      </c>
      <c r="H76" s="2" t="s">
        <v>21</v>
      </c>
      <c r="I76" s="45">
        <f t="shared" si="57"/>
        <v>26744416.684362084</v>
      </c>
      <c r="J76" s="33">
        <v>380000</v>
      </c>
      <c r="K76" s="41">
        <v>1314157.3636394113</v>
      </c>
      <c r="L76" s="41">
        <v>2951680.0386077091</v>
      </c>
      <c r="M76" s="41">
        <v>399995.59997666068</v>
      </c>
      <c r="N76" s="43">
        <v>676575.13003142737</v>
      </c>
      <c r="O76" s="43">
        <v>359673.85078448761</v>
      </c>
      <c r="P76" s="43">
        <v>20662334.701322388</v>
      </c>
      <c r="AC76" s="50" t="str">
        <f t="shared" si="58"/>
        <v>2022JulhoEl Salvador</v>
      </c>
      <c r="AD76" s="2">
        <v>2022</v>
      </c>
      <c r="AE76" s="2" t="s">
        <v>60</v>
      </c>
      <c r="AF76" s="2" t="s">
        <v>27</v>
      </c>
      <c r="AG76" s="2" t="s">
        <v>21</v>
      </c>
      <c r="AH76" s="54">
        <f t="shared" si="59"/>
        <v>26744416.684362084</v>
      </c>
      <c r="AI76" s="27">
        <f t="shared" si="32"/>
        <v>1.2206488673830259E-2</v>
      </c>
      <c r="AJ76" s="28">
        <f t="shared" si="33"/>
        <v>20222854.564319126</v>
      </c>
      <c r="AK76" s="46">
        <f t="shared" si="47"/>
        <v>287337.90776355326</v>
      </c>
      <c r="AL76" s="46">
        <f t="shared" si="48"/>
        <v>993703.22984267236</v>
      </c>
      <c r="AM76" s="46">
        <f t="shared" si="49"/>
        <v>2231919.9123183773</v>
      </c>
      <c r="AN76" s="46">
        <f t="shared" si="50"/>
        <v>302457.62845242338</v>
      </c>
      <c r="AO76" s="46">
        <f t="shared" si="51"/>
        <v>511593.90081074828</v>
      </c>
      <c r="AP76" s="46">
        <f t="shared" si="52"/>
        <v>271968.24147809244</v>
      </c>
      <c r="AQ76" s="46">
        <f t="shared" si="53"/>
        <v>15623873.743653258</v>
      </c>
      <c r="BG76" s="50" t="str">
        <f t="shared" si="54"/>
        <v>2022JaneiroCanadá</v>
      </c>
      <c r="BH76" s="2">
        <v>2022</v>
      </c>
      <c r="BI76" s="55" t="s">
        <v>16</v>
      </c>
      <c r="BJ76" s="55" t="str">
        <f t="shared" si="60"/>
        <v>Janeiro/2022</v>
      </c>
      <c r="BK76" s="2" t="s">
        <v>26</v>
      </c>
      <c r="BL76" s="2" t="s">
        <v>18</v>
      </c>
      <c r="BM76" s="52" t="s">
        <v>1201</v>
      </c>
      <c r="BN76" s="51">
        <f t="shared" si="55"/>
        <v>438831.43885534629</v>
      </c>
    </row>
    <row r="77" spans="4:66" x14ac:dyDescent="0.25">
      <c r="D77" t="str">
        <f t="shared" si="56"/>
        <v>2022JulhoGuatemala</v>
      </c>
      <c r="E77" s="2">
        <v>2022</v>
      </c>
      <c r="F77" s="2" t="s">
        <v>60</v>
      </c>
      <c r="G77" s="2" t="s">
        <v>27</v>
      </c>
      <c r="H77" s="2" t="s">
        <v>22</v>
      </c>
      <c r="I77" s="45">
        <f t="shared" si="57"/>
        <v>66654593.542643979</v>
      </c>
      <c r="J77" s="33">
        <v>600000</v>
      </c>
      <c r="K77" s="41">
        <v>5420899.1250125719</v>
      </c>
      <c r="L77" s="41">
        <v>4076129.5771249314</v>
      </c>
      <c r="M77" s="41">
        <v>2383694.7091632397</v>
      </c>
      <c r="N77" s="43">
        <v>2785897.5942470538</v>
      </c>
      <c r="O77" s="43">
        <v>1798369.2539224382</v>
      </c>
      <c r="P77" s="43">
        <v>49589603.28317374</v>
      </c>
      <c r="AC77" s="50" t="str">
        <f t="shared" si="58"/>
        <v>2022JulhoGuatemala</v>
      </c>
      <c r="AD77" s="2">
        <v>2022</v>
      </c>
      <c r="AE77" s="2" t="s">
        <v>60</v>
      </c>
      <c r="AF77" s="2" t="s">
        <v>27</v>
      </c>
      <c r="AG77" s="2" t="s">
        <v>22</v>
      </c>
      <c r="AH77" s="54">
        <f t="shared" si="59"/>
        <v>66654593.542643979</v>
      </c>
      <c r="AI77" s="27">
        <f t="shared" si="32"/>
        <v>3.0421996139956189E-2</v>
      </c>
      <c r="AJ77" s="28">
        <f t="shared" si="33"/>
        <v>50401030.13519308</v>
      </c>
      <c r="AK77" s="46">
        <f t="shared" si="47"/>
        <v>453691.43331087357</v>
      </c>
      <c r="AL77" s="46">
        <f t="shared" si="48"/>
        <v>4099025.8231010241</v>
      </c>
      <c r="AM77" s="46">
        <f t="shared" si="49"/>
        <v>3082175.1170110921</v>
      </c>
      <c r="AN77" s="46">
        <f t="shared" si="50"/>
        <v>1802436.4486263604</v>
      </c>
      <c r="AO77" s="46">
        <f t="shared" si="51"/>
        <v>2106563.1209854344</v>
      </c>
      <c r="AP77" s="46">
        <f t="shared" si="52"/>
        <v>1359841.2073904623</v>
      </c>
      <c r="AQ77" s="46">
        <f t="shared" si="53"/>
        <v>37497296.984767824</v>
      </c>
      <c r="BG77" s="50" t="str">
        <f t="shared" si="54"/>
        <v>2022JaneiroMéxico</v>
      </c>
      <c r="BH77" s="2">
        <v>2022</v>
      </c>
      <c r="BI77" s="55" t="s">
        <v>16</v>
      </c>
      <c r="BJ77" s="55" t="str">
        <f t="shared" si="60"/>
        <v>Janeiro/2022</v>
      </c>
      <c r="BK77" s="2" t="s">
        <v>26</v>
      </c>
      <c r="BL77" s="2" t="s">
        <v>19</v>
      </c>
      <c r="BM77" s="52" t="s">
        <v>1201</v>
      </c>
      <c r="BN77" s="51">
        <f t="shared" si="55"/>
        <v>877662.87771069247</v>
      </c>
    </row>
    <row r="78" spans="4:66" x14ac:dyDescent="0.25">
      <c r="D78" t="str">
        <f t="shared" si="56"/>
        <v>2022JulhoHonduras</v>
      </c>
      <c r="E78" s="2">
        <v>2022</v>
      </c>
      <c r="F78" s="2" t="s">
        <v>60</v>
      </c>
      <c r="G78" s="2" t="s">
        <v>27</v>
      </c>
      <c r="H78" s="2" t="s">
        <v>23</v>
      </c>
      <c r="I78" s="45">
        <f t="shared" si="57"/>
        <v>32684667.600659009</v>
      </c>
      <c r="J78" s="33">
        <v>280000</v>
      </c>
      <c r="K78" s="41">
        <v>1760032.1834456401</v>
      </c>
      <c r="L78" s="41">
        <v>2951680.0386077091</v>
      </c>
      <c r="M78" s="41">
        <v>797665.64413950371</v>
      </c>
      <c r="N78" s="43">
        <v>1830732.7047909207</v>
      </c>
      <c r="O78" s="43">
        <v>269755.38808836578</v>
      </c>
      <c r="P78" s="43">
        <v>24794801.64158687</v>
      </c>
      <c r="AC78" s="50" t="str">
        <f t="shared" si="58"/>
        <v>2022JulhoHonduras</v>
      </c>
      <c r="AD78" s="2">
        <v>2022</v>
      </c>
      <c r="AE78" s="2" t="s">
        <v>60</v>
      </c>
      <c r="AF78" s="2" t="s">
        <v>27</v>
      </c>
      <c r="AG78" s="2" t="s">
        <v>23</v>
      </c>
      <c r="AH78" s="54">
        <f t="shared" si="59"/>
        <v>32684667.600659009</v>
      </c>
      <c r="AI78" s="27">
        <f t="shared" si="32"/>
        <v>1.4917694021295766E-2</v>
      </c>
      <c r="AJ78" s="28">
        <f t="shared" si="33"/>
        <v>24714589.485054094</v>
      </c>
      <c r="AK78" s="46">
        <f t="shared" si="47"/>
        <v>211722.66887840768</v>
      </c>
      <c r="AL78" s="46">
        <f t="shared" si="48"/>
        <v>1330852.5399678648</v>
      </c>
      <c r="AM78" s="46">
        <f t="shared" si="49"/>
        <v>2231919.9123183768</v>
      </c>
      <c r="AN78" s="46">
        <f t="shared" si="50"/>
        <v>603156.78232082108</v>
      </c>
      <c r="AO78" s="46">
        <f t="shared" si="51"/>
        <v>1384312.908076142</v>
      </c>
      <c r="AP78" s="46">
        <f t="shared" si="52"/>
        <v>203976.18110856938</v>
      </c>
      <c r="AQ78" s="46">
        <f t="shared" si="53"/>
        <v>18748648.492383912</v>
      </c>
      <c r="BG78" s="50" t="str">
        <f t="shared" si="54"/>
        <v>2022FevereiroEstados Unidos</v>
      </c>
      <c r="BH78" s="2">
        <v>2022</v>
      </c>
      <c r="BI78" s="55" t="s">
        <v>55</v>
      </c>
      <c r="BJ78" s="55" t="str">
        <f t="shared" si="60"/>
        <v>Fevereiro/2022</v>
      </c>
      <c r="BK78" s="2" t="s">
        <v>26</v>
      </c>
      <c r="BL78" s="2" t="s">
        <v>17</v>
      </c>
      <c r="BM78" s="52" t="s">
        <v>1201</v>
      </c>
      <c r="BN78" s="51">
        <f t="shared" si="55"/>
        <v>6180428.4083100278</v>
      </c>
    </row>
    <row r="79" spans="4:66" x14ac:dyDescent="0.25">
      <c r="D79" t="str">
        <f t="shared" si="56"/>
        <v>2022JulhoNicarágua</v>
      </c>
      <c r="E79" s="2">
        <v>2022</v>
      </c>
      <c r="F79" s="2" t="s">
        <v>60</v>
      </c>
      <c r="G79" s="2" t="s">
        <v>27</v>
      </c>
      <c r="H79" s="2" t="s">
        <v>24</v>
      </c>
      <c r="I79" s="45">
        <f t="shared" si="57"/>
        <v>8806625.1242826302</v>
      </c>
      <c r="J79" s="33">
        <v>140000</v>
      </c>
      <c r="K79" s="41">
        <v>1056019.310067384</v>
      </c>
      <c r="L79" s="41">
        <v>1475840.0193038546</v>
      </c>
      <c r="M79" s="41">
        <v>199997.79998833034</v>
      </c>
      <c r="N79" s="43">
        <v>795970.74121344392</v>
      </c>
      <c r="O79" s="43">
        <v>179836.92539224381</v>
      </c>
      <c r="P79" s="43">
        <v>4958960.3283173731</v>
      </c>
      <c r="AC79" s="50" t="str">
        <f t="shared" si="58"/>
        <v>2022JulhoNicarágua</v>
      </c>
      <c r="AD79" s="2">
        <v>2022</v>
      </c>
      <c r="AE79" s="2" t="s">
        <v>60</v>
      </c>
      <c r="AF79" s="2" t="s">
        <v>27</v>
      </c>
      <c r="AG79" s="2" t="s">
        <v>24</v>
      </c>
      <c r="AH79" s="54">
        <f t="shared" si="59"/>
        <v>8806625.1242826302</v>
      </c>
      <c r="AI79" s="27">
        <f t="shared" si="32"/>
        <v>4.0194546436707595E-3</v>
      </c>
      <c r="AJ79" s="28">
        <f t="shared" si="33"/>
        <v>6659150.6254455615</v>
      </c>
      <c r="AK79" s="46">
        <f t="shared" si="47"/>
        <v>105861.33443920383</v>
      </c>
      <c r="AL79" s="46">
        <f t="shared" si="48"/>
        <v>798511.52398071892</v>
      </c>
      <c r="AM79" s="46">
        <f t="shared" si="49"/>
        <v>1115959.9561591886</v>
      </c>
      <c r="AN79" s="46">
        <f t="shared" si="50"/>
        <v>151228.81422621169</v>
      </c>
      <c r="AO79" s="46">
        <f t="shared" si="51"/>
        <v>601875.17742440966</v>
      </c>
      <c r="AP79" s="46">
        <f t="shared" si="52"/>
        <v>135984.12073904622</v>
      </c>
      <c r="AQ79" s="46">
        <f t="shared" si="53"/>
        <v>3749729.6984767821</v>
      </c>
      <c r="BG79" s="50" t="str">
        <f t="shared" si="54"/>
        <v>2022FevereiroCanadá</v>
      </c>
      <c r="BH79" s="2">
        <v>2022</v>
      </c>
      <c r="BI79" s="55" t="s">
        <v>55</v>
      </c>
      <c r="BJ79" s="55" t="str">
        <f t="shared" si="60"/>
        <v>Fevereiro/2022</v>
      </c>
      <c r="BK79" s="2" t="s">
        <v>26</v>
      </c>
      <c r="BL79" s="2" t="s">
        <v>18</v>
      </c>
      <c r="BM79" s="52" t="s">
        <v>1201</v>
      </c>
      <c r="BN79" s="51">
        <f t="shared" si="55"/>
        <v>397313.25481993036</v>
      </c>
    </row>
    <row r="80" spans="4:66" x14ac:dyDescent="0.25">
      <c r="D80" t="str">
        <f t="shared" si="56"/>
        <v>2022JulhoPanamá</v>
      </c>
      <c r="E80" s="2">
        <v>2022</v>
      </c>
      <c r="F80" s="2" t="s">
        <v>60</v>
      </c>
      <c r="G80" s="2" t="s">
        <v>27</v>
      </c>
      <c r="H80" s="2" t="s">
        <v>25</v>
      </c>
      <c r="I80" s="45">
        <f t="shared" si="57"/>
        <v>18413415.907965679</v>
      </c>
      <c r="J80" s="33">
        <v>700000</v>
      </c>
      <c r="K80" s="41">
        <v>3520064.3668912803</v>
      </c>
      <c r="L80" s="41">
        <v>1475840.0193038546</v>
      </c>
      <c r="M80" s="41">
        <v>1586029.0650237363</v>
      </c>
      <c r="N80" s="43">
        <v>596978.05591008288</v>
      </c>
      <c r="O80" s="43">
        <v>616583.74420197878</v>
      </c>
      <c r="P80" s="43">
        <v>9917920.6566347461</v>
      </c>
      <c r="AC80" s="50" t="str">
        <f t="shared" si="58"/>
        <v>2022JulhoPanamá</v>
      </c>
      <c r="AD80" s="2">
        <v>2022</v>
      </c>
      <c r="AE80" s="2" t="s">
        <v>60</v>
      </c>
      <c r="AF80" s="2" t="s">
        <v>27</v>
      </c>
      <c r="AG80" s="2" t="s">
        <v>25</v>
      </c>
      <c r="AH80" s="54">
        <f t="shared" si="59"/>
        <v>18413415.907965679</v>
      </c>
      <c r="AI80" s="27">
        <f t="shared" si="32"/>
        <v>8.4041149739688212E-3</v>
      </c>
      <c r="AJ80" s="28">
        <f t="shared" si="33"/>
        <v>13923348.42572365</v>
      </c>
      <c r="AK80" s="46">
        <f t="shared" si="47"/>
        <v>529306.67219601921</v>
      </c>
      <c r="AL80" s="46">
        <f t="shared" si="48"/>
        <v>2661705.07993573</v>
      </c>
      <c r="AM80" s="46">
        <f t="shared" si="49"/>
        <v>1115959.9561591886</v>
      </c>
      <c r="AN80" s="46">
        <f t="shared" si="50"/>
        <v>1199279.6663055394</v>
      </c>
      <c r="AO80" s="46">
        <f t="shared" si="51"/>
        <v>451406.38306830719</v>
      </c>
      <c r="AP80" s="46">
        <f t="shared" si="52"/>
        <v>466231.27110530128</v>
      </c>
      <c r="AQ80" s="46">
        <f t="shared" si="53"/>
        <v>7499459.3969535651</v>
      </c>
      <c r="BG80" s="50" t="str">
        <f t="shared" si="54"/>
        <v>2022FevereiroMéxico</v>
      </c>
      <c r="BH80" s="2">
        <v>2022</v>
      </c>
      <c r="BI80" s="55" t="s">
        <v>55</v>
      </c>
      <c r="BJ80" s="55" t="str">
        <f t="shared" si="60"/>
        <v>Fevereiro/2022</v>
      </c>
      <c r="BK80" s="2" t="s">
        <v>26</v>
      </c>
      <c r="BL80" s="2" t="s">
        <v>19</v>
      </c>
      <c r="BM80" s="52" t="s">
        <v>1201</v>
      </c>
      <c r="BN80" s="51">
        <f t="shared" si="55"/>
        <v>794626.50963986071</v>
      </c>
    </row>
    <row r="81" spans="4:66" x14ac:dyDescent="0.25">
      <c r="D81" t="str">
        <f t="shared" si="56"/>
        <v>2022AgostoCosta Rica</v>
      </c>
      <c r="E81" s="2">
        <v>2022</v>
      </c>
      <c r="F81" s="2" t="s">
        <v>61</v>
      </c>
      <c r="G81" s="2" t="s">
        <v>27</v>
      </c>
      <c r="H81" s="2" t="s">
        <v>20</v>
      </c>
      <c r="I81" s="45">
        <f t="shared" si="57"/>
        <v>34062826.095568806</v>
      </c>
      <c r="J81" s="33">
        <v>1500000</v>
      </c>
      <c r="K81" s="41">
        <v>4389087.7524944646</v>
      </c>
      <c r="L81" s="41">
        <v>4344803.6148766084</v>
      </c>
      <c r="M81" s="41">
        <v>3395911.2090071277</v>
      </c>
      <c r="N81" s="43">
        <v>1972396.1151042066</v>
      </c>
      <c r="O81" s="43">
        <v>1086899.2064119803</v>
      </c>
      <c r="P81" s="43">
        <v>17373728.19767442</v>
      </c>
      <c r="AC81" s="50" t="str">
        <f t="shared" si="58"/>
        <v>2022AgostoCosta Rica</v>
      </c>
      <c r="AD81" s="2">
        <v>2022</v>
      </c>
      <c r="AE81" s="2" t="s">
        <v>61</v>
      </c>
      <c r="AF81" s="2" t="s">
        <v>27</v>
      </c>
      <c r="AG81" s="2" t="s">
        <v>20</v>
      </c>
      <c r="AH81" s="54">
        <f t="shared" si="59"/>
        <v>34062826.095568806</v>
      </c>
      <c r="AI81" s="27">
        <f t="shared" si="32"/>
        <v>1.5546702919018175E-2</v>
      </c>
      <c r="AJ81" s="28">
        <f t="shared" si="33"/>
        <v>25756687.323196065</v>
      </c>
      <c r="AK81" s="46">
        <f t="shared" si="47"/>
        <v>1134228.5832771841</v>
      </c>
      <c r="AL81" s="46">
        <f t="shared" si="48"/>
        <v>3318819.1889273576</v>
      </c>
      <c r="AM81" s="46">
        <f t="shared" si="49"/>
        <v>3285333.6324793883</v>
      </c>
      <c r="AN81" s="46">
        <f t="shared" si="50"/>
        <v>2567826.3730181754</v>
      </c>
      <c r="AO81" s="46">
        <f t="shared" si="51"/>
        <v>1491432.034197377</v>
      </c>
      <c r="AP81" s="46">
        <f t="shared" si="52"/>
        <v>821861.43136917066</v>
      </c>
      <c r="AQ81" s="46">
        <f t="shared" si="53"/>
        <v>13137186.079927415</v>
      </c>
      <c r="BG81" s="50" t="str">
        <f t="shared" si="54"/>
        <v>2022MarçoEstados Unidos</v>
      </c>
      <c r="BH81" s="2">
        <v>2022</v>
      </c>
      <c r="BI81" s="55" t="s">
        <v>56</v>
      </c>
      <c r="BJ81" s="55" t="str">
        <f t="shared" si="60"/>
        <v>Março/2022</v>
      </c>
      <c r="BK81" s="2" t="s">
        <v>26</v>
      </c>
      <c r="BL81" s="2" t="s">
        <v>17</v>
      </c>
      <c r="BM81" s="52" t="s">
        <v>1201</v>
      </c>
      <c r="BN81" s="51">
        <f t="shared" si="55"/>
        <v>6582471.5828301953</v>
      </c>
    </row>
    <row r="82" spans="4:66" x14ac:dyDescent="0.25">
      <c r="D82" t="str">
        <f t="shared" si="56"/>
        <v>2022AgostoEl Salvador</v>
      </c>
      <c r="E82" s="2">
        <v>2022</v>
      </c>
      <c r="F82" s="2" t="s">
        <v>61</v>
      </c>
      <c r="G82" s="2" t="s">
        <v>27</v>
      </c>
      <c r="H82" s="2" t="s">
        <v>21</v>
      </c>
      <c r="I82" s="45">
        <f t="shared" si="57"/>
        <v>27989975.367375445</v>
      </c>
      <c r="J82" s="33">
        <v>400000</v>
      </c>
      <c r="K82" s="41">
        <v>1404508.0807982287</v>
      </c>
      <c r="L82" s="41">
        <v>3186189.3175761797</v>
      </c>
      <c r="M82" s="41">
        <v>429448.56526275707</v>
      </c>
      <c r="N82" s="43">
        <v>724553.67493623914</v>
      </c>
      <c r="O82" s="43">
        <v>383611.48461599305</v>
      </c>
      <c r="P82" s="43">
        <v>21461664.244186047</v>
      </c>
      <c r="AC82" s="50" t="str">
        <f t="shared" si="58"/>
        <v>2022AgostoEl Salvador</v>
      </c>
      <c r="AD82" s="2">
        <v>2022</v>
      </c>
      <c r="AE82" s="2" t="s">
        <v>61</v>
      </c>
      <c r="AF82" s="2" t="s">
        <v>27</v>
      </c>
      <c r="AG82" s="2" t="s">
        <v>21</v>
      </c>
      <c r="AH82" s="54">
        <f t="shared" si="59"/>
        <v>27989975.367375445</v>
      </c>
      <c r="AI82" s="27">
        <f t="shared" si="32"/>
        <v>1.2774977347044938E-2</v>
      </c>
      <c r="AJ82" s="28">
        <f t="shared" si="33"/>
        <v>21164686.737934355</v>
      </c>
      <c r="AK82" s="46">
        <f t="shared" si="47"/>
        <v>302460.95554058242</v>
      </c>
      <c r="AL82" s="46">
        <f t="shared" si="48"/>
        <v>1062022.1404567547</v>
      </c>
      <c r="AM82" s="46">
        <f t="shared" si="49"/>
        <v>2409244.6638182187</v>
      </c>
      <c r="AN82" s="46">
        <f t="shared" si="50"/>
        <v>324728.55851226422</v>
      </c>
      <c r="AO82" s="46">
        <f t="shared" si="51"/>
        <v>547872.99215413863</v>
      </c>
      <c r="AP82" s="46">
        <f t="shared" si="52"/>
        <v>290068.74048323673</v>
      </c>
      <c r="AQ82" s="46">
        <f t="shared" si="53"/>
        <v>16228288.686969159</v>
      </c>
      <c r="BG82" s="50" t="str">
        <f t="shared" si="54"/>
        <v>2022MarçoCanadá</v>
      </c>
      <c r="BH82" s="2">
        <v>2022</v>
      </c>
      <c r="BI82" s="55" t="s">
        <v>56</v>
      </c>
      <c r="BJ82" s="55" t="str">
        <f t="shared" si="60"/>
        <v>Março/2022</v>
      </c>
      <c r="BK82" s="2" t="s">
        <v>26</v>
      </c>
      <c r="BL82" s="2" t="s">
        <v>18</v>
      </c>
      <c r="BM82" s="52" t="s">
        <v>1201</v>
      </c>
      <c r="BN82" s="51">
        <f t="shared" si="55"/>
        <v>438831.43885534629</v>
      </c>
    </row>
    <row r="83" spans="4:66" x14ac:dyDescent="0.25">
      <c r="D83" t="str">
        <f t="shared" si="56"/>
        <v>2022AgostoGuatemala</v>
      </c>
      <c r="E83" s="2">
        <v>2022</v>
      </c>
      <c r="F83" s="2" t="s">
        <v>61</v>
      </c>
      <c r="G83" s="2" t="s">
        <v>27</v>
      </c>
      <c r="H83" s="2" t="s">
        <v>22</v>
      </c>
      <c r="I83" s="45">
        <f t="shared" si="57"/>
        <v>69366278.659843981</v>
      </c>
      <c r="J83" s="33">
        <v>650000</v>
      </c>
      <c r="K83" s="41">
        <v>5781891.5992860422</v>
      </c>
      <c r="L83" s="41">
        <v>4344803.6148766084</v>
      </c>
      <c r="M83" s="41">
        <v>2553351.7956383489</v>
      </c>
      <c r="N83" s="43">
        <v>3018973.645567663</v>
      </c>
      <c r="O83" s="43">
        <v>1918057.4230799654</v>
      </c>
      <c r="P83" s="43">
        <v>51099200.58139535</v>
      </c>
      <c r="AC83" s="50" t="str">
        <f t="shared" si="58"/>
        <v>2022AgostoGuatemala</v>
      </c>
      <c r="AD83" s="2">
        <v>2022</v>
      </c>
      <c r="AE83" s="2" t="s">
        <v>61</v>
      </c>
      <c r="AF83" s="2" t="s">
        <v>27</v>
      </c>
      <c r="AG83" s="2" t="s">
        <v>22</v>
      </c>
      <c r="AH83" s="54">
        <f t="shared" si="59"/>
        <v>69366278.659843981</v>
      </c>
      <c r="AI83" s="27">
        <f t="shared" si="32"/>
        <v>3.1659643386510276E-2</v>
      </c>
      <c r="AJ83" s="28">
        <f t="shared" si="33"/>
        <v>52451477.314376801</v>
      </c>
      <c r="AK83" s="46">
        <f t="shared" si="47"/>
        <v>491499.05275344645</v>
      </c>
      <c r="AL83" s="46">
        <f t="shared" si="48"/>
        <v>4371991.144880306</v>
      </c>
      <c r="AM83" s="46">
        <f t="shared" si="49"/>
        <v>3285333.6324793887</v>
      </c>
      <c r="AN83" s="46">
        <f t="shared" si="50"/>
        <v>1930723.0598500923</v>
      </c>
      <c r="AO83" s="46">
        <f t="shared" si="51"/>
        <v>2282804.1339755775</v>
      </c>
      <c r="AP83" s="46">
        <f t="shared" si="52"/>
        <v>1450343.7024161837</v>
      </c>
      <c r="AQ83" s="46">
        <f t="shared" si="53"/>
        <v>38638782.588021807</v>
      </c>
      <c r="BG83" s="50" t="str">
        <f t="shared" si="54"/>
        <v>2022MarçoMéxico</v>
      </c>
      <c r="BH83" s="2">
        <v>2022</v>
      </c>
      <c r="BI83" s="55" t="s">
        <v>56</v>
      </c>
      <c r="BJ83" s="55" t="str">
        <f t="shared" si="60"/>
        <v>Março/2022</v>
      </c>
      <c r="BK83" s="2" t="s">
        <v>26</v>
      </c>
      <c r="BL83" s="2" t="s">
        <v>19</v>
      </c>
      <c r="BM83" s="52" t="s">
        <v>1201</v>
      </c>
      <c r="BN83" s="51">
        <f t="shared" si="55"/>
        <v>877662.87771069247</v>
      </c>
    </row>
    <row r="84" spans="4:66" x14ac:dyDescent="0.25">
      <c r="D84" t="str">
        <f t="shared" si="56"/>
        <v>2022AgostoHonduras</v>
      </c>
      <c r="E84" s="2">
        <v>2022</v>
      </c>
      <c r="F84" s="2" t="s">
        <v>61</v>
      </c>
      <c r="G84" s="2" t="s">
        <v>27</v>
      </c>
      <c r="H84" s="2" t="s">
        <v>23</v>
      </c>
      <c r="I84" s="45">
        <f t="shared" si="57"/>
        <v>34054395.533852689</v>
      </c>
      <c r="J84" s="33">
        <v>300000</v>
      </c>
      <c r="K84" s="41">
        <v>1901938.026080935</v>
      </c>
      <c r="L84" s="41">
        <v>3186189.3175761797</v>
      </c>
      <c r="M84" s="41">
        <v>856563.17093169468</v>
      </c>
      <c r="N84" s="43">
        <v>1972396.1151042066</v>
      </c>
      <c r="O84" s="43">
        <v>287708.6134619948</v>
      </c>
      <c r="P84" s="43">
        <v>25549600.290697675</v>
      </c>
      <c r="AC84" s="50" t="str">
        <f t="shared" si="58"/>
        <v>2022AgostoHonduras</v>
      </c>
      <c r="AD84" s="2">
        <v>2022</v>
      </c>
      <c r="AE84" s="2" t="s">
        <v>61</v>
      </c>
      <c r="AF84" s="2" t="s">
        <v>27</v>
      </c>
      <c r="AG84" s="2" t="s">
        <v>23</v>
      </c>
      <c r="AH84" s="54">
        <f t="shared" si="59"/>
        <v>34054395.533852689</v>
      </c>
      <c r="AI84" s="27">
        <f t="shared" si="32"/>
        <v>1.5542855104451256E-2</v>
      </c>
      <c r="AJ84" s="28">
        <f t="shared" si="33"/>
        <v>25750312.533815064</v>
      </c>
      <c r="AK84" s="46">
        <f t="shared" si="47"/>
        <v>226845.71665543682</v>
      </c>
      <c r="AL84" s="46">
        <f t="shared" si="48"/>
        <v>1438154.9818685218</v>
      </c>
      <c r="AM84" s="46">
        <f t="shared" si="49"/>
        <v>2409244.6638182187</v>
      </c>
      <c r="AN84" s="46">
        <f t="shared" si="50"/>
        <v>647692.28790217894</v>
      </c>
      <c r="AO84" s="46">
        <f t="shared" si="51"/>
        <v>1491432.0341973773</v>
      </c>
      <c r="AP84" s="46">
        <f t="shared" si="52"/>
        <v>217551.55536242752</v>
      </c>
      <c r="AQ84" s="46">
        <f t="shared" si="53"/>
        <v>19319391.294010904</v>
      </c>
      <c r="BG84" s="50" t="str">
        <f t="shared" si="54"/>
        <v>2022AbrilEstados Unidos</v>
      </c>
      <c r="BH84" s="2">
        <v>2022</v>
      </c>
      <c r="BI84" s="55" t="s">
        <v>57</v>
      </c>
      <c r="BJ84" s="55" t="str">
        <f t="shared" si="60"/>
        <v>Abril/2022</v>
      </c>
      <c r="BK84" s="2" t="s">
        <v>26</v>
      </c>
      <c r="BL84" s="2" t="s">
        <v>17</v>
      </c>
      <c r="BM84" s="52" t="s">
        <v>1201</v>
      </c>
      <c r="BN84" s="51">
        <f t="shared" si="55"/>
        <v>7021303.0216855416</v>
      </c>
    </row>
    <row r="85" spans="4:66" x14ac:dyDescent="0.25">
      <c r="D85" t="str">
        <f t="shared" si="56"/>
        <v>2022AgostoNicarágua</v>
      </c>
      <c r="E85" s="2">
        <v>2022</v>
      </c>
      <c r="F85" s="2" t="s">
        <v>61</v>
      </c>
      <c r="G85" s="2" t="s">
        <v>27</v>
      </c>
      <c r="H85" s="2" t="s">
        <v>24</v>
      </c>
      <c r="I85" s="45">
        <f t="shared" si="57"/>
        <v>9228463.8272645287</v>
      </c>
      <c r="J85" s="33">
        <v>150000</v>
      </c>
      <c r="K85" s="41">
        <v>1123606.4646385831</v>
      </c>
      <c r="L85" s="41">
        <v>1593094.6587880899</v>
      </c>
      <c r="M85" s="41">
        <v>214724.28263137853</v>
      </c>
      <c r="N85" s="43">
        <v>845312.62075894559</v>
      </c>
      <c r="O85" s="43">
        <v>191805.74230799652</v>
      </c>
      <c r="P85" s="43">
        <v>5109920.0581395356</v>
      </c>
      <c r="AC85" s="50" t="str">
        <f t="shared" si="58"/>
        <v>2022AgostoNicarágua</v>
      </c>
      <c r="AD85" s="2">
        <v>2022</v>
      </c>
      <c r="AE85" s="2" t="s">
        <v>61</v>
      </c>
      <c r="AF85" s="2" t="s">
        <v>27</v>
      </c>
      <c r="AG85" s="2" t="s">
        <v>24</v>
      </c>
      <c r="AH85" s="54">
        <f t="shared" si="59"/>
        <v>9228463.8272645287</v>
      </c>
      <c r="AI85" s="27">
        <f t="shared" si="32"/>
        <v>4.211987141608641E-3</v>
      </c>
      <c r="AJ85" s="28">
        <f t="shared" si="33"/>
        <v>6978124.9684153236</v>
      </c>
      <c r="AK85" s="46">
        <f t="shared" si="47"/>
        <v>113422.85832771839</v>
      </c>
      <c r="AL85" s="46">
        <f t="shared" si="48"/>
        <v>849617.71236540365</v>
      </c>
      <c r="AM85" s="46">
        <f t="shared" si="49"/>
        <v>1204622.3319091094</v>
      </c>
      <c r="AN85" s="46">
        <f t="shared" si="50"/>
        <v>162364.27925613208</v>
      </c>
      <c r="AO85" s="46">
        <f t="shared" si="51"/>
        <v>639185.15751316154</v>
      </c>
      <c r="AP85" s="46">
        <f t="shared" si="52"/>
        <v>145034.37024161834</v>
      </c>
      <c r="AQ85" s="46">
        <f t="shared" si="53"/>
        <v>3863878.2588021806</v>
      </c>
      <c r="BG85" s="50" t="str">
        <f t="shared" si="54"/>
        <v>2022AbrilCanadá</v>
      </c>
      <c r="BH85" s="2">
        <v>2022</v>
      </c>
      <c r="BI85" s="55" t="s">
        <v>57</v>
      </c>
      <c r="BJ85" s="55" t="str">
        <f t="shared" si="60"/>
        <v>Abril/2022</v>
      </c>
      <c r="BK85" s="2" t="s">
        <v>26</v>
      </c>
      <c r="BL85" s="2" t="s">
        <v>18</v>
      </c>
      <c r="BM85" s="52" t="s">
        <v>1201</v>
      </c>
      <c r="BN85" s="51">
        <f t="shared" si="55"/>
        <v>482714.58274088096</v>
      </c>
    </row>
    <row r="86" spans="4:66" x14ac:dyDescent="0.25">
      <c r="D86" t="str">
        <f t="shared" si="56"/>
        <v>2022AgostoPanamá</v>
      </c>
      <c r="E86" s="2">
        <v>2022</v>
      </c>
      <c r="F86" s="2" t="s">
        <v>61</v>
      </c>
      <c r="G86" s="2" t="s">
        <v>27</v>
      </c>
      <c r="H86" s="2" t="s">
        <v>25</v>
      </c>
      <c r="I86" s="45">
        <f t="shared" si="57"/>
        <v>19346999.637350108</v>
      </c>
      <c r="J86" s="33">
        <v>750000</v>
      </c>
      <c r="K86" s="41">
        <v>3803876.0521618701</v>
      </c>
      <c r="L86" s="41">
        <v>1593094.6587880899</v>
      </c>
      <c r="M86" s="41">
        <v>1696788.6247066541</v>
      </c>
      <c r="N86" s="43">
        <v>644047.71105443488</v>
      </c>
      <c r="O86" s="43">
        <v>639352.47435998847</v>
      </c>
      <c r="P86" s="43">
        <v>10219840.116279071</v>
      </c>
      <c r="AC86" s="50" t="str">
        <f t="shared" si="58"/>
        <v>2022AgostoPanamá</v>
      </c>
      <c r="AD86" s="2">
        <v>2022</v>
      </c>
      <c r="AE86" s="2" t="s">
        <v>61</v>
      </c>
      <c r="AF86" s="2" t="s">
        <v>27</v>
      </c>
      <c r="AG86" s="2" t="s">
        <v>25</v>
      </c>
      <c r="AH86" s="54">
        <f t="shared" si="59"/>
        <v>19346999.637350108</v>
      </c>
      <c r="AI86" s="27">
        <f t="shared" si="32"/>
        <v>8.83021434840261E-3</v>
      </c>
      <c r="AJ86" s="28">
        <f t="shared" si="33"/>
        <v>14629279.992890539</v>
      </c>
      <c r="AK86" s="46">
        <f t="shared" si="47"/>
        <v>567114.29163859203</v>
      </c>
      <c r="AL86" s="46">
        <f t="shared" si="48"/>
        <v>2876309.963737044</v>
      </c>
      <c r="AM86" s="46">
        <f t="shared" si="49"/>
        <v>1204622.3319091096</v>
      </c>
      <c r="AN86" s="46">
        <f t="shared" si="50"/>
        <v>1283030.7719479131</v>
      </c>
      <c r="AO86" s="46">
        <f t="shared" si="51"/>
        <v>486998.21524812322</v>
      </c>
      <c r="AP86" s="46">
        <f t="shared" si="52"/>
        <v>483447.90080539457</v>
      </c>
      <c r="AQ86" s="46">
        <f t="shared" si="53"/>
        <v>7727756.5176043613</v>
      </c>
      <c r="BG86" s="50" t="str">
        <f t="shared" si="54"/>
        <v>2022AbrilMéxico</v>
      </c>
      <c r="BH86" s="2">
        <v>2022</v>
      </c>
      <c r="BI86" s="55" t="s">
        <v>57</v>
      </c>
      <c r="BJ86" s="55" t="str">
        <f t="shared" si="60"/>
        <v>Abril/2022</v>
      </c>
      <c r="BK86" s="2" t="s">
        <v>26</v>
      </c>
      <c r="BL86" s="2" t="s">
        <v>19</v>
      </c>
      <c r="BM86" s="52" t="s">
        <v>1201</v>
      </c>
      <c r="BN86" s="51">
        <f t="shared" si="55"/>
        <v>921546.02159622742</v>
      </c>
    </row>
    <row r="87" spans="4:66" x14ac:dyDescent="0.25">
      <c r="D87" t="str">
        <f t="shared" si="56"/>
        <v>2022SetembroCosta Rica</v>
      </c>
      <c r="E87" s="2">
        <v>2022</v>
      </c>
      <c r="F87" s="2" t="s">
        <v>62</v>
      </c>
      <c r="G87" s="2" t="s">
        <v>27</v>
      </c>
      <c r="H87" s="2" t="s">
        <v>20</v>
      </c>
      <c r="I87" s="45">
        <f t="shared" si="57"/>
        <v>35959724.650400549</v>
      </c>
      <c r="J87" s="33">
        <v>1600000</v>
      </c>
      <c r="K87" s="41">
        <v>4671481.6991054844</v>
      </c>
      <c r="L87" s="41">
        <v>4611912.854516075</v>
      </c>
      <c r="M87" s="41">
        <v>3619753.1689952589</v>
      </c>
      <c r="N87" s="43">
        <v>2098275.5063652145</v>
      </c>
      <c r="O87" s="43">
        <v>1146179.1543247919</v>
      </c>
      <c r="P87" s="43">
        <v>18212122.267093718</v>
      </c>
      <c r="AC87" s="50" t="str">
        <f t="shared" si="58"/>
        <v>2022SetembroCosta Rica</v>
      </c>
      <c r="AD87" s="2">
        <v>2022</v>
      </c>
      <c r="AE87" s="2" t="s">
        <v>62</v>
      </c>
      <c r="AF87" s="2" t="s">
        <v>27</v>
      </c>
      <c r="AG87" s="2" t="s">
        <v>20</v>
      </c>
      <c r="AH87" s="54">
        <f t="shared" si="59"/>
        <v>35959724.650400549</v>
      </c>
      <c r="AI87" s="27">
        <f t="shared" si="32"/>
        <v>1.6412471314651102E-2</v>
      </c>
      <c r="AJ87" s="28">
        <f t="shared" si="33"/>
        <v>27191031.696840964</v>
      </c>
      <c r="AK87" s="46">
        <f t="shared" si="47"/>
        <v>1209843.8221623297</v>
      </c>
      <c r="AL87" s="46">
        <f t="shared" si="48"/>
        <v>3532352.0462544709</v>
      </c>
      <c r="AM87" s="46">
        <f t="shared" si="49"/>
        <v>3487308.922117068</v>
      </c>
      <c r="AN87" s="46">
        <f t="shared" si="50"/>
        <v>2737085.0057883933</v>
      </c>
      <c r="AO87" s="46">
        <f t="shared" si="51"/>
        <v>1586616.0366065556</v>
      </c>
      <c r="AP87" s="46">
        <f t="shared" si="52"/>
        <v>866686.10559443303</v>
      </c>
      <c r="AQ87" s="46">
        <f t="shared" si="53"/>
        <v>13771139.758317709</v>
      </c>
      <c r="BG87" s="50" t="str">
        <f t="shared" si="54"/>
        <v>2022MaioEstados Unidos</v>
      </c>
      <c r="BH87" s="2">
        <v>2022</v>
      </c>
      <c r="BI87" s="55" t="s">
        <v>58</v>
      </c>
      <c r="BJ87" s="55" t="str">
        <f t="shared" si="60"/>
        <v>Maio/2022</v>
      </c>
      <c r="BK87" s="2" t="s">
        <v>26</v>
      </c>
      <c r="BL87" s="2" t="s">
        <v>17</v>
      </c>
      <c r="BM87" s="52" t="s">
        <v>1201</v>
      </c>
      <c r="BN87" s="51">
        <f t="shared" si="55"/>
        <v>7460134.4605408888</v>
      </c>
    </row>
    <row r="88" spans="4:66" x14ac:dyDescent="0.25">
      <c r="D88" t="str">
        <f t="shared" si="56"/>
        <v>2022SetembroEl Salvador</v>
      </c>
      <c r="E88" s="2">
        <v>2022</v>
      </c>
      <c r="F88" s="2" t="s">
        <v>62</v>
      </c>
      <c r="G88" s="2" t="s">
        <v>27</v>
      </c>
      <c r="H88" s="2" t="s">
        <v>21</v>
      </c>
      <c r="I88" s="45">
        <f t="shared" si="57"/>
        <v>29228992.34751185</v>
      </c>
      <c r="J88" s="33">
        <v>420000</v>
      </c>
      <c r="K88" s="41">
        <v>1494874.1437137551</v>
      </c>
      <c r="L88" s="41">
        <v>3421741.7952861199</v>
      </c>
      <c r="M88" s="41">
        <v>458907.90499551792</v>
      </c>
      <c r="N88" s="43">
        <v>766677.58886421297</v>
      </c>
      <c r="O88" s="43">
        <v>407530.36598214821</v>
      </c>
      <c r="P88" s="43">
        <v>22259260.548670098</v>
      </c>
      <c r="AC88" s="50" t="str">
        <f t="shared" si="58"/>
        <v>2022SetembroEl Salvador</v>
      </c>
      <c r="AD88" s="2">
        <v>2022</v>
      </c>
      <c r="AE88" s="2" t="s">
        <v>62</v>
      </c>
      <c r="AF88" s="2" t="s">
        <v>27</v>
      </c>
      <c r="AG88" s="2" t="s">
        <v>21</v>
      </c>
      <c r="AH88" s="54">
        <f t="shared" si="59"/>
        <v>29228992.34751185</v>
      </c>
      <c r="AI88" s="27">
        <f t="shared" si="32"/>
        <v>1.3340480304660823E-2</v>
      </c>
      <c r="AJ88" s="28">
        <f t="shared" si="33"/>
        <v>22101572.387292013</v>
      </c>
      <c r="AK88" s="46">
        <f t="shared" si="47"/>
        <v>317584.00331761152</v>
      </c>
      <c r="AL88" s="46">
        <f t="shared" si="48"/>
        <v>1130352.6548014306</v>
      </c>
      <c r="AM88" s="46">
        <f t="shared" si="49"/>
        <v>2587358.2325384691</v>
      </c>
      <c r="AN88" s="46">
        <f t="shared" si="50"/>
        <v>347004.30862517789</v>
      </c>
      <c r="AO88" s="46">
        <f t="shared" si="51"/>
        <v>579725.09029854904</v>
      </c>
      <c r="AP88" s="46">
        <f t="shared" si="52"/>
        <v>308155.05976690952</v>
      </c>
      <c r="AQ88" s="46">
        <f t="shared" si="53"/>
        <v>16831393.037943866</v>
      </c>
      <c r="AS88" s="31"/>
      <c r="BG88" s="50" t="str">
        <f t="shared" si="54"/>
        <v>2022MaioCanadá</v>
      </c>
      <c r="BH88" s="2">
        <v>2022</v>
      </c>
      <c r="BI88" s="55" t="s">
        <v>58</v>
      </c>
      <c r="BJ88" s="55" t="str">
        <f t="shared" si="60"/>
        <v>Maio/2022</v>
      </c>
      <c r="BK88" s="2" t="s">
        <v>26</v>
      </c>
      <c r="BL88" s="2" t="s">
        <v>18</v>
      </c>
      <c r="BM88" s="52" t="s">
        <v>1201</v>
      </c>
      <c r="BN88" s="51">
        <f t="shared" si="55"/>
        <v>526597.72662641562</v>
      </c>
    </row>
    <row r="89" spans="4:66" x14ac:dyDescent="0.25">
      <c r="D89" t="str">
        <f t="shared" si="56"/>
        <v>2022SetembroGuatemala</v>
      </c>
      <c r="E89" s="2">
        <v>2022</v>
      </c>
      <c r="F89" s="2" t="s">
        <v>62</v>
      </c>
      <c r="G89" s="2" t="s">
        <v>27</v>
      </c>
      <c r="H89" s="2" t="s">
        <v>22</v>
      </c>
      <c r="I89" s="45">
        <f t="shared" si="57"/>
        <v>72056486.603646502</v>
      </c>
      <c r="J89" s="33">
        <v>700000</v>
      </c>
      <c r="K89" s="41">
        <v>6142998.4343237132</v>
      </c>
      <c r="L89" s="41">
        <v>4611912.854516075</v>
      </c>
      <c r="M89" s="41">
        <v>2723009.6607642216</v>
      </c>
      <c r="N89" s="43">
        <v>3228116.1636387915</v>
      </c>
      <c r="O89" s="43">
        <v>2037651.829910741</v>
      </c>
      <c r="P89" s="43">
        <v>52612797.660492964</v>
      </c>
      <c r="AC89" s="50" t="str">
        <f t="shared" si="58"/>
        <v>2022SetembroGuatemala</v>
      </c>
      <c r="AD89" s="2">
        <v>2022</v>
      </c>
      <c r="AE89" s="2" t="s">
        <v>62</v>
      </c>
      <c r="AF89" s="2" t="s">
        <v>27</v>
      </c>
      <c r="AG89" s="2" t="s">
        <v>22</v>
      </c>
      <c r="AH89" s="54">
        <f t="shared" si="59"/>
        <v>72056486.603646502</v>
      </c>
      <c r="AI89" s="27">
        <f t="shared" si="32"/>
        <v>3.2887488180578059E-2</v>
      </c>
      <c r="AJ89" s="28">
        <f t="shared" si="33"/>
        <v>54485684.477590233</v>
      </c>
      <c r="AK89" s="46">
        <f t="shared" si="47"/>
        <v>529306.67219601909</v>
      </c>
      <c r="AL89" s="46">
        <f t="shared" si="48"/>
        <v>4645042.9408246288</v>
      </c>
      <c r="AM89" s="46">
        <f t="shared" si="49"/>
        <v>3487308.922117067</v>
      </c>
      <c r="AN89" s="46">
        <f t="shared" si="50"/>
        <v>2059010.2598524587</v>
      </c>
      <c r="AO89" s="46">
        <f t="shared" si="51"/>
        <v>2440947.7486254694</v>
      </c>
      <c r="AP89" s="46">
        <f t="shared" si="52"/>
        <v>1540775.2988345474</v>
      </c>
      <c r="AQ89" s="46">
        <f t="shared" si="53"/>
        <v>39783292.635140046</v>
      </c>
      <c r="AR89" s="35">
        <f>5.5*10^9</f>
        <v>5500000000</v>
      </c>
      <c r="AS89" s="34">
        <f>AS90*$AR$89</f>
        <v>364969135.80246913</v>
      </c>
      <c r="AT89" s="34">
        <f t="shared" ref="AT89:BD89" si="61">AT90*$AR$89</f>
        <v>381944444.44444448</v>
      </c>
      <c r="AU89" s="34">
        <f t="shared" si="61"/>
        <v>398919753.08641976</v>
      </c>
      <c r="AV89" s="34">
        <f t="shared" si="61"/>
        <v>415895061.7283951</v>
      </c>
      <c r="AW89" s="34">
        <f t="shared" si="61"/>
        <v>432870370.37037039</v>
      </c>
      <c r="AX89" s="34">
        <f t="shared" si="61"/>
        <v>449845679.01234567</v>
      </c>
      <c r="AY89" s="34">
        <f t="shared" si="61"/>
        <v>466820987.65432101</v>
      </c>
      <c r="AZ89" s="34">
        <f t="shared" si="61"/>
        <v>483796296.2962963</v>
      </c>
      <c r="BA89" s="34">
        <f t="shared" si="61"/>
        <v>500771604.93827164</v>
      </c>
      <c r="BB89" s="34">
        <f t="shared" si="61"/>
        <v>517746913.58024693</v>
      </c>
      <c r="BC89" s="34">
        <f t="shared" si="61"/>
        <v>534722222.22222221</v>
      </c>
      <c r="BD89" s="34">
        <f t="shared" si="61"/>
        <v>551697530.86419749</v>
      </c>
      <c r="BG89" s="50" t="str">
        <f t="shared" si="54"/>
        <v>2022MaioMéxico</v>
      </c>
      <c r="BH89" s="2">
        <v>2022</v>
      </c>
      <c r="BI89" s="55" t="s">
        <v>58</v>
      </c>
      <c r="BJ89" s="55" t="str">
        <f t="shared" si="60"/>
        <v>Maio/2022</v>
      </c>
      <c r="BK89" s="2" t="s">
        <v>26</v>
      </c>
      <c r="BL89" s="2" t="s">
        <v>19</v>
      </c>
      <c r="BM89" s="52" t="s">
        <v>1201</v>
      </c>
      <c r="BN89" s="51">
        <f t="shared" si="55"/>
        <v>965429.16548176203</v>
      </c>
    </row>
    <row r="90" spans="4:66" x14ac:dyDescent="0.25">
      <c r="D90" t="str">
        <f t="shared" si="56"/>
        <v>2022SetembroHonduras</v>
      </c>
      <c r="E90" s="2">
        <v>2022</v>
      </c>
      <c r="F90" s="2" t="s">
        <v>62</v>
      </c>
      <c r="G90" s="2" t="s">
        <v>27</v>
      </c>
      <c r="H90" s="2" t="s">
        <v>23</v>
      </c>
      <c r="I90" s="45">
        <f t="shared" si="57"/>
        <v>35408970.226009667</v>
      </c>
      <c r="J90" s="33">
        <v>320000</v>
      </c>
      <c r="K90" s="41">
        <v>2043773.2433586493</v>
      </c>
      <c r="L90" s="41">
        <v>3421741.7952861199</v>
      </c>
      <c r="M90" s="41">
        <v>913133.07626659179</v>
      </c>
      <c r="N90" s="43">
        <v>2098275.5063652145</v>
      </c>
      <c r="O90" s="43">
        <v>305647.77448661119</v>
      </c>
      <c r="P90" s="43">
        <v>26306398.830246482</v>
      </c>
      <c r="AC90" s="50" t="str">
        <f t="shared" si="58"/>
        <v>2022SetembroHonduras</v>
      </c>
      <c r="AD90" s="2">
        <v>2022</v>
      </c>
      <c r="AE90" s="2" t="s">
        <v>62</v>
      </c>
      <c r="AF90" s="2" t="s">
        <v>27</v>
      </c>
      <c r="AG90" s="2" t="s">
        <v>23</v>
      </c>
      <c r="AH90" s="54">
        <f t="shared" si="59"/>
        <v>35408970.226009667</v>
      </c>
      <c r="AI90" s="27">
        <f t="shared" si="32"/>
        <v>1.6161100057512406E-2</v>
      </c>
      <c r="AJ90" s="28">
        <f t="shared" si="33"/>
        <v>26774577.423167288</v>
      </c>
      <c r="AK90" s="46">
        <f t="shared" si="47"/>
        <v>241968.76443246589</v>
      </c>
      <c r="AL90" s="46">
        <f t="shared" si="48"/>
        <v>1545404.0202363308</v>
      </c>
      <c r="AM90" s="46">
        <f t="shared" si="49"/>
        <v>2587358.2325384691</v>
      </c>
      <c r="AN90" s="46">
        <f t="shared" si="50"/>
        <v>690467.75695826206</v>
      </c>
      <c r="AO90" s="46">
        <f t="shared" si="51"/>
        <v>1586616.0366065553</v>
      </c>
      <c r="AP90" s="46">
        <f t="shared" si="52"/>
        <v>231116.29482518215</v>
      </c>
      <c r="AQ90" s="46">
        <f t="shared" si="53"/>
        <v>19891646.317570027</v>
      </c>
      <c r="AS90" s="31">
        <f>AS91/$AR$91</f>
        <v>6.6358024691358028E-2</v>
      </c>
      <c r="AT90" s="31">
        <f t="shared" ref="AT90:BD90" si="62">AT91/$AR$91</f>
        <v>6.9444444444444448E-2</v>
      </c>
      <c r="AU90" s="31">
        <f t="shared" si="62"/>
        <v>7.2530864197530867E-2</v>
      </c>
      <c r="AV90" s="31">
        <f t="shared" si="62"/>
        <v>7.5617283950617287E-2</v>
      </c>
      <c r="AW90" s="31">
        <f t="shared" si="62"/>
        <v>7.8703703703703706E-2</v>
      </c>
      <c r="AX90" s="31">
        <f t="shared" si="62"/>
        <v>8.1790123456790126E-2</v>
      </c>
      <c r="AY90" s="31">
        <f t="shared" si="62"/>
        <v>8.4876543209876545E-2</v>
      </c>
      <c r="AZ90" s="31">
        <f t="shared" si="62"/>
        <v>8.7962962962962965E-2</v>
      </c>
      <c r="BA90" s="31">
        <f t="shared" si="62"/>
        <v>9.1049382716049385E-2</v>
      </c>
      <c r="BB90" s="31">
        <f t="shared" si="62"/>
        <v>9.4135802469135804E-2</v>
      </c>
      <c r="BC90" s="31">
        <f t="shared" si="62"/>
        <v>9.7222222222222224E-2</v>
      </c>
      <c r="BD90" s="31">
        <f t="shared" si="62"/>
        <v>0.10030864197530864</v>
      </c>
      <c r="BG90" s="50" t="str">
        <f t="shared" si="54"/>
        <v>2022JunhoEstados Unidos</v>
      </c>
      <c r="BH90" s="2">
        <v>2022</v>
      </c>
      <c r="BI90" s="55" t="s">
        <v>59</v>
      </c>
      <c r="BJ90" s="55" t="str">
        <f t="shared" si="60"/>
        <v>Junho/2022</v>
      </c>
      <c r="BK90" s="2" t="s">
        <v>26</v>
      </c>
      <c r="BL90" s="2" t="s">
        <v>17</v>
      </c>
      <c r="BM90" s="52" t="s">
        <v>1201</v>
      </c>
      <c r="BN90" s="51">
        <f t="shared" si="55"/>
        <v>7898965.8993962351</v>
      </c>
    </row>
    <row r="91" spans="4:66" x14ac:dyDescent="0.25">
      <c r="D91" t="str">
        <f t="shared" si="56"/>
        <v>2022SetembroNicarágua</v>
      </c>
      <c r="E91" s="2">
        <v>2022</v>
      </c>
      <c r="F91" s="2" t="s">
        <v>62</v>
      </c>
      <c r="G91" s="2" t="s">
        <v>27</v>
      </c>
      <c r="H91" s="2" t="s">
        <v>24</v>
      </c>
      <c r="I91" s="45">
        <f t="shared" si="57"/>
        <v>9644329.5774537548</v>
      </c>
      <c r="J91" s="33">
        <v>160000</v>
      </c>
      <c r="K91" s="41">
        <v>1191227.8332718983</v>
      </c>
      <c r="L91" s="41">
        <v>1710870.89764306</v>
      </c>
      <c r="M91" s="41">
        <v>229453.95249775896</v>
      </c>
      <c r="N91" s="43">
        <v>887731.94500066782</v>
      </c>
      <c r="O91" s="43">
        <v>203765.18299107411</v>
      </c>
      <c r="P91" s="43">
        <v>5261279.7660492966</v>
      </c>
      <c r="AC91" s="50" t="str">
        <f t="shared" si="58"/>
        <v>2022SetembroNicarágua</v>
      </c>
      <c r="AD91" s="2">
        <v>2022</v>
      </c>
      <c r="AE91" s="2" t="s">
        <v>62</v>
      </c>
      <c r="AF91" s="2" t="s">
        <v>27</v>
      </c>
      <c r="AG91" s="2" t="s">
        <v>24</v>
      </c>
      <c r="AH91" s="54">
        <f t="shared" si="59"/>
        <v>9644329.5774537548</v>
      </c>
      <c r="AI91" s="27">
        <f t="shared" si="32"/>
        <v>4.4017935086507346E-3</v>
      </c>
      <c r="AJ91" s="28">
        <f t="shared" si="33"/>
        <v>7292582.8488624105</v>
      </c>
      <c r="AK91" s="46">
        <f t="shared" si="47"/>
        <v>120984.38221623296</v>
      </c>
      <c r="AL91" s="46">
        <f t="shared" si="48"/>
        <v>900749.77179488994</v>
      </c>
      <c r="AM91" s="46">
        <f t="shared" si="49"/>
        <v>1293679.1162692348</v>
      </c>
      <c r="AN91" s="46">
        <f t="shared" si="50"/>
        <v>173502.15431258894</v>
      </c>
      <c r="AO91" s="46">
        <f t="shared" si="51"/>
        <v>671260.63087200443</v>
      </c>
      <c r="AP91" s="46">
        <f t="shared" si="52"/>
        <v>154077.52988345476</v>
      </c>
      <c r="AQ91" s="46">
        <f t="shared" si="53"/>
        <v>3978329.2635140056</v>
      </c>
      <c r="AR91" s="35">
        <f>SUM(AS91:BD91)</f>
        <v>6480</v>
      </c>
      <c r="AS91" s="35">
        <v>430</v>
      </c>
      <c r="AT91" s="35">
        <v>450</v>
      </c>
      <c r="AU91" s="35">
        <v>470</v>
      </c>
      <c r="AV91" s="35">
        <v>490</v>
      </c>
      <c r="AW91" s="35">
        <v>510</v>
      </c>
      <c r="AX91" s="35">
        <v>530</v>
      </c>
      <c r="AY91" s="35">
        <v>550</v>
      </c>
      <c r="AZ91" s="35">
        <v>570</v>
      </c>
      <c r="BA91" s="35">
        <v>590</v>
      </c>
      <c r="BB91" s="35">
        <v>610</v>
      </c>
      <c r="BC91" s="35">
        <v>630</v>
      </c>
      <c r="BD91" s="35">
        <v>650</v>
      </c>
      <c r="BG91" s="50" t="str">
        <f t="shared" si="54"/>
        <v>2022JunhoCanadá</v>
      </c>
      <c r="BH91" s="2">
        <v>2022</v>
      </c>
      <c r="BI91" s="55" t="s">
        <v>59</v>
      </c>
      <c r="BJ91" s="55" t="str">
        <f t="shared" si="60"/>
        <v>Junho/2022</v>
      </c>
      <c r="BK91" s="2" t="s">
        <v>26</v>
      </c>
      <c r="BL91" s="2" t="s">
        <v>18</v>
      </c>
      <c r="BM91" s="52" t="s">
        <v>1201</v>
      </c>
      <c r="BN91" s="51">
        <f t="shared" si="55"/>
        <v>570480.87051195023</v>
      </c>
    </row>
    <row r="92" spans="4:66" x14ac:dyDescent="0.25">
      <c r="D92" t="str">
        <f t="shared" si="56"/>
        <v>2022SetembroPanamá</v>
      </c>
      <c r="E92" s="2">
        <v>2022</v>
      </c>
      <c r="F92" s="2" t="s">
        <v>62</v>
      </c>
      <c r="G92" s="2" t="s">
        <v>27</v>
      </c>
      <c r="H92" s="2" t="s">
        <v>25</v>
      </c>
      <c r="I92" s="45">
        <f t="shared" si="57"/>
        <v>20279065.030450813</v>
      </c>
      <c r="J92" s="33">
        <v>800000</v>
      </c>
      <c r="K92" s="41">
        <v>4087546.4867172986</v>
      </c>
      <c r="L92" s="41">
        <v>1710870.89764306</v>
      </c>
      <c r="M92" s="41">
        <v>1809876.5844976294</v>
      </c>
      <c r="N92" s="43">
        <v>685974.68477324315</v>
      </c>
      <c r="O92" s="43">
        <v>662236.84472099075</v>
      </c>
      <c r="P92" s="43">
        <v>10522559.532098593</v>
      </c>
      <c r="AC92" s="50" t="str">
        <f t="shared" si="58"/>
        <v>2022SetembroPanamá</v>
      </c>
      <c r="AD92" s="2">
        <v>2022</v>
      </c>
      <c r="AE92" s="2" t="s">
        <v>62</v>
      </c>
      <c r="AF92" s="2" t="s">
        <v>27</v>
      </c>
      <c r="AG92" s="2" t="s">
        <v>25</v>
      </c>
      <c r="AH92" s="54">
        <f t="shared" si="59"/>
        <v>20279065.030450813</v>
      </c>
      <c r="AI92" s="27">
        <f t="shared" si="32"/>
        <v>9.2556207350300429E-3</v>
      </c>
      <c r="AJ92" s="28">
        <f t="shared" si="33"/>
        <v>15334063.466449408</v>
      </c>
      <c r="AK92" s="46">
        <f t="shared" si="47"/>
        <v>604921.91108116484</v>
      </c>
      <c r="AL92" s="46">
        <f t="shared" si="48"/>
        <v>3090808.0404726621</v>
      </c>
      <c r="AM92" s="46">
        <f t="shared" si="49"/>
        <v>1293679.1162692348</v>
      </c>
      <c r="AN92" s="46">
        <f t="shared" si="50"/>
        <v>1368542.5028941967</v>
      </c>
      <c r="AO92" s="46">
        <f t="shared" si="51"/>
        <v>518701.39658291236</v>
      </c>
      <c r="AP92" s="46">
        <f t="shared" si="52"/>
        <v>500751.97212122788</v>
      </c>
      <c r="AQ92" s="46">
        <f t="shared" si="53"/>
        <v>7956658.5270280112</v>
      </c>
      <c r="AR92" s="2" t="s">
        <v>1197</v>
      </c>
      <c r="AS92" s="2" t="s">
        <v>16</v>
      </c>
      <c r="AT92" s="2" t="s">
        <v>55</v>
      </c>
      <c r="AU92" s="2" t="s">
        <v>56</v>
      </c>
      <c r="AV92" s="2" t="s">
        <v>57</v>
      </c>
      <c r="AW92" s="2" t="s">
        <v>58</v>
      </c>
      <c r="AX92" s="2" t="s">
        <v>59</v>
      </c>
      <c r="AY92" s="2" t="s">
        <v>60</v>
      </c>
      <c r="AZ92" s="2" t="s">
        <v>61</v>
      </c>
      <c r="BA92" s="2" t="s">
        <v>62</v>
      </c>
      <c r="BB92" s="2" t="s">
        <v>63</v>
      </c>
      <c r="BC92" s="2" t="s">
        <v>64</v>
      </c>
      <c r="BD92" s="2" t="s">
        <v>65</v>
      </c>
      <c r="BG92" s="50" t="str">
        <f t="shared" si="54"/>
        <v>2022JunhoMéxico</v>
      </c>
      <c r="BH92" s="2">
        <v>2022</v>
      </c>
      <c r="BI92" s="55" t="s">
        <v>59</v>
      </c>
      <c r="BJ92" s="55" t="str">
        <f t="shared" si="60"/>
        <v>Junho/2022</v>
      </c>
      <c r="BK92" s="2" t="s">
        <v>26</v>
      </c>
      <c r="BL92" s="2" t="s">
        <v>19</v>
      </c>
      <c r="BM92" s="52" t="s">
        <v>1201</v>
      </c>
      <c r="BN92" s="51">
        <f t="shared" si="55"/>
        <v>1009312.3093672966</v>
      </c>
    </row>
    <row r="93" spans="4:66" x14ac:dyDescent="0.25">
      <c r="D93" t="str">
        <f t="shared" si="56"/>
        <v>2022OutubroCosta Rica</v>
      </c>
      <c r="E93" s="2">
        <v>2022</v>
      </c>
      <c r="F93" s="2" t="s">
        <v>63</v>
      </c>
      <c r="G93" s="2" t="s">
        <v>27</v>
      </c>
      <c r="H93" s="2" t="s">
        <v>20</v>
      </c>
      <c r="I93" s="45">
        <f t="shared" si="57"/>
        <v>37836881.231367409</v>
      </c>
      <c r="J93" s="33">
        <v>1700000</v>
      </c>
      <c r="K93" s="41">
        <v>4953914.8783719614</v>
      </c>
      <c r="L93" s="41">
        <v>4860455.1309574936</v>
      </c>
      <c r="M93" s="41">
        <v>3847172.0554044228</v>
      </c>
      <c r="N93" s="43">
        <v>2224153.3590308372</v>
      </c>
      <c r="O93" s="43">
        <v>1205476.1043148057</v>
      </c>
      <c r="P93" s="43">
        <v>19045709.703287888</v>
      </c>
      <c r="AC93" s="50" t="str">
        <f t="shared" si="58"/>
        <v>2022OutubroCosta Rica</v>
      </c>
      <c r="AD93" s="2">
        <v>2022</v>
      </c>
      <c r="AE93" s="2" t="s">
        <v>63</v>
      </c>
      <c r="AF93" s="2" t="s">
        <v>27</v>
      </c>
      <c r="AG93" s="2" t="s">
        <v>20</v>
      </c>
      <c r="AH93" s="54">
        <f t="shared" si="59"/>
        <v>37836881.231367409</v>
      </c>
      <c r="AI93" s="27">
        <f t="shared" si="32"/>
        <v>1.7269229224722696E-2</v>
      </c>
      <c r="AJ93" s="28">
        <f t="shared" si="33"/>
        <v>28610448.129787289</v>
      </c>
      <c r="AK93" s="46">
        <f t="shared" si="47"/>
        <v>1285459.0610474753</v>
      </c>
      <c r="AL93" s="46">
        <f t="shared" si="48"/>
        <v>3745914.5694477288</v>
      </c>
      <c r="AM93" s="46">
        <f t="shared" si="49"/>
        <v>3675244.7581788255</v>
      </c>
      <c r="AN93" s="46">
        <f t="shared" si="50"/>
        <v>2909048.3400166202</v>
      </c>
      <c r="AO93" s="46">
        <f t="shared" si="51"/>
        <v>1681798.8756031578</v>
      </c>
      <c r="AP93" s="46">
        <f t="shared" si="52"/>
        <v>911523.63598098746</v>
      </c>
      <c r="AQ93" s="46">
        <f t="shared" si="53"/>
        <v>14401458.889512494</v>
      </c>
      <c r="AR93" s="2" t="s">
        <v>5</v>
      </c>
      <c r="AS93" s="34">
        <f>AS89</f>
        <v>364969135.80246913</v>
      </c>
      <c r="AT93" s="34">
        <f t="shared" ref="AT93:BD93" si="63">AT89</f>
        <v>381944444.44444448</v>
      </c>
      <c r="AU93" s="34">
        <f t="shared" si="63"/>
        <v>398919753.08641976</v>
      </c>
      <c r="AV93" s="34">
        <f t="shared" si="63"/>
        <v>415895061.7283951</v>
      </c>
      <c r="AW93" s="34">
        <f t="shared" si="63"/>
        <v>432870370.37037039</v>
      </c>
      <c r="AX93" s="34">
        <f t="shared" si="63"/>
        <v>449845679.01234567</v>
      </c>
      <c r="AY93" s="34">
        <f t="shared" si="63"/>
        <v>466820987.65432101</v>
      </c>
      <c r="AZ93" s="34">
        <f t="shared" si="63"/>
        <v>483796296.2962963</v>
      </c>
      <c r="BA93" s="34">
        <f t="shared" si="63"/>
        <v>500771604.93827164</v>
      </c>
      <c r="BB93" s="34">
        <f t="shared" si="63"/>
        <v>517746913.58024693</v>
      </c>
      <c r="BC93" s="34">
        <f t="shared" si="63"/>
        <v>534722222.22222221</v>
      </c>
      <c r="BD93" s="34">
        <f t="shared" si="63"/>
        <v>551697530.86419749</v>
      </c>
      <c r="BG93" s="50" t="str">
        <f t="shared" si="54"/>
        <v>2022JulhoEstados Unidos</v>
      </c>
      <c r="BH93" s="2">
        <v>2022</v>
      </c>
      <c r="BI93" s="55" t="s">
        <v>60</v>
      </c>
      <c r="BJ93" s="55" t="str">
        <f t="shared" si="60"/>
        <v>Julho/2022</v>
      </c>
      <c r="BK93" s="2" t="s">
        <v>26</v>
      </c>
      <c r="BL93" s="2" t="s">
        <v>17</v>
      </c>
      <c r="BM93" s="52" t="s">
        <v>1201</v>
      </c>
      <c r="BN93" s="51">
        <f t="shared" si="55"/>
        <v>8337797.3382515814</v>
      </c>
    </row>
    <row r="94" spans="4:66" x14ac:dyDescent="0.25">
      <c r="D94" t="str">
        <f t="shared" si="56"/>
        <v>2022OutubroEl Salvador</v>
      </c>
      <c r="E94" s="2">
        <v>2022</v>
      </c>
      <c r="F94" s="2" t="s">
        <v>63</v>
      </c>
      <c r="G94" s="2" t="s">
        <v>27</v>
      </c>
      <c r="H94" s="2" t="s">
        <v>21</v>
      </c>
      <c r="I94" s="45">
        <f t="shared" si="57"/>
        <v>30454971.715521619</v>
      </c>
      <c r="J94" s="33">
        <v>440000</v>
      </c>
      <c r="K94" s="41">
        <v>1585252.7610790278</v>
      </c>
      <c r="L94" s="41">
        <v>3645341.3482181202</v>
      </c>
      <c r="M94" s="41">
        <v>488828.21473678673</v>
      </c>
      <c r="N94" s="43">
        <v>808783.0396475771</v>
      </c>
      <c r="O94" s="43">
        <v>431433.55312319362</v>
      </c>
      <c r="P94" s="43">
        <v>23055332.798716914</v>
      </c>
      <c r="AC94" s="50" t="str">
        <f t="shared" si="58"/>
        <v>2022OutubroEl Salvador</v>
      </c>
      <c r="AD94" s="2">
        <v>2022</v>
      </c>
      <c r="AE94" s="2" t="s">
        <v>63</v>
      </c>
      <c r="AF94" s="2" t="s">
        <v>27</v>
      </c>
      <c r="AG94" s="2" t="s">
        <v>21</v>
      </c>
      <c r="AH94" s="54">
        <f t="shared" si="59"/>
        <v>30454971.715521619</v>
      </c>
      <c r="AI94" s="27">
        <f t="shared" si="32"/>
        <v>1.3900032731867473E-2</v>
      </c>
      <c r="AJ94" s="28">
        <f t="shared" si="33"/>
        <v>23028599.615095198</v>
      </c>
      <c r="AK94" s="46">
        <f t="shared" si="47"/>
        <v>332707.05109464063</v>
      </c>
      <c r="AL94" s="46">
        <f t="shared" si="48"/>
        <v>1198692.6622232734</v>
      </c>
      <c r="AM94" s="46">
        <f t="shared" si="49"/>
        <v>2756433.5686341189</v>
      </c>
      <c r="AN94" s="46">
        <f t="shared" si="50"/>
        <v>369628.62231121381</v>
      </c>
      <c r="AO94" s="46">
        <f t="shared" si="51"/>
        <v>611563.22749205737</v>
      </c>
      <c r="AP94" s="46">
        <f t="shared" si="52"/>
        <v>326229.51182477444</v>
      </c>
      <c r="AQ94" s="46">
        <f t="shared" si="53"/>
        <v>17433344.971515119</v>
      </c>
      <c r="AR94" s="2" t="s">
        <v>6</v>
      </c>
      <c r="AS94" s="34">
        <f>AS120*AS$89</f>
        <v>293278460.45207</v>
      </c>
      <c r="AT94" s="34">
        <f t="shared" ref="AT94:BD94" si="64">AT120*AT$89</f>
        <v>303698637.2941559</v>
      </c>
      <c r="AU94" s="34">
        <f t="shared" si="64"/>
        <v>314237090.50686508</v>
      </c>
      <c r="AV94" s="34">
        <f t="shared" si="64"/>
        <v>324873693.04310375</v>
      </c>
      <c r="AW94" s="34">
        <f t="shared" si="64"/>
        <v>335592639.41310632</v>
      </c>
      <c r="AX94" s="34">
        <f t="shared" si="64"/>
        <v>346381344.89821345</v>
      </c>
      <c r="AY94" s="34">
        <f t="shared" si="64"/>
        <v>357229664.92526942</v>
      </c>
      <c r="AZ94" s="34">
        <f t="shared" si="64"/>
        <v>368129330.98673713</v>
      </c>
      <c r="BA94" s="34">
        <f t="shared" si="64"/>
        <v>379073536.12191331</v>
      </c>
      <c r="BB94" s="34">
        <f t="shared" si="64"/>
        <v>390056625.65307218</v>
      </c>
      <c r="BC94" s="34">
        <f t="shared" si="64"/>
        <v>401073863.26169634</v>
      </c>
      <c r="BD94" s="34">
        <f t="shared" si="64"/>
        <v>412121251.8276239</v>
      </c>
      <c r="BG94" s="50" t="str">
        <f t="shared" si="54"/>
        <v>2022JulhoCanadá</v>
      </c>
      <c r="BH94" s="2">
        <v>2022</v>
      </c>
      <c r="BI94" s="55" t="s">
        <v>60</v>
      </c>
      <c r="BJ94" s="55" t="str">
        <f t="shared" si="60"/>
        <v>Julho/2022</v>
      </c>
      <c r="BK94" s="2" t="s">
        <v>26</v>
      </c>
      <c r="BL94" s="2" t="s">
        <v>18</v>
      </c>
      <c r="BM94" s="52" t="s">
        <v>1201</v>
      </c>
      <c r="BN94" s="51">
        <f t="shared" si="55"/>
        <v>614364.01439748472</v>
      </c>
    </row>
    <row r="95" spans="4:66" x14ac:dyDescent="0.25">
      <c r="D95" t="str">
        <f t="shared" si="56"/>
        <v>2022OutubroGuatemala</v>
      </c>
      <c r="E95" s="2">
        <v>2022</v>
      </c>
      <c r="F95" s="2" t="s">
        <v>63</v>
      </c>
      <c r="G95" s="2" t="s">
        <v>27</v>
      </c>
      <c r="H95" s="2" t="s">
        <v>22</v>
      </c>
      <c r="I95" s="45">
        <f t="shared" si="57"/>
        <v>74734428.549968749</v>
      </c>
      <c r="J95" s="33">
        <v>750000</v>
      </c>
      <c r="K95" s="41">
        <v>6504198.8285448356</v>
      </c>
      <c r="L95" s="41">
        <v>4860455.1309574936</v>
      </c>
      <c r="M95" s="41">
        <v>2895367.1180563523</v>
      </c>
      <c r="N95" s="43">
        <v>3437327.9185022027</v>
      </c>
      <c r="O95" s="43">
        <v>2157167.765615968</v>
      </c>
      <c r="P95" s="43">
        <v>54129911.788291886</v>
      </c>
      <c r="AC95" s="50" t="str">
        <f t="shared" si="58"/>
        <v>2022OutubroGuatemala</v>
      </c>
      <c r="AD95" s="2">
        <v>2022</v>
      </c>
      <c r="AE95" s="2" t="s">
        <v>63</v>
      </c>
      <c r="AF95" s="2" t="s">
        <v>27</v>
      </c>
      <c r="AG95" s="2" t="s">
        <v>22</v>
      </c>
      <c r="AH95" s="54">
        <f t="shared" si="59"/>
        <v>74734428.549968749</v>
      </c>
      <c r="AI95" s="27">
        <f t="shared" si="32"/>
        <v>3.4109734618881234E-2</v>
      </c>
      <c r="AJ95" s="28">
        <f t="shared" si="33"/>
        <v>56510616.677507326</v>
      </c>
      <c r="AK95" s="46">
        <f t="shared" si="47"/>
        <v>567114.29163859203</v>
      </c>
      <c r="AL95" s="46">
        <f t="shared" si="48"/>
        <v>4918165.4817690188</v>
      </c>
      <c r="AM95" s="46">
        <f t="shared" si="49"/>
        <v>3675244.758178825</v>
      </c>
      <c r="AN95" s="46">
        <f t="shared" si="50"/>
        <v>2189338.7629202665</v>
      </c>
      <c r="AO95" s="46">
        <f t="shared" si="51"/>
        <v>2599143.7168412437</v>
      </c>
      <c r="AP95" s="46">
        <f t="shared" si="52"/>
        <v>1631147.5591238721</v>
      </c>
      <c r="AQ95" s="46">
        <f t="shared" si="53"/>
        <v>40930462.107035503</v>
      </c>
      <c r="AR95" s="2" t="s">
        <v>7</v>
      </c>
      <c r="AS95" s="34">
        <f t="shared" ref="AS95:BD95" si="65">AS121*AS$89</f>
        <v>25138153.753034569</v>
      </c>
      <c r="AT95" s="34">
        <f t="shared" si="65"/>
        <v>26265828.090305373</v>
      </c>
      <c r="AU95" s="34">
        <f t="shared" si="65"/>
        <v>27395028.403162599</v>
      </c>
      <c r="AV95" s="34">
        <f t="shared" si="65"/>
        <v>28525494.998906672</v>
      </c>
      <c r="AW95" s="34">
        <f t="shared" si="65"/>
        <v>29657023.948134985</v>
      </c>
      <c r="AX95" s="34">
        <f t="shared" si="65"/>
        <v>30789452.879841201</v>
      </c>
      <c r="AY95" s="34">
        <f t="shared" si="65"/>
        <v>31922650.908215567</v>
      </c>
      <c r="AZ95" s="34">
        <f t="shared" si="65"/>
        <v>33056511.353911083</v>
      </c>
      <c r="BA95" s="34">
        <f t="shared" si="65"/>
        <v>34190946.395309828</v>
      </c>
      <c r="BB95" s="34">
        <f t="shared" si="65"/>
        <v>35325883.078014083</v>
      </c>
      <c r="BC95" s="34">
        <f t="shared" si="65"/>
        <v>36461260.296517842</v>
      </c>
      <c r="BD95" s="34">
        <f t="shared" si="65"/>
        <v>37597026.482520081</v>
      </c>
      <c r="BG95" s="50" t="str">
        <f t="shared" si="54"/>
        <v>2022JulhoMéxico</v>
      </c>
      <c r="BH95" s="2">
        <v>2022</v>
      </c>
      <c r="BI95" s="55" t="s">
        <v>60</v>
      </c>
      <c r="BJ95" s="55" t="str">
        <f t="shared" si="60"/>
        <v>Julho/2022</v>
      </c>
      <c r="BK95" s="2" t="s">
        <v>26</v>
      </c>
      <c r="BL95" s="2" t="s">
        <v>19</v>
      </c>
      <c r="BM95" s="52" t="s">
        <v>1201</v>
      </c>
      <c r="BN95" s="51">
        <f t="shared" si="55"/>
        <v>1053195.453252831</v>
      </c>
    </row>
    <row r="96" spans="4:66" x14ac:dyDescent="0.25">
      <c r="D96" t="str">
        <f t="shared" si="56"/>
        <v>2022OutubroHonduras</v>
      </c>
      <c r="E96" s="2">
        <v>2022</v>
      </c>
      <c r="F96" s="2" t="s">
        <v>63</v>
      </c>
      <c r="G96" s="2" t="s">
        <v>27</v>
      </c>
      <c r="H96" s="2" t="s">
        <v>23</v>
      </c>
      <c r="I96" s="45">
        <f t="shared" si="57"/>
        <v>36754182.470402241</v>
      </c>
      <c r="J96" s="33">
        <v>340000</v>
      </c>
      <c r="K96" s="41">
        <v>2185550.6816346887</v>
      </c>
      <c r="L96" s="41">
        <v>3645341.3482181202</v>
      </c>
      <c r="M96" s="41">
        <v>970606.02253025433</v>
      </c>
      <c r="N96" s="43">
        <v>2224153.3590308372</v>
      </c>
      <c r="O96" s="43">
        <v>323575.16484239517</v>
      </c>
      <c r="P96" s="43">
        <v>27064955.894145943</v>
      </c>
      <c r="AC96" s="50" t="str">
        <f t="shared" si="58"/>
        <v>2022OutubroHonduras</v>
      </c>
      <c r="AD96" s="2">
        <v>2022</v>
      </c>
      <c r="AE96" s="2" t="s">
        <v>63</v>
      </c>
      <c r="AF96" s="2" t="s">
        <v>27</v>
      </c>
      <c r="AG96" s="2" t="s">
        <v>23</v>
      </c>
      <c r="AH96" s="54">
        <f t="shared" si="59"/>
        <v>36754182.470402241</v>
      </c>
      <c r="AI96" s="27">
        <f t="shared" si="32"/>
        <v>1.6775071871475242E-2</v>
      </c>
      <c r="AJ96" s="28">
        <f t="shared" si="33"/>
        <v>27791762.87527696</v>
      </c>
      <c r="AK96" s="46">
        <f t="shared" si="47"/>
        <v>257091.81220949502</v>
      </c>
      <c r="AL96" s="46">
        <f t="shared" si="48"/>
        <v>1652609.3688739978</v>
      </c>
      <c r="AM96" s="46">
        <f t="shared" si="49"/>
        <v>2756433.5686341189</v>
      </c>
      <c r="AN96" s="46">
        <f t="shared" si="50"/>
        <v>733926.06256986188</v>
      </c>
      <c r="AO96" s="46">
        <f t="shared" si="51"/>
        <v>1681798.8756031576</v>
      </c>
      <c r="AP96" s="46">
        <f t="shared" si="52"/>
        <v>244672.13386858077</v>
      </c>
      <c r="AQ96" s="46">
        <f t="shared" si="53"/>
        <v>20465231.053517748</v>
      </c>
      <c r="AR96" s="2" t="s">
        <v>8</v>
      </c>
      <c r="AS96" s="34">
        <f t="shared" ref="AS96:AT104" si="66">AS122*AS$89</f>
        <v>16758769.168689717</v>
      </c>
      <c r="AT96" s="34">
        <f t="shared" si="66"/>
        <v>18057756.812084943</v>
      </c>
      <c r="AU96" s="34">
        <f t="shared" ref="AU96:BD96" si="67">AU122*AU$89</f>
        <v>19337667.108114772</v>
      </c>
      <c r="AV96" s="34">
        <f t="shared" si="67"/>
        <v>20601746.388099264</v>
      </c>
      <c r="AW96" s="34">
        <f t="shared" si="67"/>
        <v>21852543.961783674</v>
      </c>
      <c r="AX96" s="34">
        <f t="shared" si="67"/>
        <v>23092089.659880895</v>
      </c>
      <c r="AY96" s="34">
        <f t="shared" si="67"/>
        <v>24322019.739592813</v>
      </c>
      <c r="AZ96" s="34">
        <f t="shared" si="67"/>
        <v>25543667.864385836</v>
      </c>
      <c r="BA96" s="34">
        <f t="shared" si="67"/>
        <v>26758131.961546823</v>
      </c>
      <c r="BB96" s="34">
        <f t="shared" si="67"/>
        <v>27966324.10342782</v>
      </c>
      <c r="BC96" s="34">
        <f t="shared" si="67"/>
        <v>29169008.237214282</v>
      </c>
      <c r="BD96" s="34">
        <f t="shared" si="67"/>
        <v>30366829.082035448</v>
      </c>
      <c r="BG96" s="50" t="str">
        <f t="shared" si="54"/>
        <v>2022AgostoEstados Unidos</v>
      </c>
      <c r="BH96" s="2">
        <v>2022</v>
      </c>
      <c r="BI96" s="55" t="s">
        <v>61</v>
      </c>
      <c r="BJ96" s="55" t="str">
        <f t="shared" si="60"/>
        <v>Agosto/2022</v>
      </c>
      <c r="BK96" s="2" t="s">
        <v>26</v>
      </c>
      <c r="BL96" s="2" t="s">
        <v>17</v>
      </c>
      <c r="BM96" s="52" t="s">
        <v>1201</v>
      </c>
      <c r="BN96" s="51">
        <f t="shared" si="55"/>
        <v>8776628.7771069277</v>
      </c>
    </row>
    <row r="97" spans="4:66" x14ac:dyDescent="0.25">
      <c r="D97" t="str">
        <f t="shared" si="56"/>
        <v>2022OutubroNicarágua</v>
      </c>
      <c r="E97" s="2">
        <v>2022</v>
      </c>
      <c r="F97" s="2" t="s">
        <v>63</v>
      </c>
      <c r="G97" s="2" t="s">
        <v>27</v>
      </c>
      <c r="H97" s="2" t="s">
        <v>24</v>
      </c>
      <c r="I97" s="45">
        <f t="shared" si="57"/>
        <v>10054770.425084533</v>
      </c>
      <c r="J97" s="33">
        <v>170000</v>
      </c>
      <c r="K97" s="41">
        <v>1258877.1926215808</v>
      </c>
      <c r="L97" s="41">
        <v>1822670.6741090601</v>
      </c>
      <c r="M97" s="41">
        <v>244414.10736839336</v>
      </c>
      <c r="N97" s="43">
        <v>930100.49559471349</v>
      </c>
      <c r="O97" s="43">
        <v>215716.77656159681</v>
      </c>
      <c r="P97" s="43">
        <v>5412991.1788291894</v>
      </c>
      <c r="AC97" s="50" t="str">
        <f t="shared" si="58"/>
        <v>2022OutubroNicarágua</v>
      </c>
      <c r="AD97" s="2">
        <v>2022</v>
      </c>
      <c r="AE97" s="2" t="s">
        <v>63</v>
      </c>
      <c r="AF97" s="2" t="s">
        <v>27</v>
      </c>
      <c r="AG97" s="2" t="s">
        <v>24</v>
      </c>
      <c r="AH97" s="54">
        <f t="shared" si="59"/>
        <v>10054770.425084533</v>
      </c>
      <c r="AI97" s="27">
        <f t="shared" si="32"/>
        <v>4.5891238818277216E-3</v>
      </c>
      <c r="AJ97" s="28">
        <f t="shared" si="33"/>
        <v>7602938.6762806401</v>
      </c>
      <c r="AK97" s="46">
        <f t="shared" si="47"/>
        <v>128545.90610474753</v>
      </c>
      <c r="AL97" s="46">
        <f t="shared" si="48"/>
        <v>951902.99647142284</v>
      </c>
      <c r="AM97" s="46">
        <f t="shared" si="49"/>
        <v>1378216.7843170597</v>
      </c>
      <c r="AN97" s="46">
        <f t="shared" si="50"/>
        <v>184814.31115560691</v>
      </c>
      <c r="AO97" s="46">
        <f t="shared" si="51"/>
        <v>703297.71161586582</v>
      </c>
      <c r="AP97" s="46">
        <f t="shared" si="52"/>
        <v>163114.75591238722</v>
      </c>
      <c r="AQ97" s="46">
        <f t="shared" si="53"/>
        <v>4093046.2107035504</v>
      </c>
      <c r="AR97" s="2" t="s">
        <v>9</v>
      </c>
      <c r="AS97" s="34">
        <f t="shared" si="66"/>
        <v>12569076.876517285</v>
      </c>
      <c r="AT97" s="34">
        <f t="shared" si="66"/>
        <v>13953721.17297473</v>
      </c>
      <c r="AU97" s="34">
        <f t="shared" ref="AU97:BD97" si="68">AU123*AU$89</f>
        <v>15308986.460590864</v>
      </c>
      <c r="AV97" s="34">
        <f t="shared" si="68"/>
        <v>16639872.082695557</v>
      </c>
      <c r="AW97" s="34">
        <f t="shared" si="68"/>
        <v>17950303.968608014</v>
      </c>
      <c r="AX97" s="34">
        <f t="shared" si="68"/>
        <v>19243408.049900748</v>
      </c>
      <c r="AY97" s="34">
        <f t="shared" si="68"/>
        <v>20521704.155281436</v>
      </c>
      <c r="AZ97" s="34">
        <f t="shared" si="68"/>
        <v>21787246.119623214</v>
      </c>
      <c r="BA97" s="34">
        <f t="shared" si="68"/>
        <v>23041724.744665321</v>
      </c>
      <c r="BB97" s="34">
        <f t="shared" si="68"/>
        <v>24286544.616134688</v>
      </c>
      <c r="BC97" s="34">
        <f t="shared" si="68"/>
        <v>25522882.207562491</v>
      </c>
      <c r="BD97" s="34">
        <f t="shared" si="68"/>
        <v>26751730.38179313</v>
      </c>
      <c r="BG97" s="50" t="str">
        <f t="shared" si="54"/>
        <v>2022AgostoCanadá</v>
      </c>
      <c r="BH97" s="2">
        <v>2022</v>
      </c>
      <c r="BI97" s="55" t="s">
        <v>61</v>
      </c>
      <c r="BJ97" s="55" t="str">
        <f t="shared" si="60"/>
        <v>Agosto/2022</v>
      </c>
      <c r="BK97" s="2" t="s">
        <v>26</v>
      </c>
      <c r="BL97" s="2" t="s">
        <v>18</v>
      </c>
      <c r="BM97" s="52" t="s">
        <v>1201</v>
      </c>
      <c r="BN97" s="51">
        <f t="shared" si="55"/>
        <v>658247.15828301955</v>
      </c>
    </row>
    <row r="98" spans="4:66" x14ac:dyDescent="0.25">
      <c r="D98" t="str">
        <f t="shared" si="56"/>
        <v>2022OutubroPanamá</v>
      </c>
      <c r="E98" s="2">
        <v>2022</v>
      </c>
      <c r="F98" s="2" t="s">
        <v>63</v>
      </c>
      <c r="G98" s="2" t="s">
        <v>27</v>
      </c>
      <c r="H98" s="2" t="s">
        <v>25</v>
      </c>
      <c r="I98" s="45">
        <f t="shared" si="57"/>
        <v>21205288.086734798</v>
      </c>
      <c r="J98" s="33">
        <v>850000</v>
      </c>
      <c r="K98" s="41">
        <v>4371101.3632693775</v>
      </c>
      <c r="L98" s="41">
        <v>1822670.6741090601</v>
      </c>
      <c r="M98" s="41">
        <v>1922410.9598783245</v>
      </c>
      <c r="N98" s="43">
        <v>727904.73568281939</v>
      </c>
      <c r="O98" s="43">
        <v>685217.99613683694</v>
      </c>
      <c r="P98" s="43">
        <v>10825982.357658379</v>
      </c>
      <c r="AC98" s="50" t="str">
        <f t="shared" si="58"/>
        <v>2022OutubroPanamá</v>
      </c>
      <c r="AD98" s="2">
        <v>2022</v>
      </c>
      <c r="AE98" s="2" t="s">
        <v>63</v>
      </c>
      <c r="AF98" s="2" t="s">
        <v>27</v>
      </c>
      <c r="AG98" s="2" t="s">
        <v>25</v>
      </c>
      <c r="AH98" s="54">
        <f t="shared" si="59"/>
        <v>21205288.086734798</v>
      </c>
      <c r="AI98" s="27">
        <f t="shared" si="32"/>
        <v>9.6783606055384792E-3</v>
      </c>
      <c r="AJ98" s="28">
        <f t="shared" si="33"/>
        <v>16034429.243067838</v>
      </c>
      <c r="AK98" s="46">
        <f t="shared" si="47"/>
        <v>642729.53052373766</v>
      </c>
      <c r="AL98" s="46">
        <f t="shared" si="48"/>
        <v>3305218.7377479956</v>
      </c>
      <c r="AM98" s="46">
        <f t="shared" si="49"/>
        <v>1378216.7843170594</v>
      </c>
      <c r="AN98" s="46">
        <f t="shared" si="50"/>
        <v>1453635.6396662157</v>
      </c>
      <c r="AO98" s="46">
        <f t="shared" si="51"/>
        <v>550406.90474285162</v>
      </c>
      <c r="AP98" s="46">
        <f t="shared" si="52"/>
        <v>518129.22466287704</v>
      </c>
      <c r="AQ98" s="46">
        <f t="shared" si="53"/>
        <v>8186092.4214071007</v>
      </c>
      <c r="AR98" s="2" t="s">
        <v>10</v>
      </c>
      <c r="AS98" s="34">
        <f t="shared" si="66"/>
        <v>8379384.5843448583</v>
      </c>
      <c r="AT98" s="34">
        <f t="shared" si="66"/>
        <v>9849685.533864513</v>
      </c>
      <c r="AU98" s="34">
        <f t="shared" ref="AU98:BD98" si="69">AU124*AU$89</f>
        <v>11280305.813066954</v>
      </c>
      <c r="AV98" s="34">
        <f t="shared" si="69"/>
        <v>12677997.777291855</v>
      </c>
      <c r="AW98" s="34">
        <f t="shared" si="69"/>
        <v>14048063.975432361</v>
      </c>
      <c r="AX98" s="34">
        <f t="shared" si="69"/>
        <v>15394726.439920601</v>
      </c>
      <c r="AY98" s="34">
        <f t="shared" si="69"/>
        <v>16721388.570970058</v>
      </c>
      <c r="AZ98" s="34">
        <f t="shared" si="69"/>
        <v>18030824.374860588</v>
      </c>
      <c r="BA98" s="34">
        <f t="shared" si="69"/>
        <v>19325317.527783819</v>
      </c>
      <c r="BB98" s="34">
        <f t="shared" si="69"/>
        <v>20606765.128841553</v>
      </c>
      <c r="BC98" s="34">
        <f t="shared" si="69"/>
        <v>21876756.177910704</v>
      </c>
      <c r="BD98" s="34">
        <f t="shared" si="69"/>
        <v>23136631.681550819</v>
      </c>
      <c r="BG98" s="50" t="str">
        <f t="shared" si="54"/>
        <v>2022AgostoMéxico</v>
      </c>
      <c r="BH98" s="2">
        <v>2022</v>
      </c>
      <c r="BI98" s="55" t="s">
        <v>61</v>
      </c>
      <c r="BJ98" s="55" t="str">
        <f t="shared" si="60"/>
        <v>Agosto/2022</v>
      </c>
      <c r="BK98" s="2" t="s">
        <v>26</v>
      </c>
      <c r="BL98" s="2" t="s">
        <v>19</v>
      </c>
      <c r="BM98" s="52" t="s">
        <v>1201</v>
      </c>
      <c r="BN98" s="51">
        <f t="shared" si="55"/>
        <v>1097078.597138366</v>
      </c>
    </row>
    <row r="99" spans="4:66" x14ac:dyDescent="0.25">
      <c r="D99" t="str">
        <f t="shared" si="56"/>
        <v>2022NovembroCosta Rica</v>
      </c>
      <c r="E99" s="2">
        <v>2022</v>
      </c>
      <c r="F99" s="2" t="s">
        <v>64</v>
      </c>
      <c r="G99" s="2" t="s">
        <v>27</v>
      </c>
      <c r="H99" s="2" t="s">
        <v>20</v>
      </c>
      <c r="I99" s="45">
        <f t="shared" si="57"/>
        <v>39721389.716370404</v>
      </c>
      <c r="J99" s="33">
        <v>1800000</v>
      </c>
      <c r="K99" s="41">
        <v>5236380.5620381804</v>
      </c>
      <c r="L99" s="41">
        <v>5125019.4129523225</v>
      </c>
      <c r="M99" s="41">
        <v>4070124.2204424506</v>
      </c>
      <c r="N99" s="43">
        <v>2350029.9124381365</v>
      </c>
      <c r="O99" s="43">
        <v>1264787.4265643246</v>
      </c>
      <c r="P99" s="43">
        <v>19875048.18193499</v>
      </c>
      <c r="AC99" s="50" t="str">
        <f t="shared" si="58"/>
        <v>2022NovembroCosta Rica</v>
      </c>
      <c r="AD99" s="2">
        <v>2022</v>
      </c>
      <c r="AE99" s="2" t="s">
        <v>64</v>
      </c>
      <c r="AF99" s="2" t="s">
        <v>27</v>
      </c>
      <c r="AG99" s="2" t="s">
        <v>20</v>
      </c>
      <c r="AH99" s="54">
        <f t="shared" si="59"/>
        <v>39721389.716370404</v>
      </c>
      <c r="AI99" s="27">
        <f t="shared" si="32"/>
        <v>1.8129342636408224E-2</v>
      </c>
      <c r="AJ99" s="28">
        <f t="shared" si="33"/>
        <v>30035423.722533137</v>
      </c>
      <c r="AK99" s="46">
        <f t="shared" si="47"/>
        <v>1361074.2999326207</v>
      </c>
      <c r="AL99" s="46">
        <f t="shared" si="48"/>
        <v>3959501.6709204996</v>
      </c>
      <c r="AM99" s="46">
        <f t="shared" si="49"/>
        <v>3875295.672013985</v>
      </c>
      <c r="AN99" s="46">
        <f t="shared" si="50"/>
        <v>3077634.152209729</v>
      </c>
      <c r="AO99" s="46">
        <f t="shared" si="51"/>
        <v>1776980.7321624747</v>
      </c>
      <c r="AP99" s="46">
        <f t="shared" si="52"/>
        <v>956372.03398589953</v>
      </c>
      <c r="AQ99" s="46">
        <f t="shared" si="53"/>
        <v>15028565.161307927</v>
      </c>
      <c r="AR99" s="2" t="s">
        <v>11</v>
      </c>
      <c r="AS99" s="34">
        <f t="shared" si="66"/>
        <v>4189692.2921724292</v>
      </c>
      <c r="AT99" s="34">
        <f t="shared" si="66"/>
        <v>4924842.7669322565</v>
      </c>
      <c r="AU99" s="34">
        <f t="shared" ref="AU99:BD99" si="70">AU125*AU$89</f>
        <v>5640152.9065334769</v>
      </c>
      <c r="AV99" s="34">
        <f t="shared" si="70"/>
        <v>6338998.8886459274</v>
      </c>
      <c r="AW99" s="34">
        <f t="shared" si="70"/>
        <v>7024031.9877161803</v>
      </c>
      <c r="AX99" s="34">
        <f t="shared" si="70"/>
        <v>7697363.2199603003</v>
      </c>
      <c r="AY99" s="34">
        <f t="shared" si="70"/>
        <v>8360694.2854850292</v>
      </c>
      <c r="AZ99" s="34">
        <f t="shared" si="70"/>
        <v>9015412.1874302942</v>
      </c>
      <c r="BA99" s="34">
        <f t="shared" si="70"/>
        <v>9662658.7638919093</v>
      </c>
      <c r="BB99" s="34">
        <f t="shared" si="70"/>
        <v>10303382.564420776</v>
      </c>
      <c r="BC99" s="34">
        <f t="shared" si="70"/>
        <v>10938378.088955352</v>
      </c>
      <c r="BD99" s="34">
        <f t="shared" si="70"/>
        <v>11568315.84077541</v>
      </c>
      <c r="BG99" s="50" t="str">
        <f t="shared" si="54"/>
        <v>2022SetembroEstados Unidos</v>
      </c>
      <c r="BH99" s="2">
        <v>2022</v>
      </c>
      <c r="BI99" s="55" t="s">
        <v>62</v>
      </c>
      <c r="BJ99" s="55" t="str">
        <f t="shared" si="60"/>
        <v>Setembro/2022</v>
      </c>
      <c r="BK99" s="2" t="s">
        <v>26</v>
      </c>
      <c r="BL99" s="2" t="s">
        <v>17</v>
      </c>
      <c r="BM99" s="52" t="s">
        <v>1201</v>
      </c>
      <c r="BN99" s="51">
        <f t="shared" si="55"/>
        <v>9215460.215962274</v>
      </c>
    </row>
    <row r="100" spans="4:66" x14ac:dyDescent="0.25">
      <c r="D100" t="str">
        <f t="shared" si="56"/>
        <v>2022NovembroEl Salvador</v>
      </c>
      <c r="E100" s="2">
        <v>2022</v>
      </c>
      <c r="F100" s="2" t="s">
        <v>64</v>
      </c>
      <c r="G100" s="2" t="s">
        <v>27</v>
      </c>
      <c r="H100" s="2" t="s">
        <v>21</v>
      </c>
      <c r="I100" s="45">
        <f t="shared" si="57"/>
        <v>31692673.546825156</v>
      </c>
      <c r="J100" s="33">
        <v>460000</v>
      </c>
      <c r="K100" s="41">
        <v>1675641.7798522175</v>
      </c>
      <c r="L100" s="41">
        <v>3882590.4643578199</v>
      </c>
      <c r="M100" s="41">
        <v>518187.11139892309</v>
      </c>
      <c r="N100" s="43">
        <v>850872.89933104941</v>
      </c>
      <c r="O100" s="43">
        <v>455323.47356315685</v>
      </c>
      <c r="P100" s="43">
        <v>23850057.818321988</v>
      </c>
      <c r="AC100" s="50" t="str">
        <f t="shared" si="58"/>
        <v>2022NovembroEl Salvador</v>
      </c>
      <c r="AD100" s="2">
        <v>2022</v>
      </c>
      <c r="AE100" s="2" t="s">
        <v>64</v>
      </c>
      <c r="AF100" s="2" t="s">
        <v>27</v>
      </c>
      <c r="AG100" s="2" t="s">
        <v>21</v>
      </c>
      <c r="AH100" s="54">
        <f t="shared" si="59"/>
        <v>31692673.546825156</v>
      </c>
      <c r="AI100" s="27">
        <f t="shared" si="32"/>
        <v>1.4464935438989123E-2</v>
      </c>
      <c r="AJ100" s="28">
        <f t="shared" si="33"/>
        <v>23964490.811521187</v>
      </c>
      <c r="AK100" s="46">
        <f t="shared" si="47"/>
        <v>347830.09887166973</v>
      </c>
      <c r="AL100" s="46">
        <f t="shared" si="48"/>
        <v>1267040.5346945596</v>
      </c>
      <c r="AM100" s="46">
        <f t="shared" si="49"/>
        <v>2935830.0545560489</v>
      </c>
      <c r="AN100" s="46">
        <f t="shared" si="50"/>
        <v>391828.42215633125</v>
      </c>
      <c r="AO100" s="46">
        <f t="shared" si="51"/>
        <v>643389.5754381374</v>
      </c>
      <c r="AP100" s="46">
        <f t="shared" si="52"/>
        <v>344293.93223492382</v>
      </c>
      <c r="AQ100" s="46">
        <f t="shared" si="53"/>
        <v>18034278.193569515</v>
      </c>
      <c r="AR100" s="2" t="s">
        <v>12</v>
      </c>
      <c r="AS100" s="34">
        <f>AS126*AS$89</f>
        <v>1675876.9168689714</v>
      </c>
      <c r="AT100" s="34">
        <f t="shared" si="66"/>
        <v>1805775.6812084941</v>
      </c>
      <c r="AU100" s="34">
        <f t="shared" ref="AU100:BD100" si="71">AU126*AU$89</f>
        <v>1933766.7108114774</v>
      </c>
      <c r="AV100" s="34">
        <f t="shared" si="71"/>
        <v>2060174.6388099266</v>
      </c>
      <c r="AW100" s="34">
        <f t="shared" si="71"/>
        <v>2185254.3961783671</v>
      </c>
      <c r="AX100" s="34">
        <f t="shared" si="71"/>
        <v>2309208.9659880893</v>
      </c>
      <c r="AY100" s="34">
        <f t="shared" si="71"/>
        <v>2432201.9739592811</v>
      </c>
      <c r="AZ100" s="34">
        <f t="shared" si="71"/>
        <v>2554366.7864385839</v>
      </c>
      <c r="BA100" s="34">
        <f t="shared" si="71"/>
        <v>2675813.196154682</v>
      </c>
      <c r="BB100" s="34">
        <f t="shared" si="71"/>
        <v>2796632.4103427818</v>
      </c>
      <c r="BC100" s="34">
        <f t="shared" si="71"/>
        <v>2916900.8237214279</v>
      </c>
      <c r="BD100" s="34">
        <f t="shared" si="71"/>
        <v>3036682.908203545</v>
      </c>
      <c r="BG100" s="50" t="str">
        <f t="shared" si="54"/>
        <v>2022SetembroCanadá</v>
      </c>
      <c r="BH100" s="2">
        <v>2022</v>
      </c>
      <c r="BI100" s="55" t="s">
        <v>62</v>
      </c>
      <c r="BJ100" s="55" t="str">
        <f t="shared" si="60"/>
        <v>Setembro/2022</v>
      </c>
      <c r="BK100" s="2" t="s">
        <v>26</v>
      </c>
      <c r="BL100" s="2" t="s">
        <v>18</v>
      </c>
      <c r="BM100" s="52" t="s">
        <v>1201</v>
      </c>
      <c r="BN100" s="51">
        <f t="shared" si="55"/>
        <v>702130.30216855416</v>
      </c>
    </row>
    <row r="101" spans="4:66" x14ac:dyDescent="0.25">
      <c r="D101" t="str">
        <f t="shared" si="56"/>
        <v>2022NovembroGuatemala</v>
      </c>
      <c r="E101" s="2">
        <v>2022</v>
      </c>
      <c r="F101" s="2" t="s">
        <v>64</v>
      </c>
      <c r="G101" s="2" t="s">
        <v>27</v>
      </c>
      <c r="H101" s="2" t="s">
        <v>22</v>
      </c>
      <c r="I101" s="45">
        <f t="shared" si="57"/>
        <v>77428216.712207168</v>
      </c>
      <c r="J101" s="33">
        <v>800000</v>
      </c>
      <c r="K101" s="41">
        <v>6865476.7368945032</v>
      </c>
      <c r="L101" s="41">
        <v>5125019.4129523225</v>
      </c>
      <c r="M101" s="41">
        <v>3064370.1451363587</v>
      </c>
      <c r="N101" s="43">
        <v>3646598.1399902115</v>
      </c>
      <c r="O101" s="43">
        <v>2276617.3678157846</v>
      </c>
      <c r="P101" s="43">
        <v>55650134.909417979</v>
      </c>
      <c r="AC101" s="50" t="str">
        <f t="shared" si="58"/>
        <v>2022NovembroGuatemala</v>
      </c>
      <c r="AD101" s="2">
        <v>2022</v>
      </c>
      <c r="AE101" s="2" t="s">
        <v>64</v>
      </c>
      <c r="AF101" s="2" t="s">
        <v>27</v>
      </c>
      <c r="AG101" s="2" t="s">
        <v>22</v>
      </c>
      <c r="AH101" s="54">
        <f t="shared" si="59"/>
        <v>77428216.712207168</v>
      </c>
      <c r="AI101" s="27">
        <f t="shared" si="32"/>
        <v>3.5339213469743135E-2</v>
      </c>
      <c r="AJ101" s="28">
        <f t="shared" si="33"/>
        <v>58547531.031443685</v>
      </c>
      <c r="AK101" s="46">
        <f t="shared" si="47"/>
        <v>604921.91108116484</v>
      </c>
      <c r="AL101" s="46">
        <f t="shared" si="48"/>
        <v>5191346.6352068782</v>
      </c>
      <c r="AM101" s="46">
        <f t="shared" si="49"/>
        <v>3875295.6720139855</v>
      </c>
      <c r="AN101" s="46">
        <f t="shared" si="50"/>
        <v>2317130.8055699407</v>
      </c>
      <c r="AO101" s="46">
        <f t="shared" si="51"/>
        <v>2757383.8947348748</v>
      </c>
      <c r="AP101" s="46">
        <f t="shared" si="52"/>
        <v>1721469.6611746196</v>
      </c>
      <c r="AQ101" s="46">
        <f t="shared" si="53"/>
        <v>42079982.451662213</v>
      </c>
      <c r="AR101" s="2" t="s">
        <v>13</v>
      </c>
      <c r="AS101" s="34">
        <f t="shared" si="66"/>
        <v>837938.45843448571</v>
      </c>
      <c r="AT101" s="34">
        <f t="shared" si="66"/>
        <v>984968.55338645144</v>
      </c>
      <c r="AU101" s="34">
        <f t="shared" ref="AU101:BD101" si="72">AU127*AU$89</f>
        <v>1128030.5813066952</v>
      </c>
      <c r="AV101" s="34">
        <f t="shared" si="72"/>
        <v>1267799.7777291855</v>
      </c>
      <c r="AW101" s="34">
        <f t="shared" si="72"/>
        <v>1404806.3975432359</v>
      </c>
      <c r="AX101" s="34">
        <f t="shared" si="72"/>
        <v>1539472.6439920599</v>
      </c>
      <c r="AY101" s="34">
        <f t="shared" si="72"/>
        <v>1672138.8570970057</v>
      </c>
      <c r="AZ101" s="34">
        <f t="shared" si="72"/>
        <v>1803082.4374860593</v>
      </c>
      <c r="BA101" s="34">
        <f t="shared" si="72"/>
        <v>1932531.7527783818</v>
      </c>
      <c r="BB101" s="34">
        <f t="shared" si="72"/>
        <v>2060676.5128841554</v>
      </c>
      <c r="BC101" s="34">
        <f t="shared" si="72"/>
        <v>2187675.6177910706</v>
      </c>
      <c r="BD101" s="34">
        <f t="shared" si="72"/>
        <v>2313663.168155082</v>
      </c>
      <c r="BG101" s="50" t="str">
        <f t="shared" si="54"/>
        <v>2022SetembroMéxico</v>
      </c>
      <c r="BH101" s="2">
        <v>2022</v>
      </c>
      <c r="BI101" s="55" t="s">
        <v>62</v>
      </c>
      <c r="BJ101" s="55" t="str">
        <f t="shared" si="60"/>
        <v>Setembro/2022</v>
      </c>
      <c r="BK101" s="2" t="s">
        <v>26</v>
      </c>
      <c r="BL101" s="2" t="s">
        <v>19</v>
      </c>
      <c r="BM101" s="52" t="s">
        <v>1201</v>
      </c>
      <c r="BN101" s="51">
        <f t="shared" si="55"/>
        <v>1140961.7410239007</v>
      </c>
    </row>
    <row r="102" spans="4:66" x14ac:dyDescent="0.25">
      <c r="D102" t="str">
        <f t="shared" si="56"/>
        <v>2022NovembroHonduras</v>
      </c>
      <c r="E102" s="2">
        <v>2022</v>
      </c>
      <c r="F102" s="2" t="s">
        <v>64</v>
      </c>
      <c r="G102" s="2" t="s">
        <v>27</v>
      </c>
      <c r="H102" s="2" t="s">
        <v>23</v>
      </c>
      <c r="I102" s="45">
        <f t="shared" si="57"/>
        <v>38115768.721387193</v>
      </c>
      <c r="J102" s="33">
        <v>360000</v>
      </c>
      <c r="K102" s="41">
        <v>2327280.2497947467</v>
      </c>
      <c r="L102" s="41">
        <v>3882590.4643578199</v>
      </c>
      <c r="M102" s="41">
        <v>1029308.0349151336</v>
      </c>
      <c r="N102" s="43">
        <v>2350029.9124381365</v>
      </c>
      <c r="O102" s="43">
        <v>341492.60517236771</v>
      </c>
      <c r="P102" s="43">
        <v>27825067.45470899</v>
      </c>
      <c r="AC102" s="50" t="str">
        <f t="shared" si="58"/>
        <v>2022NovembroHonduras</v>
      </c>
      <c r="AD102" s="2">
        <v>2022</v>
      </c>
      <c r="AE102" s="2" t="s">
        <v>64</v>
      </c>
      <c r="AF102" s="2" t="s">
        <v>27</v>
      </c>
      <c r="AG102" s="2" t="s">
        <v>23</v>
      </c>
      <c r="AH102" s="54">
        <f t="shared" si="59"/>
        <v>38115768.721387193</v>
      </c>
      <c r="AI102" s="27">
        <f t="shared" si="32"/>
        <v>1.7396516988310001E-2</v>
      </c>
      <c r="AJ102" s="28">
        <f t="shared" si="33"/>
        <v>28821329.571586534</v>
      </c>
      <c r="AK102" s="46">
        <f t="shared" si="47"/>
        <v>272214.85998652416</v>
      </c>
      <c r="AL102" s="46">
        <f t="shared" si="48"/>
        <v>1759778.5204091109</v>
      </c>
      <c r="AM102" s="46">
        <f t="shared" si="49"/>
        <v>2935830.0545560494</v>
      </c>
      <c r="AN102" s="46">
        <f t="shared" si="50"/>
        <v>778313.72946507623</v>
      </c>
      <c r="AO102" s="46">
        <f t="shared" si="51"/>
        <v>1776980.7321624751</v>
      </c>
      <c r="AP102" s="46">
        <f t="shared" si="52"/>
        <v>258220.44917619295</v>
      </c>
      <c r="AQ102" s="46">
        <f t="shared" si="53"/>
        <v>21039991.225831106</v>
      </c>
      <c r="AR102" s="2" t="s">
        <v>14</v>
      </c>
      <c r="AS102" s="34">
        <f t="shared" si="66"/>
        <v>1256907.6876517287</v>
      </c>
      <c r="AT102" s="34">
        <f t="shared" si="66"/>
        <v>1395372.1172974729</v>
      </c>
      <c r="AU102" s="34">
        <f t="shared" ref="AU102:BD102" si="73">AU128*AU$89</f>
        <v>1530898.6460590863</v>
      </c>
      <c r="AV102" s="34">
        <f t="shared" si="73"/>
        <v>1663987.2082695561</v>
      </c>
      <c r="AW102" s="34">
        <f t="shared" si="73"/>
        <v>1795030.3968608014</v>
      </c>
      <c r="AX102" s="34">
        <f t="shared" si="73"/>
        <v>1924340.8049900751</v>
      </c>
      <c r="AY102" s="34">
        <f t="shared" si="73"/>
        <v>2052170.4155281435</v>
      </c>
      <c r="AZ102" s="34">
        <f t="shared" si="73"/>
        <v>2178724.6119623212</v>
      </c>
      <c r="BA102" s="34">
        <f t="shared" si="73"/>
        <v>2304172.474466532</v>
      </c>
      <c r="BB102" s="34">
        <f t="shared" si="73"/>
        <v>2428654.4616134688</v>
      </c>
      <c r="BC102" s="34">
        <f t="shared" si="73"/>
        <v>2552288.2207562495</v>
      </c>
      <c r="BD102" s="34">
        <f t="shared" si="73"/>
        <v>2675173.0381793133</v>
      </c>
      <c r="BG102" s="50" t="str">
        <f t="shared" si="54"/>
        <v>2022OutubroEstados Unidos</v>
      </c>
      <c r="BH102" s="2">
        <v>2022</v>
      </c>
      <c r="BI102" s="55" t="s">
        <v>63</v>
      </c>
      <c r="BJ102" s="55" t="str">
        <f t="shared" si="60"/>
        <v>Outubro/2022</v>
      </c>
      <c r="BK102" s="2" t="s">
        <v>26</v>
      </c>
      <c r="BL102" s="2" t="s">
        <v>17</v>
      </c>
      <c r="BM102" s="52" t="s">
        <v>1201</v>
      </c>
      <c r="BN102" s="51">
        <f t="shared" si="55"/>
        <v>9654291.6548176184</v>
      </c>
    </row>
    <row r="103" spans="4:66" x14ac:dyDescent="0.25">
      <c r="D103" t="str">
        <f t="shared" si="56"/>
        <v>2022NovembroNicarágua</v>
      </c>
      <c r="E103" s="2">
        <v>2022</v>
      </c>
      <c r="F103" s="2" t="s">
        <v>64</v>
      </c>
      <c r="G103" s="2" t="s">
        <v>27</v>
      </c>
      <c r="H103" s="2" t="s">
        <v>24</v>
      </c>
      <c r="I103" s="45">
        <f t="shared" si="57"/>
        <v>10472039.928648811</v>
      </c>
      <c r="J103" s="33">
        <v>180000</v>
      </c>
      <c r="K103" s="41">
        <v>1326549.7423830056</v>
      </c>
      <c r="L103" s="41">
        <v>1941295.2321789099</v>
      </c>
      <c r="M103" s="41">
        <v>259093.55569946155</v>
      </c>
      <c r="N103" s="43">
        <v>972426.17066405632</v>
      </c>
      <c r="O103" s="43">
        <v>227661.73678157842</v>
      </c>
      <c r="P103" s="43">
        <v>5565013.4909417974</v>
      </c>
      <c r="AC103" s="50" t="str">
        <f t="shared" si="58"/>
        <v>2022NovembroNicarágua</v>
      </c>
      <c r="AD103" s="2">
        <v>2022</v>
      </c>
      <c r="AE103" s="2" t="s">
        <v>64</v>
      </c>
      <c r="AF103" s="2" t="s">
        <v>27</v>
      </c>
      <c r="AG103" s="2" t="s">
        <v>24</v>
      </c>
      <c r="AH103" s="54">
        <f t="shared" si="59"/>
        <v>10472039.928648811</v>
      </c>
      <c r="AI103" s="27">
        <f t="shared" si="32"/>
        <v>4.7795709395932525E-3</v>
      </c>
      <c r="AJ103" s="28">
        <f t="shared" si="33"/>
        <v>7918458.0081956293</v>
      </c>
      <c r="AK103" s="46">
        <f t="shared" si="47"/>
        <v>136107.42999326208</v>
      </c>
      <c r="AL103" s="46">
        <f t="shared" si="48"/>
        <v>1003073.7566331932</v>
      </c>
      <c r="AM103" s="46">
        <f t="shared" si="49"/>
        <v>1467915.0272780247</v>
      </c>
      <c r="AN103" s="46">
        <f t="shared" si="50"/>
        <v>195914.21107816562</v>
      </c>
      <c r="AO103" s="46">
        <f t="shared" si="51"/>
        <v>735302.3719292999</v>
      </c>
      <c r="AP103" s="46">
        <f t="shared" si="52"/>
        <v>172146.96611746191</v>
      </c>
      <c r="AQ103" s="46">
        <f t="shared" si="53"/>
        <v>4207998.2451662207</v>
      </c>
      <c r="AR103" s="2" t="s">
        <v>15</v>
      </c>
      <c r="AS103" s="34">
        <f t="shared" si="66"/>
        <v>418969.22921724286</v>
      </c>
      <c r="AT103" s="34">
        <f t="shared" si="66"/>
        <v>492484.27669322572</v>
      </c>
      <c r="AU103" s="34">
        <f t="shared" ref="AU103:BD103" si="74">AU129*AU$89</f>
        <v>564015.29065334762</v>
      </c>
      <c r="AV103" s="34">
        <f t="shared" si="74"/>
        <v>633899.88886459277</v>
      </c>
      <c r="AW103" s="34">
        <f t="shared" si="74"/>
        <v>702403.19877161796</v>
      </c>
      <c r="AX103" s="34">
        <f t="shared" si="74"/>
        <v>769736.32199602993</v>
      </c>
      <c r="AY103" s="34">
        <f t="shared" si="74"/>
        <v>836069.42854850285</v>
      </c>
      <c r="AZ103" s="34">
        <f t="shared" si="74"/>
        <v>901541.21874302963</v>
      </c>
      <c r="BA103" s="34">
        <f t="shared" si="74"/>
        <v>966265.8763891909</v>
      </c>
      <c r="BB103" s="34">
        <f t="shared" si="74"/>
        <v>1030338.2564420777</v>
      </c>
      <c r="BC103" s="34">
        <f t="shared" si="74"/>
        <v>1093837.8088955353</v>
      </c>
      <c r="BD103" s="34">
        <f t="shared" si="74"/>
        <v>1156831.584077541</v>
      </c>
      <c r="BG103" s="50" t="str">
        <f t="shared" si="54"/>
        <v>2022OutubroCanadá</v>
      </c>
      <c r="BH103" s="2">
        <v>2022</v>
      </c>
      <c r="BI103" s="55" t="s">
        <v>63</v>
      </c>
      <c r="BJ103" s="55" t="str">
        <f t="shared" si="60"/>
        <v>Outubro/2022</v>
      </c>
      <c r="BK103" s="2" t="s">
        <v>26</v>
      </c>
      <c r="BL103" s="2" t="s">
        <v>18</v>
      </c>
      <c r="BM103" s="52" t="s">
        <v>1201</v>
      </c>
      <c r="BN103" s="51">
        <f t="shared" si="55"/>
        <v>746013.44605408865</v>
      </c>
    </row>
    <row r="104" spans="4:66" x14ac:dyDescent="0.25">
      <c r="D104" t="str">
        <f t="shared" si="56"/>
        <v>2022NovembroPanamá</v>
      </c>
      <c r="E104" s="2">
        <v>2022</v>
      </c>
      <c r="F104" s="2" t="s">
        <v>64</v>
      </c>
      <c r="G104" s="2" t="s">
        <v>27</v>
      </c>
      <c r="H104" s="2" t="s">
        <v>25</v>
      </c>
      <c r="I104" s="45">
        <f t="shared" si="57"/>
        <v>22139063.167858288</v>
      </c>
      <c r="J104" s="33">
        <v>900000</v>
      </c>
      <c r="K104" s="41">
        <v>4654560.4995894935</v>
      </c>
      <c r="L104" s="41">
        <v>1941295.2321789099</v>
      </c>
      <c r="M104" s="41">
        <v>2035062.1102212253</v>
      </c>
      <c r="N104" s="43">
        <v>769837.38510904461</v>
      </c>
      <c r="O104" s="43">
        <v>708280.95887602167</v>
      </c>
      <c r="P104" s="43">
        <v>11130026.981883595</v>
      </c>
      <c r="AC104" s="50" t="str">
        <f t="shared" si="58"/>
        <v>2022NovembroPanamá</v>
      </c>
      <c r="AD104" s="2">
        <v>2022</v>
      </c>
      <c r="AE104" s="2" t="s">
        <v>64</v>
      </c>
      <c r="AF104" s="2" t="s">
        <v>27</v>
      </c>
      <c r="AG104" s="2" t="s">
        <v>25</v>
      </c>
      <c r="AH104" s="54">
        <f t="shared" si="59"/>
        <v>22139063.167858288</v>
      </c>
      <c r="AI104" s="27">
        <f t="shared" ref="AI104:AI110" si="75">AH104/SUM($AH$39:$AH$110)</f>
        <v>1.0104547315316429E-2</v>
      </c>
      <c r="AJ104" s="28">
        <f t="shared" ref="AJ104:AJ110" si="76">AI104*$AA$4</f>
        <v>16740505.501309326</v>
      </c>
      <c r="AK104" s="46">
        <f t="shared" si="47"/>
        <v>680537.14996631036</v>
      </c>
      <c r="AL104" s="46">
        <f t="shared" si="48"/>
        <v>3519557.0408182219</v>
      </c>
      <c r="AM104" s="46">
        <f t="shared" si="49"/>
        <v>1467915.0272780245</v>
      </c>
      <c r="AN104" s="46">
        <f t="shared" si="50"/>
        <v>1538817.0761048645</v>
      </c>
      <c r="AO104" s="46">
        <f t="shared" si="51"/>
        <v>582114.37777736236</v>
      </c>
      <c r="AP104" s="46">
        <f t="shared" si="52"/>
        <v>535568.33903210366</v>
      </c>
      <c r="AQ104" s="46">
        <f t="shared" si="53"/>
        <v>8415996.4903324414</v>
      </c>
      <c r="AR104" s="2" t="s">
        <v>1193</v>
      </c>
      <c r="AS104" s="34">
        <f t="shared" si="66"/>
        <v>465906.38346789632</v>
      </c>
      <c r="AT104" s="34">
        <f t="shared" si="66"/>
        <v>515372.14554109384</v>
      </c>
      <c r="AU104" s="34">
        <f t="shared" ref="AU104:BD104" si="77">AU130*AU$89</f>
        <v>563810.65925537806</v>
      </c>
      <c r="AV104" s="34">
        <f t="shared" si="77"/>
        <v>611397.03597885359</v>
      </c>
      <c r="AW104" s="34">
        <f t="shared" si="77"/>
        <v>658268.72623487026</v>
      </c>
      <c r="AX104" s="34">
        <f t="shared" si="77"/>
        <v>704535.12766224844</v>
      </c>
      <c r="AY104" s="34">
        <f t="shared" si="77"/>
        <v>750284.39437368896</v>
      </c>
      <c r="AZ104" s="34">
        <f t="shared" si="77"/>
        <v>795588.3547182068</v>
      </c>
      <c r="BA104" s="34">
        <f t="shared" si="77"/>
        <v>840506.12337198888</v>
      </c>
      <c r="BB104" s="34">
        <f t="shared" si="77"/>
        <v>885086.79505328659</v>
      </c>
      <c r="BC104" s="34">
        <f t="shared" si="77"/>
        <v>929371.48120088526</v>
      </c>
      <c r="BD104" s="34">
        <f t="shared" si="77"/>
        <v>973394.86928316031</v>
      </c>
      <c r="BG104" s="50" t="str">
        <f t="shared" si="54"/>
        <v>2022OutubroMéxico</v>
      </c>
      <c r="BH104" s="2">
        <v>2022</v>
      </c>
      <c r="BI104" s="55" t="s">
        <v>63</v>
      </c>
      <c r="BJ104" s="55" t="str">
        <f t="shared" si="60"/>
        <v>Outubro/2022</v>
      </c>
      <c r="BK104" s="2" t="s">
        <v>26</v>
      </c>
      <c r="BL104" s="2" t="s">
        <v>19</v>
      </c>
      <c r="BM104" s="52" t="s">
        <v>1201</v>
      </c>
      <c r="BN104" s="51">
        <f t="shared" si="55"/>
        <v>1184844.8849094352</v>
      </c>
    </row>
    <row r="105" spans="4:66" x14ac:dyDescent="0.25">
      <c r="D105" t="str">
        <f t="shared" si="56"/>
        <v>2022DezembroCosta Rica</v>
      </c>
      <c r="E105" s="2">
        <v>2022</v>
      </c>
      <c r="F105" s="2" t="s">
        <v>65</v>
      </c>
      <c r="G105" s="2" t="s">
        <v>27</v>
      </c>
      <c r="H105" s="2" t="s">
        <v>20</v>
      </c>
      <c r="I105" s="45">
        <f t="shared" si="57"/>
        <v>41618550.318113014</v>
      </c>
      <c r="J105" s="33">
        <v>1900000</v>
      </c>
      <c r="K105" s="41">
        <v>5518873.4771501822</v>
      </c>
      <c r="L105" s="41">
        <v>5388461.1538846102</v>
      </c>
      <c r="M105" s="41">
        <v>4294816.9028638443</v>
      </c>
      <c r="N105" s="43">
        <v>2491675.456557259</v>
      </c>
      <c r="O105" s="43">
        <v>1324111.0070237757</v>
      </c>
      <c r="P105" s="43">
        <v>20700612.320633348</v>
      </c>
      <c r="AC105" s="50" t="str">
        <f t="shared" si="58"/>
        <v>2022DezembroCosta Rica</v>
      </c>
      <c r="AD105" s="2">
        <v>2022</v>
      </c>
      <c r="AE105" s="2" t="s">
        <v>65</v>
      </c>
      <c r="AF105" s="2" t="s">
        <v>27</v>
      </c>
      <c r="AG105" s="2" t="s">
        <v>20</v>
      </c>
      <c r="AH105" s="54">
        <f t="shared" si="59"/>
        <v>41618550.318113014</v>
      </c>
      <c r="AI105" s="27">
        <f t="shared" si="75"/>
        <v>1.8995230633552275E-2</v>
      </c>
      <c r="AJ105" s="28">
        <f t="shared" si="76"/>
        <v>31469966.243575681</v>
      </c>
      <c r="AK105" s="46">
        <f t="shared" si="47"/>
        <v>1436689.5388177666</v>
      </c>
      <c r="AL105" s="46">
        <f t="shared" si="48"/>
        <v>4173109.3635160518</v>
      </c>
      <c r="AM105" s="46">
        <f t="shared" si="49"/>
        <v>4074497.773743121</v>
      </c>
      <c r="AN105" s="46">
        <f t="shared" si="50"/>
        <v>3247536.0607801075</v>
      </c>
      <c r="AO105" s="46">
        <f t="shared" si="51"/>
        <v>1884086.3487183137</v>
      </c>
      <c r="AP105" s="46">
        <f t="shared" si="52"/>
        <v>1001229.7010655351</v>
      </c>
      <c r="AQ105" s="46">
        <f t="shared" si="53"/>
        <v>15652817.456934789</v>
      </c>
      <c r="AS105" s="38">
        <v>1</v>
      </c>
      <c r="AT105" s="38">
        <v>1</v>
      </c>
      <c r="AU105" s="38">
        <v>1</v>
      </c>
      <c r="AV105" s="38">
        <v>1</v>
      </c>
      <c r="AW105" s="38">
        <v>1</v>
      </c>
      <c r="AX105" s="38">
        <v>1</v>
      </c>
      <c r="AY105" s="38">
        <v>1</v>
      </c>
      <c r="AZ105" s="38">
        <v>1</v>
      </c>
      <c r="BA105" s="38">
        <v>1</v>
      </c>
      <c r="BB105" s="38">
        <v>1</v>
      </c>
      <c r="BC105" s="38">
        <v>1</v>
      </c>
      <c r="BD105" s="38">
        <v>1</v>
      </c>
      <c r="BG105" s="50" t="str">
        <f t="shared" si="54"/>
        <v>2022NovembroEstados Unidos</v>
      </c>
      <c r="BH105" s="2">
        <v>2022</v>
      </c>
      <c r="BI105" s="55" t="s">
        <v>64</v>
      </c>
      <c r="BJ105" s="55" t="str">
        <f t="shared" si="60"/>
        <v>Novembro/2022</v>
      </c>
      <c r="BK105" s="2" t="s">
        <v>26</v>
      </c>
      <c r="BL105" s="2" t="s">
        <v>17</v>
      </c>
      <c r="BM105" s="52" t="s">
        <v>1201</v>
      </c>
      <c r="BN105" s="51">
        <f t="shared" si="55"/>
        <v>10093123.093672967</v>
      </c>
    </row>
    <row r="106" spans="4:66" x14ac:dyDescent="0.25">
      <c r="D106" t="str">
        <f t="shared" si="56"/>
        <v>2022DezembroEl Salvador</v>
      </c>
      <c r="E106" s="2">
        <v>2022</v>
      </c>
      <c r="F106" s="2" t="s">
        <v>65</v>
      </c>
      <c r="G106" s="2" t="s">
        <v>27</v>
      </c>
      <c r="H106" s="2" t="s">
        <v>21</v>
      </c>
      <c r="I106" s="45">
        <f t="shared" si="57"/>
        <v>32935824.817867056</v>
      </c>
      <c r="J106" s="33">
        <v>480000</v>
      </c>
      <c r="K106" s="41">
        <v>1766039.5126880582</v>
      </c>
      <c r="L106" s="41">
        <v>4120587.9412058792</v>
      </c>
      <c r="M106" s="41">
        <v>547772.13934272225</v>
      </c>
      <c r="N106" s="43">
        <v>898637.04990589677</v>
      </c>
      <c r="O106" s="43">
        <v>479202.07873241405</v>
      </c>
      <c r="P106" s="43">
        <v>24643586.095992085</v>
      </c>
      <c r="AC106" s="50" t="str">
        <f t="shared" si="58"/>
        <v>2022DezembroEl Salvador</v>
      </c>
      <c r="AD106" s="2">
        <v>2022</v>
      </c>
      <c r="AE106" s="2" t="s">
        <v>65</v>
      </c>
      <c r="AF106" s="2" t="s">
        <v>27</v>
      </c>
      <c r="AG106" s="2" t="s">
        <v>21</v>
      </c>
      <c r="AH106" s="54">
        <f t="shared" si="59"/>
        <v>32935824.817867056</v>
      </c>
      <c r="AI106" s="27">
        <f t="shared" si="75"/>
        <v>1.5032325339053888E-2</v>
      </c>
      <c r="AJ106" s="28">
        <f t="shared" si="76"/>
        <v>24904502.614823245</v>
      </c>
      <c r="AK106" s="46">
        <f t="shared" si="47"/>
        <v>362953.14664869889</v>
      </c>
      <c r="AL106" s="46">
        <f t="shared" si="48"/>
        <v>1335394.9963251364</v>
      </c>
      <c r="AM106" s="46">
        <f t="shared" si="49"/>
        <v>3115792.4152153288</v>
      </c>
      <c r="AN106" s="46">
        <f t="shared" si="50"/>
        <v>414199.21171027201</v>
      </c>
      <c r="AO106" s="46">
        <f t="shared" si="51"/>
        <v>679506.55199676892</v>
      </c>
      <c r="AP106" s="46">
        <f t="shared" si="52"/>
        <v>362349.79657609836</v>
      </c>
      <c r="AQ106" s="46">
        <f t="shared" si="53"/>
        <v>18634306.49635094</v>
      </c>
      <c r="AS106" s="37">
        <f>AS119</f>
        <v>0.99872343620935644</v>
      </c>
      <c r="AT106" s="37">
        <f t="shared" ref="AT106:BD106" si="78">AT119</f>
        <v>0.99865066201894692</v>
      </c>
      <c r="AU106" s="37">
        <f t="shared" si="78"/>
        <v>0.9985866564518473</v>
      </c>
      <c r="AV106" s="37">
        <f t="shared" si="78"/>
        <v>0.99852992475208058</v>
      </c>
      <c r="AW106" s="37">
        <f t="shared" si="78"/>
        <v>0.99847929363778898</v>
      </c>
      <c r="AX106" s="37">
        <f t="shared" si="78"/>
        <v>0.99843382928739233</v>
      </c>
      <c r="AY106" s="37">
        <f t="shared" si="78"/>
        <v>0.99839277921469705</v>
      </c>
      <c r="AZ106" s="37">
        <f t="shared" si="78"/>
        <v>0.99835553029072599</v>
      </c>
      <c r="BA106" s="37">
        <f t="shared" si="78"/>
        <v>0.99832157791080112</v>
      </c>
      <c r="BB106" s="37">
        <f t="shared" si="78"/>
        <v>0.99829050300091049</v>
      </c>
      <c r="BC106" s="37">
        <f t="shared" si="78"/>
        <v>0.9982619546325594</v>
      </c>
      <c r="BD106" s="37">
        <f t="shared" si="78"/>
        <v>0.99823563671246018</v>
      </c>
      <c r="BG106" s="50" t="str">
        <f t="shared" si="54"/>
        <v>2022NovembroCanadá</v>
      </c>
      <c r="BH106" s="2">
        <v>2022</v>
      </c>
      <c r="BI106" s="55" t="s">
        <v>64</v>
      </c>
      <c r="BJ106" s="55" t="str">
        <f t="shared" si="60"/>
        <v>Novembro/2022</v>
      </c>
      <c r="BK106" s="2" t="s">
        <v>26</v>
      </c>
      <c r="BL106" s="2" t="s">
        <v>18</v>
      </c>
      <c r="BM106" s="52" t="s">
        <v>1201</v>
      </c>
      <c r="BN106" s="51">
        <f t="shared" si="55"/>
        <v>789896.58993962337</v>
      </c>
    </row>
    <row r="107" spans="4:66" x14ac:dyDescent="0.25">
      <c r="D107" t="str">
        <f t="shared" si="56"/>
        <v>2022DezembroGuatemala</v>
      </c>
      <c r="E107" s="2">
        <v>2022</v>
      </c>
      <c r="F107" s="2" t="s">
        <v>65</v>
      </c>
      <c r="G107" s="2" t="s">
        <v>27</v>
      </c>
      <c r="H107" s="2" t="s">
        <v>22</v>
      </c>
      <c r="I107" s="45">
        <f t="shared" si="57"/>
        <v>80149577.971403182</v>
      </c>
      <c r="J107" s="33">
        <v>850000</v>
      </c>
      <c r="K107" s="41">
        <v>7226819.5848156074</v>
      </c>
      <c r="L107" s="41">
        <v>5388461.1538846102</v>
      </c>
      <c r="M107" s="41">
        <v>3234688.9262910755</v>
      </c>
      <c r="N107" s="43">
        <v>3880478.1700481898</v>
      </c>
      <c r="O107" s="43">
        <v>2396010.3936620709</v>
      </c>
      <c r="P107" s="43">
        <v>57173119.742701627</v>
      </c>
      <c r="AC107" s="50" t="str">
        <f t="shared" si="58"/>
        <v>2022DezembroGuatemala</v>
      </c>
      <c r="AD107" s="2">
        <v>2022</v>
      </c>
      <c r="AE107" s="2" t="s">
        <v>65</v>
      </c>
      <c r="AF107" s="2" t="s">
        <v>27</v>
      </c>
      <c r="AG107" s="2" t="s">
        <v>22</v>
      </c>
      <c r="AH107" s="54">
        <f t="shared" si="59"/>
        <v>80149577.971403182</v>
      </c>
      <c r="AI107" s="27">
        <f t="shared" si="75"/>
        <v>3.6581277029394441E-2</v>
      </c>
      <c r="AJ107" s="28">
        <f t="shared" si="76"/>
        <v>60605294.848512553</v>
      </c>
      <c r="AK107" s="46">
        <f t="shared" si="47"/>
        <v>642729.53052373766</v>
      </c>
      <c r="AL107" s="46">
        <f t="shared" si="48"/>
        <v>5464576.8928568093</v>
      </c>
      <c r="AM107" s="46">
        <f t="shared" si="49"/>
        <v>4074497.7737431214</v>
      </c>
      <c r="AN107" s="46">
        <f t="shared" si="50"/>
        <v>2445917.7588063483</v>
      </c>
      <c r="AO107" s="46">
        <f t="shared" si="51"/>
        <v>2934232.8381678653</v>
      </c>
      <c r="AP107" s="46">
        <f t="shared" si="52"/>
        <v>1811748.9828804925</v>
      </c>
      <c r="AQ107" s="46">
        <f t="shared" si="53"/>
        <v>43231591.071534179</v>
      </c>
      <c r="AR107" s="2" t="s">
        <v>6</v>
      </c>
      <c r="AS107" s="2">
        <v>3.5</v>
      </c>
      <c r="AT107" s="2">
        <v>3.7</v>
      </c>
      <c r="AU107" s="2">
        <v>3.9</v>
      </c>
      <c r="AV107" s="2">
        <v>4.0999999999999996</v>
      </c>
      <c r="AW107" s="2">
        <v>4.3</v>
      </c>
      <c r="AX107" s="2">
        <v>4.5</v>
      </c>
      <c r="AY107" s="2">
        <v>4.7</v>
      </c>
      <c r="AZ107" s="2">
        <v>4.9000000000000004</v>
      </c>
      <c r="BA107" s="2">
        <v>5.0999999999999996</v>
      </c>
      <c r="BB107" s="2">
        <v>5.3</v>
      </c>
      <c r="BC107" s="2">
        <v>5.5</v>
      </c>
      <c r="BD107" s="2">
        <v>5.7</v>
      </c>
      <c r="BG107" s="50" t="str">
        <f t="shared" si="54"/>
        <v>2022NovembroMéxico</v>
      </c>
      <c r="BH107" s="2">
        <v>2022</v>
      </c>
      <c r="BI107" s="55" t="s">
        <v>64</v>
      </c>
      <c r="BJ107" s="55" t="str">
        <f t="shared" si="60"/>
        <v>Novembro/2022</v>
      </c>
      <c r="BK107" s="2" t="s">
        <v>26</v>
      </c>
      <c r="BL107" s="2" t="s">
        <v>19</v>
      </c>
      <c r="BM107" s="52" t="s">
        <v>1201</v>
      </c>
      <c r="BN107" s="51">
        <f t="shared" si="55"/>
        <v>1228728.0287949701</v>
      </c>
    </row>
    <row r="108" spans="4:66" x14ac:dyDescent="0.25">
      <c r="D108" t="str">
        <f t="shared" si="56"/>
        <v>2022DezembroHonduras</v>
      </c>
      <c r="E108" s="2">
        <v>2022</v>
      </c>
      <c r="F108" s="2" t="s">
        <v>65</v>
      </c>
      <c r="G108" s="2" t="s">
        <v>27</v>
      </c>
      <c r="H108" s="2" t="s">
        <v>23</v>
      </c>
      <c r="I108" s="45">
        <f t="shared" si="57"/>
        <v>39493294.473080583</v>
      </c>
      <c r="J108" s="33">
        <v>380000</v>
      </c>
      <c r="K108" s="41">
        <v>2468969.7134619234</v>
      </c>
      <c r="L108" s="41">
        <v>4120587.9412058792</v>
      </c>
      <c r="M108" s="41">
        <v>1086099.9314553977</v>
      </c>
      <c r="N108" s="43">
        <v>2491675.456557259</v>
      </c>
      <c r="O108" s="43">
        <v>359401.55904931057</v>
      </c>
      <c r="P108" s="43">
        <v>28586559.871350814</v>
      </c>
      <c r="AC108" s="50" t="str">
        <f t="shared" si="58"/>
        <v>2022DezembroHonduras</v>
      </c>
      <c r="AD108" s="2">
        <v>2022</v>
      </c>
      <c r="AE108" s="2" t="s">
        <v>65</v>
      </c>
      <c r="AF108" s="2" t="s">
        <v>27</v>
      </c>
      <c r="AG108" s="2" t="s">
        <v>23</v>
      </c>
      <c r="AH108" s="54">
        <f t="shared" si="59"/>
        <v>39493294.473080583</v>
      </c>
      <c r="AI108" s="27">
        <f t="shared" si="75"/>
        <v>1.8025237094057782E-2</v>
      </c>
      <c r="AJ108" s="28">
        <f t="shared" si="76"/>
        <v>29862948.959433887</v>
      </c>
      <c r="AK108" s="46">
        <f t="shared" si="47"/>
        <v>287337.90776355326</v>
      </c>
      <c r="AL108" s="46">
        <f t="shared" si="48"/>
        <v>1866917.3468361283</v>
      </c>
      <c r="AM108" s="46">
        <f t="shared" si="49"/>
        <v>3115792.4152153283</v>
      </c>
      <c r="AN108" s="46">
        <f t="shared" si="50"/>
        <v>821257.05770140165</v>
      </c>
      <c r="AO108" s="46">
        <f t="shared" si="51"/>
        <v>1884086.3487183137</v>
      </c>
      <c r="AP108" s="46">
        <f t="shared" si="52"/>
        <v>271762.34743207385</v>
      </c>
      <c r="AQ108" s="46">
        <f t="shared" si="53"/>
        <v>21615795.53576709</v>
      </c>
      <c r="AR108" s="2" t="s">
        <v>7</v>
      </c>
      <c r="AS108" s="2">
        <v>0.3</v>
      </c>
      <c r="AT108" s="2">
        <v>0.32</v>
      </c>
      <c r="AU108" s="2">
        <v>0.34</v>
      </c>
      <c r="AV108" s="2">
        <v>0.36</v>
      </c>
      <c r="AW108" s="2">
        <v>0.38</v>
      </c>
      <c r="AX108" s="2">
        <v>0.4</v>
      </c>
      <c r="AY108" s="2">
        <v>0.42</v>
      </c>
      <c r="AZ108" s="2">
        <v>0.44</v>
      </c>
      <c r="BA108" s="2">
        <v>0.46</v>
      </c>
      <c r="BB108" s="2">
        <v>0.48</v>
      </c>
      <c r="BC108" s="2">
        <v>0.5</v>
      </c>
      <c r="BD108" s="2">
        <v>0.52</v>
      </c>
      <c r="BG108" s="50" t="str">
        <f t="shared" si="54"/>
        <v>2022DezembroEstados Unidos</v>
      </c>
      <c r="BH108" s="2">
        <v>2022</v>
      </c>
      <c r="BI108" s="55" t="s">
        <v>65</v>
      </c>
      <c r="BJ108" s="55" t="str">
        <f t="shared" si="60"/>
        <v>Dezembro/2022</v>
      </c>
      <c r="BK108" s="2" t="s">
        <v>26</v>
      </c>
      <c r="BL108" s="2" t="s">
        <v>17</v>
      </c>
      <c r="BM108" s="52" t="s">
        <v>1201</v>
      </c>
      <c r="BN108" s="51">
        <f t="shared" si="55"/>
        <v>10531954.532528313</v>
      </c>
    </row>
    <row r="109" spans="4:66" x14ac:dyDescent="0.25">
      <c r="D109" t="str">
        <f t="shared" si="56"/>
        <v>2022DezembroNicarágua</v>
      </c>
      <c r="E109" s="2">
        <v>2022</v>
      </c>
      <c r="F109" s="2" t="s">
        <v>65</v>
      </c>
      <c r="G109" s="2" t="s">
        <v>27</v>
      </c>
      <c r="H109" s="2" t="s">
        <v>24</v>
      </c>
      <c r="I109" s="45">
        <f t="shared" si="57"/>
        <v>10896513.24025603</v>
      </c>
      <c r="J109" s="33">
        <v>190000</v>
      </c>
      <c r="K109" s="41">
        <v>1394241.7205432039</v>
      </c>
      <c r="L109" s="41">
        <v>2060293.9706029396</v>
      </c>
      <c r="M109" s="41">
        <v>273886.06967136113</v>
      </c>
      <c r="N109" s="43">
        <v>1021178.4658021553</v>
      </c>
      <c r="O109" s="43">
        <v>239601.03936620703</v>
      </c>
      <c r="P109" s="43">
        <v>5717311.974270164</v>
      </c>
      <c r="AC109" s="50" t="str">
        <f t="shared" si="58"/>
        <v>2022DezembroNicarágua</v>
      </c>
      <c r="AD109" s="2">
        <v>2022</v>
      </c>
      <c r="AE109" s="2" t="s">
        <v>65</v>
      </c>
      <c r="AF109" s="2" t="s">
        <v>27</v>
      </c>
      <c r="AG109" s="2" t="s">
        <v>24</v>
      </c>
      <c r="AH109" s="54">
        <f t="shared" si="59"/>
        <v>10896513.24025603</v>
      </c>
      <c r="AI109" s="27">
        <f t="shared" si="75"/>
        <v>4.9733059060958623E-3</v>
      </c>
      <c r="AJ109" s="28">
        <f t="shared" si="76"/>
        <v>8239424.5167711163</v>
      </c>
      <c r="AK109" s="46">
        <f t="shared" si="47"/>
        <v>143668.95388177666</v>
      </c>
      <c r="AL109" s="46">
        <f t="shared" si="48"/>
        <v>1054259.2076251076</v>
      </c>
      <c r="AM109" s="46">
        <f t="shared" si="49"/>
        <v>1557896.2076076642</v>
      </c>
      <c r="AN109" s="46">
        <f t="shared" si="50"/>
        <v>207099.60585513603</v>
      </c>
      <c r="AO109" s="46">
        <f t="shared" si="51"/>
        <v>772166.53635996464</v>
      </c>
      <c r="AP109" s="46">
        <f t="shared" si="52"/>
        <v>181174.89828804921</v>
      </c>
      <c r="AQ109" s="46">
        <f t="shared" si="53"/>
        <v>4323159.1071534185</v>
      </c>
      <c r="AR109" s="2" t="s">
        <v>8</v>
      </c>
      <c r="AS109" s="2">
        <v>0.2</v>
      </c>
      <c r="AT109" s="2">
        <v>0.22</v>
      </c>
      <c r="AU109" s="2">
        <v>0.24</v>
      </c>
      <c r="AV109" s="2">
        <v>0.26</v>
      </c>
      <c r="AW109" s="2">
        <v>0.28000000000000003</v>
      </c>
      <c r="AX109" s="2">
        <v>0.3</v>
      </c>
      <c r="AY109" s="2">
        <v>0.32</v>
      </c>
      <c r="AZ109" s="2">
        <v>0.34</v>
      </c>
      <c r="BA109" s="2">
        <v>0.36</v>
      </c>
      <c r="BB109" s="2">
        <v>0.38</v>
      </c>
      <c r="BC109" s="2">
        <v>0.4</v>
      </c>
      <c r="BD109" s="2">
        <v>0.42</v>
      </c>
      <c r="BG109" s="50" t="str">
        <f t="shared" si="54"/>
        <v>2022DezembroCanadá</v>
      </c>
      <c r="BH109" s="2">
        <v>2022</v>
      </c>
      <c r="BI109" s="55" t="s">
        <v>65</v>
      </c>
      <c r="BJ109" s="55" t="str">
        <f t="shared" si="60"/>
        <v>Dezembro/2022</v>
      </c>
      <c r="BK109" s="2" t="s">
        <v>26</v>
      </c>
      <c r="BL109" s="2" t="s">
        <v>18</v>
      </c>
      <c r="BM109" s="52" t="s">
        <v>1201</v>
      </c>
      <c r="BN109" s="51">
        <f t="shared" si="55"/>
        <v>833779.73382515798</v>
      </c>
    </row>
    <row r="110" spans="4:66" x14ac:dyDescent="0.25">
      <c r="D110" t="str">
        <f t="shared" si="56"/>
        <v>2022DezembroPanamá</v>
      </c>
      <c r="E110" s="2">
        <v>2022</v>
      </c>
      <c r="F110" s="2" t="s">
        <v>65</v>
      </c>
      <c r="G110" s="2" t="s">
        <v>27</v>
      </c>
      <c r="H110" s="2" t="s">
        <v>25</v>
      </c>
      <c r="I110" s="45">
        <f t="shared" si="57"/>
        <v>23077441.7258549</v>
      </c>
      <c r="J110" s="33">
        <v>950000</v>
      </c>
      <c r="K110" s="41">
        <v>4937939.4269238468</v>
      </c>
      <c r="L110" s="41">
        <v>2060293.9706029396</v>
      </c>
      <c r="M110" s="41">
        <v>2146227.9080281663</v>
      </c>
      <c r="N110" s="43">
        <v>816942.77264172421</v>
      </c>
      <c r="O110" s="43">
        <v>731413.69911789522</v>
      </c>
      <c r="P110" s="43">
        <v>11434623.948540328</v>
      </c>
      <c r="AC110" s="50" t="str">
        <f t="shared" si="58"/>
        <v>2022DezembroPanamá</v>
      </c>
      <c r="AD110" s="2">
        <v>2022</v>
      </c>
      <c r="AE110" s="2" t="s">
        <v>65</v>
      </c>
      <c r="AF110" s="2" t="s">
        <v>27</v>
      </c>
      <c r="AG110" s="2" t="s">
        <v>25</v>
      </c>
      <c r="AH110" s="54">
        <f t="shared" si="59"/>
        <v>23077441.7258549</v>
      </c>
      <c r="AI110" s="27">
        <f t="shared" si="75"/>
        <v>1.0532835109929214E-2</v>
      </c>
      <c r="AJ110" s="28">
        <f t="shared" si="76"/>
        <v>17450062.689585447</v>
      </c>
      <c r="AK110" s="46">
        <f t="shared" si="47"/>
        <v>718344.76940888306</v>
      </c>
      <c r="AL110" s="46">
        <f t="shared" si="48"/>
        <v>3733834.6936722561</v>
      </c>
      <c r="AM110" s="46">
        <f t="shared" si="49"/>
        <v>1557896.2076076639</v>
      </c>
      <c r="AN110" s="46">
        <f t="shared" si="50"/>
        <v>1622875.3596751606</v>
      </c>
      <c r="AO110" s="46">
        <f t="shared" si="51"/>
        <v>617733.22908797162</v>
      </c>
      <c r="AP110" s="46">
        <f t="shared" si="52"/>
        <v>553060.21582667646</v>
      </c>
      <c r="AQ110" s="46">
        <f t="shared" si="53"/>
        <v>8646318.2143068351</v>
      </c>
      <c r="AR110" s="2" t="s">
        <v>9</v>
      </c>
      <c r="AS110" s="2">
        <v>0.15</v>
      </c>
      <c r="AT110" s="2">
        <v>0.17</v>
      </c>
      <c r="AU110" s="2">
        <v>0.19</v>
      </c>
      <c r="AV110" s="2">
        <v>0.21</v>
      </c>
      <c r="AW110" s="2">
        <v>0.23</v>
      </c>
      <c r="AX110" s="2">
        <v>0.25</v>
      </c>
      <c r="AY110" s="2">
        <v>0.27</v>
      </c>
      <c r="AZ110" s="2">
        <v>0.28999999999999998</v>
      </c>
      <c r="BA110" s="2">
        <v>0.31</v>
      </c>
      <c r="BB110" s="2">
        <v>0.33</v>
      </c>
      <c r="BC110" s="2">
        <v>0.35</v>
      </c>
      <c r="BD110" s="2">
        <v>0.37</v>
      </c>
      <c r="BG110" s="50" t="str">
        <f t="shared" si="54"/>
        <v>2022DezembroMéxico</v>
      </c>
      <c r="BH110" s="2">
        <v>2022</v>
      </c>
      <c r="BI110" s="55" t="s">
        <v>65</v>
      </c>
      <c r="BJ110" s="55" t="str">
        <f t="shared" si="60"/>
        <v>Dezembro/2022</v>
      </c>
      <c r="BK110" s="2" t="s">
        <v>26</v>
      </c>
      <c r="BL110" s="2" t="s">
        <v>19</v>
      </c>
      <c r="BM110" s="52" t="s">
        <v>1201</v>
      </c>
      <c r="BN110" s="51">
        <f t="shared" si="55"/>
        <v>1272611.1726805044</v>
      </c>
    </row>
    <row r="111" spans="4:66" x14ac:dyDescent="0.25">
      <c r="D111" t="str">
        <f t="shared" si="56"/>
        <v>2022JaneiroBrasil</v>
      </c>
      <c r="E111" s="2">
        <v>2022</v>
      </c>
      <c r="F111" s="2" t="s">
        <v>16</v>
      </c>
      <c r="G111" s="2" t="s">
        <v>5</v>
      </c>
      <c r="H111" s="2" t="s">
        <v>6</v>
      </c>
      <c r="I111" s="45">
        <f t="shared" si="57"/>
        <v>649280631.28350401</v>
      </c>
      <c r="J111" s="33">
        <v>150735908.07058892</v>
      </c>
      <c r="K111" s="41">
        <v>51738406.776767008</v>
      </c>
      <c r="L111" s="41">
        <v>120269473.57197447</v>
      </c>
      <c r="M111" s="41">
        <v>16816085.077751841</v>
      </c>
      <c r="N111" s="43">
        <v>8553057.6545745116</v>
      </c>
      <c r="O111" s="43">
        <v>7889239.6797773018</v>
      </c>
      <c r="P111" s="43">
        <v>293278460.45207</v>
      </c>
      <c r="Q111" t="s">
        <v>92</v>
      </c>
      <c r="AC111" s="50" t="str">
        <f t="shared" si="58"/>
        <v>2022JaneiroBrasil</v>
      </c>
      <c r="AD111" s="2">
        <v>2022</v>
      </c>
      <c r="AE111" s="2" t="s">
        <v>16</v>
      </c>
      <c r="AF111" s="2" t="s">
        <v>5</v>
      </c>
      <c r="AG111" s="2" t="s">
        <v>6</v>
      </c>
      <c r="AH111" s="54">
        <f t="shared" si="59"/>
        <v>649280631.28350401</v>
      </c>
      <c r="AI111" s="27">
        <f>AH111/SUM($AH$111:$AH$242)</f>
        <v>4.7049321107500298E-2</v>
      </c>
      <c r="AJ111" s="28">
        <f>AI111*$AA$6</f>
        <v>122414197.9859425</v>
      </c>
      <c r="AK111" s="46">
        <f t="shared" si="47"/>
        <v>28419475.963216998</v>
      </c>
      <c r="AL111" s="46">
        <f t="shared" si="48"/>
        <v>9754665.8031801023</v>
      </c>
      <c r="AM111" s="46">
        <f t="shared" si="49"/>
        <v>22675389.408122044</v>
      </c>
      <c r="AN111" s="46">
        <f t="shared" si="50"/>
        <v>3170474.3201519055</v>
      </c>
      <c r="AO111" s="46">
        <f t="shared" si="51"/>
        <v>1612578.0481738918</v>
      </c>
      <c r="AP111" s="46">
        <f t="shared" si="52"/>
        <v>1487423.0056881551</v>
      </c>
      <c r="AQ111" s="46">
        <f t="shared" si="53"/>
        <v>55294191.437409408</v>
      </c>
      <c r="AR111" s="2" t="s">
        <v>10</v>
      </c>
      <c r="AS111" s="2">
        <v>0.1</v>
      </c>
      <c r="AT111" s="2">
        <v>0.12</v>
      </c>
      <c r="AU111" s="2">
        <v>0.14000000000000001</v>
      </c>
      <c r="AV111" s="2">
        <v>0.16</v>
      </c>
      <c r="AW111" s="2">
        <v>0.18</v>
      </c>
      <c r="AX111" s="2">
        <v>0.2</v>
      </c>
      <c r="AY111" s="2">
        <v>0.22</v>
      </c>
      <c r="AZ111" s="2">
        <v>0.24</v>
      </c>
      <c r="BA111" s="2">
        <v>0.26</v>
      </c>
      <c r="BB111" s="2">
        <v>0.28000000000000003</v>
      </c>
      <c r="BC111" s="2">
        <v>0.3</v>
      </c>
      <c r="BD111" s="2">
        <v>0.32</v>
      </c>
      <c r="BG111" s="50" t="str">
        <f t="shared" si="54"/>
        <v>2022JaneiroEstados Unidos</v>
      </c>
      <c r="BH111" s="2">
        <v>2022</v>
      </c>
      <c r="BI111" s="55" t="s">
        <v>16</v>
      </c>
      <c r="BJ111" s="55" t="str">
        <f t="shared" si="60"/>
        <v>Janeiro/2022</v>
      </c>
      <c r="BK111" s="2" t="s">
        <v>26</v>
      </c>
      <c r="BL111" s="2" t="s">
        <v>17</v>
      </c>
      <c r="BM111" s="52" t="s">
        <v>1202</v>
      </c>
      <c r="BN111" s="51">
        <f t="shared" si="55"/>
        <v>779716.02212672494</v>
      </c>
    </row>
    <row r="112" spans="4:66" x14ac:dyDescent="0.25">
      <c r="D112" t="str">
        <f t="shared" si="56"/>
        <v>2022JaneiroArgentina</v>
      </c>
      <c r="E112" s="2">
        <v>2022</v>
      </c>
      <c r="F112" s="2" t="s">
        <v>16</v>
      </c>
      <c r="G112" s="2" t="s">
        <v>5</v>
      </c>
      <c r="H112" s="2" t="s">
        <v>7</v>
      </c>
      <c r="I112" s="45">
        <f t="shared" si="57"/>
        <v>100891322.01155177</v>
      </c>
      <c r="J112" s="33">
        <v>29309759.902614512</v>
      </c>
      <c r="K112" s="41">
        <v>10347681.355353402</v>
      </c>
      <c r="L112" s="41">
        <v>24053894.714394897</v>
      </c>
      <c r="M112" s="41">
        <v>6726434.0311007369</v>
      </c>
      <c r="N112" s="43">
        <v>3421223.061829804</v>
      </c>
      <c r="O112" s="43">
        <v>1894175.1932238422</v>
      </c>
      <c r="P112" s="43">
        <v>25138153.753034569</v>
      </c>
      <c r="AC112" s="50" t="str">
        <f t="shared" si="58"/>
        <v>2022JaneiroArgentina</v>
      </c>
      <c r="AD112" s="2">
        <v>2022</v>
      </c>
      <c r="AE112" s="2" t="s">
        <v>16</v>
      </c>
      <c r="AF112" s="2" t="s">
        <v>5</v>
      </c>
      <c r="AG112" s="2" t="s">
        <v>7</v>
      </c>
      <c r="AH112" s="54">
        <f t="shared" si="59"/>
        <v>100891322.01155177</v>
      </c>
      <c r="AI112" s="27">
        <f t="shared" ref="AI112:AI175" si="79">AH112/SUM($AH$111:$AH$242)</f>
        <v>7.3109653631559263E-3</v>
      </c>
      <c r="AJ112" s="28">
        <f t="shared" ref="AJ112:AJ164" si="80">AI112*$AA$6</f>
        <v>19021867.698980846</v>
      </c>
      <c r="AK112" s="46">
        <f t="shared" si="47"/>
        <v>5526009.215069972</v>
      </c>
      <c r="AL112" s="46">
        <f t="shared" si="48"/>
        <v>1950933.1606360206</v>
      </c>
      <c r="AM112" s="46">
        <f t="shared" si="49"/>
        <v>4535077.8816244099</v>
      </c>
      <c r="AN112" s="46">
        <f t="shared" si="50"/>
        <v>1268189.7280607622</v>
      </c>
      <c r="AO112" s="46">
        <f t="shared" si="51"/>
        <v>645031.21926955669</v>
      </c>
      <c r="AP112" s="46">
        <f t="shared" si="52"/>
        <v>357124.37111360271</v>
      </c>
      <c r="AQ112" s="46">
        <f t="shared" si="53"/>
        <v>4739502.1232065205</v>
      </c>
      <c r="AR112" s="2" t="s">
        <v>11</v>
      </c>
      <c r="AS112" s="2">
        <v>0.05</v>
      </c>
      <c r="AT112" s="2">
        <v>0.06</v>
      </c>
      <c r="AU112" s="2">
        <v>7.0000000000000007E-2</v>
      </c>
      <c r="AV112" s="2">
        <v>0.08</v>
      </c>
      <c r="AW112" s="2">
        <v>0.09</v>
      </c>
      <c r="AX112" s="2">
        <v>0.1</v>
      </c>
      <c r="AY112" s="2">
        <v>0.11</v>
      </c>
      <c r="AZ112" s="2">
        <v>0.12</v>
      </c>
      <c r="BA112" s="2">
        <v>0.13</v>
      </c>
      <c r="BB112" s="2">
        <v>0.14000000000000001</v>
      </c>
      <c r="BC112" s="2">
        <v>0.15</v>
      </c>
      <c r="BD112" s="2">
        <v>0.16</v>
      </c>
      <c r="BG112" s="50" t="str">
        <f t="shared" si="54"/>
        <v>2022JaneiroCanadá</v>
      </c>
      <c r="BH112" s="2">
        <v>2022</v>
      </c>
      <c r="BI112" s="55" t="s">
        <v>16</v>
      </c>
      <c r="BJ112" s="55" t="str">
        <f t="shared" si="60"/>
        <v>Janeiro/2022</v>
      </c>
      <c r="BK112" s="2" t="s">
        <v>26</v>
      </c>
      <c r="BL112" s="2" t="s">
        <v>18</v>
      </c>
      <c r="BM112" s="52" t="s">
        <v>1202</v>
      </c>
      <c r="BN112" s="51">
        <f t="shared" si="55"/>
        <v>194929.00553168126</v>
      </c>
    </row>
    <row r="113" spans="4:66" x14ac:dyDescent="0.25">
      <c r="D113" t="str">
        <f t="shared" si="56"/>
        <v>2022JaneiroColômbia</v>
      </c>
      <c r="E113" s="2">
        <v>2022</v>
      </c>
      <c r="F113" s="2" t="s">
        <v>16</v>
      </c>
      <c r="G113" s="2" t="s">
        <v>5</v>
      </c>
      <c r="H113" s="2" t="s">
        <v>8</v>
      </c>
      <c r="I113" s="45">
        <f t="shared" si="57"/>
        <v>40053861.912791789</v>
      </c>
      <c r="J113" s="33">
        <v>11723903.961045804</v>
      </c>
      <c r="K113" s="41">
        <v>3311258.0337130888</v>
      </c>
      <c r="L113" s="41">
        <v>3608084.2071592342</v>
      </c>
      <c r="M113" s="41">
        <v>1681608.5077751842</v>
      </c>
      <c r="N113" s="43">
        <v>1710611.530914902</v>
      </c>
      <c r="O113" s="43">
        <v>1259626.503493855</v>
      </c>
      <c r="P113" s="43">
        <v>16758769.168689717</v>
      </c>
      <c r="AC113" s="50" t="str">
        <f t="shared" si="58"/>
        <v>2022JaneiroColômbia</v>
      </c>
      <c r="AD113" s="2">
        <v>2022</v>
      </c>
      <c r="AE113" s="2" t="s">
        <v>16</v>
      </c>
      <c r="AF113" s="2" t="s">
        <v>5</v>
      </c>
      <c r="AG113" s="2" t="s">
        <v>8</v>
      </c>
      <c r="AH113" s="54">
        <f t="shared" si="59"/>
        <v>40053861.912791789</v>
      </c>
      <c r="AI113" s="27">
        <f t="shared" si="79"/>
        <v>2.9024537617965067E-3</v>
      </c>
      <c r="AJ113" s="28">
        <f t="shared" si="80"/>
        <v>7551682.8102533724</v>
      </c>
      <c r="AK113" s="46">
        <f t="shared" si="47"/>
        <v>2210403.6860279883</v>
      </c>
      <c r="AL113" s="46">
        <f t="shared" si="48"/>
        <v>624298.61140352662</v>
      </c>
      <c r="AM113" s="46">
        <f t="shared" si="49"/>
        <v>680261.68224366137</v>
      </c>
      <c r="AN113" s="46">
        <f t="shared" si="50"/>
        <v>317047.43201519048</v>
      </c>
      <c r="AO113" s="46">
        <f t="shared" si="51"/>
        <v>322515.60963477829</v>
      </c>
      <c r="AP113" s="46">
        <f t="shared" si="52"/>
        <v>237487.70679054575</v>
      </c>
      <c r="AQ113" s="46">
        <f t="shared" si="53"/>
        <v>3159668.0821376811</v>
      </c>
      <c r="AR113" s="2" t="s">
        <v>12</v>
      </c>
      <c r="AS113" s="42">
        <v>0.02</v>
      </c>
      <c r="AT113" s="42">
        <v>2.1999999999999999E-2</v>
      </c>
      <c r="AU113" s="42">
        <v>2.4E-2</v>
      </c>
      <c r="AV113" s="42">
        <v>2.5999999999999999E-2</v>
      </c>
      <c r="AW113" s="42">
        <v>2.8000000000000001E-2</v>
      </c>
      <c r="AX113" s="42">
        <v>0.03</v>
      </c>
      <c r="AY113" s="42">
        <v>3.2000000000000001E-2</v>
      </c>
      <c r="AZ113" s="42">
        <v>3.4000000000000002E-2</v>
      </c>
      <c r="BA113" s="42">
        <v>3.5999999999999997E-2</v>
      </c>
      <c r="BB113" s="42">
        <v>3.7999999999999999E-2</v>
      </c>
      <c r="BC113" s="42">
        <v>0.04</v>
      </c>
      <c r="BD113" s="42">
        <v>4.2000000000000003E-2</v>
      </c>
      <c r="BG113" s="50" t="str">
        <f t="shared" si="54"/>
        <v>2022JaneiroMéxico</v>
      </c>
      <c r="BH113" s="2">
        <v>2022</v>
      </c>
      <c r="BI113" s="55" t="s">
        <v>16</v>
      </c>
      <c r="BJ113" s="55" t="str">
        <f t="shared" si="60"/>
        <v>Janeiro/2022</v>
      </c>
      <c r="BK113" s="2" t="s">
        <v>26</v>
      </c>
      <c r="BL113" s="2" t="s">
        <v>19</v>
      </c>
      <c r="BM113" s="52" t="s">
        <v>1202</v>
      </c>
      <c r="BN113" s="51">
        <f t="shared" si="55"/>
        <v>194929.00553168124</v>
      </c>
    </row>
    <row r="114" spans="4:66" x14ac:dyDescent="0.25">
      <c r="D114" t="str">
        <f t="shared" si="56"/>
        <v>2022JaneiroChile</v>
      </c>
      <c r="E114" s="2">
        <v>2022</v>
      </c>
      <c r="F114" s="2" t="s">
        <v>16</v>
      </c>
      <c r="G114" s="2" t="s">
        <v>5</v>
      </c>
      <c r="H114" s="2" t="s">
        <v>9</v>
      </c>
      <c r="I114" s="45">
        <f t="shared" si="57"/>
        <v>48755410.115335926</v>
      </c>
      <c r="J114" s="33">
        <v>14236169.095555618</v>
      </c>
      <c r="K114" s="41">
        <v>4139072.5421413612</v>
      </c>
      <c r="L114" s="41">
        <v>12026947.357197449</v>
      </c>
      <c r="M114" s="41">
        <v>3363217.0155503685</v>
      </c>
      <c r="N114" s="43">
        <v>1710611.530914902</v>
      </c>
      <c r="O114" s="43">
        <v>710315.69745894079</v>
      </c>
      <c r="P114" s="43">
        <v>12569076.876517285</v>
      </c>
      <c r="AC114" s="50" t="str">
        <f t="shared" si="58"/>
        <v>2022JaneiroChile</v>
      </c>
      <c r="AD114" s="2">
        <v>2022</v>
      </c>
      <c r="AE114" s="2" t="s">
        <v>16</v>
      </c>
      <c r="AF114" s="2" t="s">
        <v>5</v>
      </c>
      <c r="AG114" s="2" t="s">
        <v>9</v>
      </c>
      <c r="AH114" s="54">
        <f t="shared" si="59"/>
        <v>48755410.115335926</v>
      </c>
      <c r="AI114" s="27">
        <f t="shared" si="79"/>
        <v>3.5330007329953577E-3</v>
      </c>
      <c r="AJ114" s="28">
        <f t="shared" si="80"/>
        <v>9192256.9982509073</v>
      </c>
      <c r="AK114" s="46">
        <f t="shared" si="47"/>
        <v>2684061.6187482718</v>
      </c>
      <c r="AL114" s="46">
        <f t="shared" si="48"/>
        <v>780373.26425440842</v>
      </c>
      <c r="AM114" s="46">
        <f t="shared" si="49"/>
        <v>2267538.940812205</v>
      </c>
      <c r="AN114" s="46">
        <f t="shared" si="50"/>
        <v>634094.86403038108</v>
      </c>
      <c r="AO114" s="46">
        <f t="shared" si="51"/>
        <v>322515.60963477835</v>
      </c>
      <c r="AP114" s="46">
        <f t="shared" si="52"/>
        <v>133921.63916760101</v>
      </c>
      <c r="AQ114" s="46">
        <f t="shared" si="53"/>
        <v>2369751.0616032607</v>
      </c>
      <c r="AR114" s="2" t="s">
        <v>13</v>
      </c>
      <c r="AS114" s="2">
        <v>0.01</v>
      </c>
      <c r="AT114" s="2">
        <v>1.2E-2</v>
      </c>
      <c r="AU114" s="2">
        <v>1.4E-2</v>
      </c>
      <c r="AV114" s="2">
        <v>1.6E-2</v>
      </c>
      <c r="AW114" s="2">
        <v>1.7999999999999999E-2</v>
      </c>
      <c r="AX114" s="2">
        <v>0.02</v>
      </c>
      <c r="AY114" s="2">
        <v>2.1999999999999999E-2</v>
      </c>
      <c r="AZ114" s="2">
        <v>2.4E-2</v>
      </c>
      <c r="BA114" s="2">
        <v>2.5999999999999999E-2</v>
      </c>
      <c r="BB114" s="2">
        <v>2.8000000000000001E-2</v>
      </c>
      <c r="BC114" s="2">
        <v>0.03</v>
      </c>
      <c r="BD114" s="2">
        <v>3.2000000000000001E-2</v>
      </c>
      <c r="BG114" s="50" t="str">
        <f t="shared" si="54"/>
        <v>2022FevereiroEstados Unidos</v>
      </c>
      <c r="BH114" s="2">
        <v>2022</v>
      </c>
      <c r="BI114" s="55" t="s">
        <v>55</v>
      </c>
      <c r="BJ114" s="55" t="str">
        <f t="shared" si="60"/>
        <v>Fevereiro/2022</v>
      </c>
      <c r="BK114" s="2" t="s">
        <v>26</v>
      </c>
      <c r="BL114" s="2" t="s">
        <v>17</v>
      </c>
      <c r="BM114" s="52" t="s">
        <v>1202</v>
      </c>
      <c r="BN114" s="51">
        <f t="shared" si="55"/>
        <v>730603.73519012856</v>
      </c>
    </row>
    <row r="115" spans="4:66" x14ac:dyDescent="0.25">
      <c r="D115" t="str">
        <f t="shared" si="56"/>
        <v>2022JaneiroPeru</v>
      </c>
      <c r="E115" s="2">
        <v>2022</v>
      </c>
      <c r="F115" s="2" t="s">
        <v>16</v>
      </c>
      <c r="G115" s="2" t="s">
        <v>5</v>
      </c>
      <c r="H115" s="2" t="s">
        <v>10</v>
      </c>
      <c r="I115" s="45">
        <f t="shared" si="57"/>
        <v>27972504.909949884</v>
      </c>
      <c r="J115" s="33">
        <v>10049060.53803926</v>
      </c>
      <c r="K115" s="41">
        <v>2731787.8778132983</v>
      </c>
      <c r="L115" s="41">
        <v>4810778.9428789793</v>
      </c>
      <c r="M115" s="41">
        <v>672643.40311007365</v>
      </c>
      <c r="N115" s="43">
        <v>855305.76545745099</v>
      </c>
      <c r="O115" s="43">
        <v>473543.79830596055</v>
      </c>
      <c r="P115" s="43">
        <v>8379384.5843448583</v>
      </c>
      <c r="AC115" s="50" t="str">
        <f t="shared" si="58"/>
        <v>2022JaneiroPeru</v>
      </c>
      <c r="AD115" s="2">
        <v>2022</v>
      </c>
      <c r="AE115" s="2" t="s">
        <v>16</v>
      </c>
      <c r="AF115" s="2" t="s">
        <v>5</v>
      </c>
      <c r="AG115" s="2" t="s">
        <v>10</v>
      </c>
      <c r="AH115" s="54">
        <f t="shared" si="59"/>
        <v>27972504.909949884</v>
      </c>
      <c r="AI115" s="27">
        <f t="shared" si="79"/>
        <v>2.0269931094166584E-3</v>
      </c>
      <c r="AJ115" s="28">
        <f t="shared" si="80"/>
        <v>5273885.573084631</v>
      </c>
      <c r="AK115" s="46">
        <f t="shared" si="47"/>
        <v>1894631.7308811329</v>
      </c>
      <c r="AL115" s="46">
        <f t="shared" si="48"/>
        <v>515046.35440790938</v>
      </c>
      <c r="AM115" s="46">
        <f t="shared" si="49"/>
        <v>907015.57632488187</v>
      </c>
      <c r="AN115" s="46">
        <f t="shared" si="50"/>
        <v>126818.97280607618</v>
      </c>
      <c r="AO115" s="46">
        <f t="shared" si="51"/>
        <v>161257.80481738914</v>
      </c>
      <c r="AP115" s="46">
        <f t="shared" si="52"/>
        <v>89281.092778400664</v>
      </c>
      <c r="AQ115" s="46">
        <f t="shared" si="53"/>
        <v>1579834.0410688403</v>
      </c>
      <c r="AR115" s="2" t="s">
        <v>14</v>
      </c>
      <c r="AS115" s="2">
        <v>1.4999999999999999E-2</v>
      </c>
      <c r="AT115" s="2">
        <v>1.7000000000000001E-2</v>
      </c>
      <c r="AU115" s="2">
        <v>1.9E-2</v>
      </c>
      <c r="AV115" s="2">
        <v>2.1000000000000001E-2</v>
      </c>
      <c r="AW115" s="2">
        <v>2.3E-2</v>
      </c>
      <c r="AX115" s="2">
        <v>2.5000000000000001E-2</v>
      </c>
      <c r="AY115" s="2">
        <v>2.7E-2</v>
      </c>
      <c r="AZ115" s="2">
        <v>2.9000000000000001E-2</v>
      </c>
      <c r="BA115" s="2">
        <v>3.1E-2</v>
      </c>
      <c r="BB115" s="2">
        <v>3.3000000000000002E-2</v>
      </c>
      <c r="BC115" s="2">
        <v>3.5000000000000003E-2</v>
      </c>
      <c r="BD115" s="2">
        <v>3.6999999999999998E-2</v>
      </c>
      <c r="BG115" s="50" t="str">
        <f t="shared" si="54"/>
        <v>2022FevereiroCanadá</v>
      </c>
      <c r="BH115" s="2">
        <v>2022</v>
      </c>
      <c r="BI115" s="55" t="s">
        <v>55</v>
      </c>
      <c r="BJ115" s="55" t="str">
        <f t="shared" si="60"/>
        <v>Fevereiro/2022</v>
      </c>
      <c r="BK115" s="2" t="s">
        <v>26</v>
      </c>
      <c r="BL115" s="2" t="s">
        <v>18</v>
      </c>
      <c r="BM115" s="52" t="s">
        <v>1202</v>
      </c>
      <c r="BN115" s="51">
        <f t="shared" si="55"/>
        <v>182650.93379753214</v>
      </c>
    </row>
    <row r="116" spans="4:66" x14ac:dyDescent="0.25">
      <c r="D116" t="str">
        <f t="shared" si="56"/>
        <v>2022JaneiroUruguai</v>
      </c>
      <c r="E116" s="2">
        <v>2022</v>
      </c>
      <c r="F116" s="2" t="s">
        <v>16</v>
      </c>
      <c r="G116" s="2" t="s">
        <v>5</v>
      </c>
      <c r="H116" s="2" t="s">
        <v>11</v>
      </c>
      <c r="I116" s="45">
        <f t="shared" si="57"/>
        <v>15633916.184078008</v>
      </c>
      <c r="J116" s="33">
        <v>6699373.6920261737</v>
      </c>
      <c r="K116" s="41">
        <v>1034768.1355353403</v>
      </c>
      <c r="L116" s="41">
        <v>2405389.4714394896</v>
      </c>
      <c r="M116" s="41">
        <v>336321.70155503682</v>
      </c>
      <c r="N116" s="43">
        <v>684244.61236596084</v>
      </c>
      <c r="O116" s="43">
        <v>284126.27898357628</v>
      </c>
      <c r="P116" s="43">
        <v>4189692.2921724292</v>
      </c>
      <c r="AC116" s="50" t="str">
        <f t="shared" si="58"/>
        <v>2022JaneiroUruguai</v>
      </c>
      <c r="AD116" s="2">
        <v>2022</v>
      </c>
      <c r="AE116" s="2" t="s">
        <v>16</v>
      </c>
      <c r="AF116" s="2" t="s">
        <v>5</v>
      </c>
      <c r="AG116" s="2" t="s">
        <v>11</v>
      </c>
      <c r="AH116" s="54">
        <f t="shared" si="59"/>
        <v>15633916.184078008</v>
      </c>
      <c r="AI116" s="27">
        <f t="shared" si="79"/>
        <v>1.1328924771071022E-3</v>
      </c>
      <c r="AJ116" s="28">
        <f t="shared" si="80"/>
        <v>2947590.3312718756</v>
      </c>
      <c r="AK116" s="46">
        <f t="shared" si="47"/>
        <v>1263087.820587422</v>
      </c>
      <c r="AL116" s="46">
        <f t="shared" si="48"/>
        <v>195093.31606360211</v>
      </c>
      <c r="AM116" s="46">
        <f t="shared" si="49"/>
        <v>453507.78816244093</v>
      </c>
      <c r="AN116" s="46">
        <f t="shared" si="50"/>
        <v>63409.486403038107</v>
      </c>
      <c r="AO116" s="46">
        <f t="shared" si="51"/>
        <v>129006.24385391134</v>
      </c>
      <c r="AP116" s="46">
        <f t="shared" si="52"/>
        <v>53568.655667040395</v>
      </c>
      <c r="AQ116" s="46">
        <f t="shared" si="53"/>
        <v>789917.02053442039</v>
      </c>
      <c r="AR116" s="2" t="s">
        <v>15</v>
      </c>
      <c r="AS116" s="2">
        <v>5.0000000000000001E-3</v>
      </c>
      <c r="AT116" s="2">
        <v>6.0000000000000001E-3</v>
      </c>
      <c r="AU116" s="2">
        <v>7.0000000000000001E-3</v>
      </c>
      <c r="AV116" s="2">
        <v>8.0000000000000002E-3</v>
      </c>
      <c r="AW116" s="2">
        <v>8.9999999999999993E-3</v>
      </c>
      <c r="AX116" s="2">
        <v>0.01</v>
      </c>
      <c r="AY116" s="2">
        <v>1.0999999999999999E-2</v>
      </c>
      <c r="AZ116" s="2">
        <v>1.2E-2</v>
      </c>
      <c r="BA116" s="2">
        <v>1.2999999999999999E-2</v>
      </c>
      <c r="BB116" s="2">
        <v>1.4E-2</v>
      </c>
      <c r="BC116" s="2">
        <v>1.4999999999999999E-2</v>
      </c>
      <c r="BD116" s="2">
        <v>1.6E-2</v>
      </c>
      <c r="BG116" s="50" t="str">
        <f t="shared" si="54"/>
        <v>2022FevereiroMéxico</v>
      </c>
      <c r="BH116" s="2">
        <v>2022</v>
      </c>
      <c r="BI116" s="55" t="s">
        <v>55</v>
      </c>
      <c r="BJ116" s="55" t="str">
        <f t="shared" si="60"/>
        <v>Fevereiro/2022</v>
      </c>
      <c r="BK116" s="2" t="s">
        <v>26</v>
      </c>
      <c r="BL116" s="2" t="s">
        <v>19</v>
      </c>
      <c r="BM116" s="52" t="s">
        <v>1202</v>
      </c>
      <c r="BN116" s="51">
        <f t="shared" si="55"/>
        <v>182650.93379753214</v>
      </c>
    </row>
    <row r="117" spans="4:66" x14ac:dyDescent="0.25">
      <c r="D117" t="str">
        <f t="shared" si="56"/>
        <v>2022JaneiroVenezuela</v>
      </c>
      <c r="E117" s="2">
        <v>2022</v>
      </c>
      <c r="F117" s="2" t="s">
        <v>16</v>
      </c>
      <c r="G117" s="2" t="s">
        <v>5</v>
      </c>
      <c r="H117" s="2" t="s">
        <v>12</v>
      </c>
      <c r="I117" s="45">
        <f t="shared" si="57"/>
        <v>8328553.8080385206</v>
      </c>
      <c r="J117" s="33">
        <v>3349686.8460130868</v>
      </c>
      <c r="K117" s="41">
        <v>2069536.2710706806</v>
      </c>
      <c r="L117" s="41">
        <v>481077.89428789791</v>
      </c>
      <c r="M117" s="41">
        <v>168160.85077751841</v>
      </c>
      <c r="N117" s="43">
        <v>513183.45927447063</v>
      </c>
      <c r="O117" s="43">
        <v>71031.56974589407</v>
      </c>
      <c r="P117" s="43">
        <v>1675876.9168689714</v>
      </c>
      <c r="AC117" s="50" t="str">
        <f t="shared" si="58"/>
        <v>2022JaneiroVenezuela</v>
      </c>
      <c r="AD117" s="2">
        <v>2022</v>
      </c>
      <c r="AE117" s="2" t="s">
        <v>16</v>
      </c>
      <c r="AF117" s="2" t="s">
        <v>5</v>
      </c>
      <c r="AG117" s="2" t="s">
        <v>12</v>
      </c>
      <c r="AH117" s="54">
        <f t="shared" si="59"/>
        <v>8328553.8080385206</v>
      </c>
      <c r="AI117" s="27">
        <f t="shared" si="79"/>
        <v>6.0351839188684941E-4</v>
      </c>
      <c r="AJ117" s="28">
        <f t="shared" si="80"/>
        <v>1570250.4982758842</v>
      </c>
      <c r="AK117" s="46">
        <f t="shared" si="47"/>
        <v>631543.910293711</v>
      </c>
      <c r="AL117" s="46">
        <f t="shared" si="48"/>
        <v>390186.63212720415</v>
      </c>
      <c r="AM117" s="46">
        <f t="shared" si="49"/>
        <v>90701.557632488199</v>
      </c>
      <c r="AN117" s="46">
        <f t="shared" si="50"/>
        <v>31704.743201519053</v>
      </c>
      <c r="AO117" s="46">
        <f t="shared" si="51"/>
        <v>96754.682890433498</v>
      </c>
      <c r="AP117" s="46">
        <f t="shared" si="52"/>
        <v>13392.163916760099</v>
      </c>
      <c r="AQ117" s="46">
        <f t="shared" si="53"/>
        <v>315966.80821376806</v>
      </c>
      <c r="AR117" s="2" t="s">
        <v>1193</v>
      </c>
      <c r="AS117" s="39">
        <f>SUM(AS107:AS116)/AS106-SUM(AS107:AS116)</f>
        <v>5.5601503759401538E-3</v>
      </c>
      <c r="AT117" s="39">
        <f>SUM(AT107:AT116)/AT106-SUM(AT107:AT116)</f>
        <v>6.2788458831812832E-3</v>
      </c>
      <c r="AU117" s="39">
        <f>SUM(AU107:AU116)/AU106-SUM(AU107:AU116)</f>
        <v>6.9974603174598471E-3</v>
      </c>
      <c r="AV117" s="39">
        <f>SUM(AV107:AV116)/AV106-SUM(AV107:AV116)</f>
        <v>7.7160074859632388E-3</v>
      </c>
      <c r="AW117" s="39">
        <f>SUM(AW107:AW116)/AW106-SUM(AW107:AW116)</f>
        <v>8.4344982290431858E-3</v>
      </c>
      <c r="AX117" s="39">
        <f t="shared" ref="AX117:BD117" si="81">SUM(AX107:AX116)/AX106-SUM(AX107:AX116)</f>
        <v>9.1529411764703639E-3</v>
      </c>
      <c r="AY117" s="39">
        <f t="shared" si="81"/>
        <v>9.871343283581524E-3</v>
      </c>
      <c r="AZ117" s="39">
        <f t="shared" si="81"/>
        <v>1.0589710218606996E-2</v>
      </c>
      <c r="BA117" s="39">
        <f t="shared" si="81"/>
        <v>1.130804664722973E-2</v>
      </c>
      <c r="BB117" s="39">
        <f t="shared" si="81"/>
        <v>1.2026356444858166E-2</v>
      </c>
      <c r="BC117" s="39">
        <f t="shared" si="81"/>
        <v>1.2744642857143162E-2</v>
      </c>
      <c r="BD117" s="39">
        <f t="shared" si="81"/>
        <v>1.346290862290811E-2</v>
      </c>
      <c r="BG117" s="50" t="str">
        <f t="shared" si="54"/>
        <v>2022MarçoEstados Unidos</v>
      </c>
      <c r="BH117" s="2">
        <v>2022</v>
      </c>
      <c r="BI117" s="55" t="s">
        <v>56</v>
      </c>
      <c r="BJ117" s="55" t="str">
        <f t="shared" si="60"/>
        <v>Março/2022</v>
      </c>
      <c r="BK117" s="2" t="s">
        <v>26</v>
      </c>
      <c r="BL117" s="2" t="s">
        <v>17</v>
      </c>
      <c r="BM117" s="52" t="s">
        <v>1202</v>
      </c>
      <c r="BN117" s="51">
        <f t="shared" si="55"/>
        <v>779716.02212672494</v>
      </c>
    </row>
    <row r="118" spans="4:66" x14ac:dyDescent="0.25">
      <c r="D118" t="str">
        <f t="shared" si="56"/>
        <v>2022JaneiroParaguai</v>
      </c>
      <c r="E118" s="2">
        <v>2022</v>
      </c>
      <c r="F118" s="2" t="s">
        <v>16</v>
      </c>
      <c r="G118" s="2" t="s">
        <v>5</v>
      </c>
      <c r="H118" s="2" t="s">
        <v>13</v>
      </c>
      <c r="I118" s="45">
        <f t="shared" si="57"/>
        <v>5713547.0971301123</v>
      </c>
      <c r="J118" s="33">
        <v>1674843.4230065434</v>
      </c>
      <c r="K118" s="41">
        <v>1382450.2290752146</v>
      </c>
      <c r="L118" s="41">
        <v>1202694.7357197448</v>
      </c>
      <c r="M118" s="41">
        <v>84080.425388759206</v>
      </c>
      <c r="N118" s="43">
        <v>342122.30618298042</v>
      </c>
      <c r="O118" s="43">
        <v>189417.51932238421</v>
      </c>
      <c r="P118" s="43">
        <v>837938.45843448571</v>
      </c>
      <c r="AC118" s="50" t="str">
        <f t="shared" si="58"/>
        <v>2022JaneiroParaguai</v>
      </c>
      <c r="AD118" s="2">
        <v>2022</v>
      </c>
      <c r="AE118" s="2" t="s">
        <v>16</v>
      </c>
      <c r="AF118" s="2" t="s">
        <v>5</v>
      </c>
      <c r="AG118" s="2" t="s">
        <v>13</v>
      </c>
      <c r="AH118" s="54">
        <f t="shared" si="59"/>
        <v>5713547.0971301123</v>
      </c>
      <c r="AI118" s="27">
        <f t="shared" si="79"/>
        <v>4.1402515196595023E-4</v>
      </c>
      <c r="AJ118" s="28">
        <f t="shared" si="80"/>
        <v>1077221.8542350079</v>
      </c>
      <c r="AK118" s="46">
        <f t="shared" si="47"/>
        <v>315771.9551468555</v>
      </c>
      <c r="AL118" s="46">
        <f t="shared" si="48"/>
        <v>260644.67026097237</v>
      </c>
      <c r="AM118" s="46">
        <f t="shared" si="49"/>
        <v>226753.8940812205</v>
      </c>
      <c r="AN118" s="46">
        <f t="shared" si="50"/>
        <v>15852.371600759527</v>
      </c>
      <c r="AO118" s="46">
        <f t="shared" si="51"/>
        <v>64503.121926955675</v>
      </c>
      <c r="AP118" s="46">
        <f t="shared" si="52"/>
        <v>35712.437111360268</v>
      </c>
      <c r="AQ118" s="46">
        <f t="shared" si="53"/>
        <v>157983.40410688406</v>
      </c>
      <c r="AS118" s="2" t="s">
        <v>16</v>
      </c>
      <c r="AT118" s="2" t="s">
        <v>55</v>
      </c>
      <c r="AU118" s="2" t="s">
        <v>56</v>
      </c>
      <c r="AV118" s="2" t="s">
        <v>57</v>
      </c>
      <c r="AW118" s="2" t="s">
        <v>58</v>
      </c>
      <c r="AX118" s="2" t="s">
        <v>59</v>
      </c>
      <c r="AY118" s="2" t="s">
        <v>60</v>
      </c>
      <c r="AZ118" s="2" t="s">
        <v>61</v>
      </c>
      <c r="BA118" s="2" t="s">
        <v>62</v>
      </c>
      <c r="BB118" s="2" t="s">
        <v>63</v>
      </c>
      <c r="BC118" s="2" t="s">
        <v>64</v>
      </c>
      <c r="BD118" s="2" t="s">
        <v>65</v>
      </c>
      <c r="BG118" s="50" t="str">
        <f t="shared" si="54"/>
        <v>2022MarçoCanadá</v>
      </c>
      <c r="BH118" s="2">
        <v>2022</v>
      </c>
      <c r="BI118" s="55" t="s">
        <v>56</v>
      </c>
      <c r="BJ118" s="55" t="str">
        <f t="shared" si="60"/>
        <v>Março/2022</v>
      </c>
      <c r="BK118" s="2" t="s">
        <v>26</v>
      </c>
      <c r="BL118" s="2" t="s">
        <v>18</v>
      </c>
      <c r="BM118" s="52" t="s">
        <v>1202</v>
      </c>
      <c r="BN118" s="51">
        <f t="shared" si="55"/>
        <v>194929.00553168126</v>
      </c>
    </row>
    <row r="119" spans="4:66" x14ac:dyDescent="0.25">
      <c r="D119" t="str">
        <f t="shared" si="56"/>
        <v>2022JaneiroEquador</v>
      </c>
      <c r="E119" s="2">
        <v>2022</v>
      </c>
      <c r="F119" s="2" t="s">
        <v>16</v>
      </c>
      <c r="G119" s="2" t="s">
        <v>5</v>
      </c>
      <c r="H119" s="2" t="s">
        <v>14</v>
      </c>
      <c r="I119" s="45">
        <f t="shared" si="57"/>
        <v>4353599.6209754059</v>
      </c>
      <c r="J119" s="33">
        <v>837421.71150327171</v>
      </c>
      <c r="K119" s="41">
        <v>827814.50842827221</v>
      </c>
      <c r="L119" s="41">
        <v>481077.89428789791</v>
      </c>
      <c r="M119" s="41">
        <v>558294.0245813611</v>
      </c>
      <c r="N119" s="43">
        <v>273697.84494638437</v>
      </c>
      <c r="O119" s="43">
        <v>118385.94957649014</v>
      </c>
      <c r="P119" s="43">
        <v>1256907.6876517287</v>
      </c>
      <c r="AC119" s="50" t="str">
        <f t="shared" si="58"/>
        <v>2022JaneiroEquador</v>
      </c>
      <c r="AD119" s="2">
        <v>2022</v>
      </c>
      <c r="AE119" s="2" t="s">
        <v>16</v>
      </c>
      <c r="AF119" s="2" t="s">
        <v>5</v>
      </c>
      <c r="AG119" s="2" t="s">
        <v>14</v>
      </c>
      <c r="AH119" s="54">
        <f t="shared" si="59"/>
        <v>4353599.6209754059</v>
      </c>
      <c r="AI119" s="27">
        <f t="shared" si="79"/>
        <v>3.1547823340401498E-4</v>
      </c>
      <c r="AJ119" s="28">
        <f t="shared" si="80"/>
        <v>820819.81238233158</v>
      </c>
      <c r="AK119" s="46">
        <f t="shared" si="47"/>
        <v>157885.97757342775</v>
      </c>
      <c r="AL119" s="46">
        <f t="shared" si="48"/>
        <v>156074.65285088166</v>
      </c>
      <c r="AM119" s="46">
        <f t="shared" si="49"/>
        <v>90701.557632488184</v>
      </c>
      <c r="AN119" s="46">
        <f t="shared" si="50"/>
        <v>105259.74742904324</v>
      </c>
      <c r="AO119" s="46">
        <f t="shared" si="51"/>
        <v>51602.497541564539</v>
      </c>
      <c r="AP119" s="46">
        <f t="shared" si="52"/>
        <v>22320.273194600166</v>
      </c>
      <c r="AQ119" s="46">
        <f t="shared" si="53"/>
        <v>236975.1061603261</v>
      </c>
      <c r="AS119" s="37">
        <f>100%-AS130</f>
        <v>0.99872343620935644</v>
      </c>
      <c r="AT119" s="37">
        <f t="shared" ref="AT119:BD119" si="82">100%-AT130</f>
        <v>0.99865066201894692</v>
      </c>
      <c r="AU119" s="37">
        <f t="shared" si="82"/>
        <v>0.9985866564518473</v>
      </c>
      <c r="AV119" s="37">
        <f t="shared" si="82"/>
        <v>0.99852992475208058</v>
      </c>
      <c r="AW119" s="37">
        <f t="shared" si="82"/>
        <v>0.99847929363778898</v>
      </c>
      <c r="AX119" s="37">
        <f t="shared" si="82"/>
        <v>0.99843382928739233</v>
      </c>
      <c r="AY119" s="37">
        <f t="shared" si="82"/>
        <v>0.99839277921469705</v>
      </c>
      <c r="AZ119" s="37">
        <f t="shared" si="82"/>
        <v>0.99835553029072599</v>
      </c>
      <c r="BA119" s="37">
        <f t="shared" si="82"/>
        <v>0.99832157791080112</v>
      </c>
      <c r="BB119" s="37">
        <f t="shared" si="82"/>
        <v>0.99829050300091049</v>
      </c>
      <c r="BC119" s="37">
        <f t="shared" si="82"/>
        <v>0.9982619546325594</v>
      </c>
      <c r="BD119" s="37">
        <f t="shared" si="82"/>
        <v>0.99823563671246018</v>
      </c>
      <c r="BG119" s="50" t="str">
        <f t="shared" si="54"/>
        <v>2022MarçoMéxico</v>
      </c>
      <c r="BH119" s="2">
        <v>2022</v>
      </c>
      <c r="BI119" s="55" t="s">
        <v>56</v>
      </c>
      <c r="BJ119" s="55" t="str">
        <f t="shared" si="60"/>
        <v>Março/2022</v>
      </c>
      <c r="BK119" s="2" t="s">
        <v>26</v>
      </c>
      <c r="BL119" s="2" t="s">
        <v>19</v>
      </c>
      <c r="BM119" s="52" t="s">
        <v>1202</v>
      </c>
      <c r="BN119" s="51">
        <f t="shared" si="55"/>
        <v>194929.00553168124</v>
      </c>
    </row>
    <row r="120" spans="4:66" x14ac:dyDescent="0.25">
      <c r="D120" t="str">
        <f t="shared" si="56"/>
        <v>2022JaneiroBolívia</v>
      </c>
      <c r="E120" s="2">
        <v>2022</v>
      </c>
      <c r="F120" s="2" t="s">
        <v>16</v>
      </c>
      <c r="G120" s="2" t="s">
        <v>5</v>
      </c>
      <c r="H120" s="2" t="s">
        <v>15</v>
      </c>
      <c r="I120" s="45">
        <f t="shared" si="57"/>
        <v>3488194.0745010856</v>
      </c>
      <c r="J120" s="33">
        <v>837421.71150327171</v>
      </c>
      <c r="K120" s="41">
        <v>687086.04199546599</v>
      </c>
      <c r="L120" s="41">
        <v>1202694.7357197448</v>
      </c>
      <c r="M120" s="41">
        <v>42040.212694379603</v>
      </c>
      <c r="N120" s="43">
        <v>205273.38370978826</v>
      </c>
      <c r="O120" s="43">
        <v>94708.759661192104</v>
      </c>
      <c r="P120" s="43">
        <v>418969.22921724286</v>
      </c>
      <c r="AC120" s="50" t="str">
        <f t="shared" si="58"/>
        <v>2022JaneiroBolívia</v>
      </c>
      <c r="AD120" s="2">
        <v>2022</v>
      </c>
      <c r="AE120" s="2" t="s">
        <v>16</v>
      </c>
      <c r="AF120" s="2" t="s">
        <v>5</v>
      </c>
      <c r="AG120" s="2" t="s">
        <v>15</v>
      </c>
      <c r="AH120" s="54">
        <f t="shared" si="59"/>
        <v>3488194.0745010856</v>
      </c>
      <c r="AI120" s="27">
        <f t="shared" si="79"/>
        <v>2.5276768655804971E-4</v>
      </c>
      <c r="AJ120" s="28">
        <f>AI120*$AA$6</f>
        <v>657657.81308655534</v>
      </c>
      <c r="AK120" s="46">
        <f t="shared" si="47"/>
        <v>157885.97757342772</v>
      </c>
      <c r="AL120" s="46">
        <f t="shared" si="48"/>
        <v>129541.96186623178</v>
      </c>
      <c r="AM120" s="46">
        <f t="shared" si="49"/>
        <v>226753.89408122047</v>
      </c>
      <c r="AN120" s="46">
        <f t="shared" si="50"/>
        <v>7926.1858003797624</v>
      </c>
      <c r="AO120" s="46">
        <f t="shared" si="51"/>
        <v>38701.873156173402</v>
      </c>
      <c r="AP120" s="46">
        <f t="shared" si="52"/>
        <v>17856.218555680131</v>
      </c>
      <c r="AQ120" s="46">
        <f t="shared" si="53"/>
        <v>78991.702053442015</v>
      </c>
      <c r="AR120" s="2" t="s">
        <v>6</v>
      </c>
      <c r="AS120" s="36">
        <f t="shared" ref="AS120:BD120" si="83">AS107/SUM(AS$107:AS$117)</f>
        <v>0.80357058085810307</v>
      </c>
      <c r="AT120" s="36">
        <f t="shared" si="83"/>
        <v>0.79513825037015351</v>
      </c>
      <c r="AU120" s="36">
        <f t="shared" si="83"/>
        <v>0.78772005666711242</v>
      </c>
      <c r="AV120" s="36">
        <f>AV107/SUM(AV$107:AV$117)</f>
        <v>0.78114342520197111</v>
      </c>
      <c r="AW120" s="36">
        <f t="shared" si="83"/>
        <v>0.77527283543562531</v>
      </c>
      <c r="AX120" s="36">
        <f t="shared" si="83"/>
        <v>0.77000038248385017</v>
      </c>
      <c r="AY120" s="36">
        <f t="shared" si="83"/>
        <v>0.76523908387297379</v>
      </c>
      <c r="AZ120" s="36">
        <f t="shared" si="83"/>
        <v>0.76091804299650923</v>
      </c>
      <c r="BA120" s="36">
        <f t="shared" si="83"/>
        <v>0.75697889493682535</v>
      </c>
      <c r="BB120" s="36">
        <f t="shared" si="83"/>
        <v>0.75337315476360889</v>
      </c>
      <c r="BC120" s="36">
        <f t="shared" si="83"/>
        <v>0.75006021181408145</v>
      </c>
      <c r="BD120" s="36">
        <f t="shared" si="83"/>
        <v>0.74700579352251839</v>
      </c>
      <c r="BG120" s="50" t="str">
        <f t="shared" si="54"/>
        <v>2022AbrilEstados Unidos</v>
      </c>
      <c r="BH120" s="2">
        <v>2022</v>
      </c>
      <c r="BI120" s="55" t="s">
        <v>57</v>
      </c>
      <c r="BJ120" s="55" t="str">
        <f t="shared" si="60"/>
        <v>Abril/2022</v>
      </c>
      <c r="BK120" s="2" t="s">
        <v>26</v>
      </c>
      <c r="BL120" s="2" t="s">
        <v>17</v>
      </c>
      <c r="BM120" s="52" t="s">
        <v>1202</v>
      </c>
      <c r="BN120" s="51">
        <f t="shared" si="55"/>
        <v>877005.12386779184</v>
      </c>
    </row>
    <row r="121" spans="4:66" x14ac:dyDescent="0.25">
      <c r="D121" t="str">
        <f t="shared" si="56"/>
        <v>2022JaneiroOutros - América do Sul</v>
      </c>
      <c r="E121" s="2">
        <v>2022</v>
      </c>
      <c r="F121" s="2" t="s">
        <v>16</v>
      </c>
      <c r="G121" s="2" t="s">
        <v>5</v>
      </c>
      <c r="H121" s="2" t="s">
        <v>1193</v>
      </c>
      <c r="I121" s="45">
        <f t="shared" si="57"/>
        <v>1156091.4434062829</v>
      </c>
      <c r="J121" s="33">
        <v>293286.49114152184</v>
      </c>
      <c r="K121" s="41">
        <v>100044.18421971305</v>
      </c>
      <c r="L121" s="41">
        <v>217986.16014481333</v>
      </c>
      <c r="M121" s="41">
        <v>38919.62776352252</v>
      </c>
      <c r="N121" s="43">
        <v>23351.776658113511</v>
      </c>
      <c r="O121" s="43">
        <v>16596.820010702293</v>
      </c>
      <c r="P121" s="43">
        <v>465906.38346789643</v>
      </c>
      <c r="AC121" s="50" t="str">
        <f t="shared" si="58"/>
        <v>2022JaneiroOutros - América do Sul</v>
      </c>
      <c r="AD121" s="2">
        <v>2022</v>
      </c>
      <c r="AE121" s="2" t="s">
        <v>16</v>
      </c>
      <c r="AF121" s="2" t="s">
        <v>5</v>
      </c>
      <c r="AG121" s="2" t="s">
        <v>1193</v>
      </c>
      <c r="AH121" s="54">
        <f t="shared" si="59"/>
        <v>1156091.4434062829</v>
      </c>
      <c r="AI121" s="27">
        <f t="shared" si="79"/>
        <v>8.3774742275817608E-5</v>
      </c>
      <c r="AJ121" s="28">
        <f>AI121*$AA$6</f>
        <v>217967.39348781854</v>
      </c>
      <c r="AK121" s="46">
        <f t="shared" si="47"/>
        <v>55295.705529099738</v>
      </c>
      <c r="AL121" s="46">
        <f t="shared" si="48"/>
        <v>18862.149869162757</v>
      </c>
      <c r="AM121" s="46">
        <f t="shared" si="49"/>
        <v>41098.717073097003</v>
      </c>
      <c r="AN121" s="46">
        <f t="shared" si="50"/>
        <v>7337.8363515401461</v>
      </c>
      <c r="AO121" s="46">
        <f t="shared" si="51"/>
        <v>4402.7018109240871</v>
      </c>
      <c r="AP121" s="46">
        <f t="shared" si="52"/>
        <v>3129.1344802799772</v>
      </c>
      <c r="AQ121" s="46">
        <f t="shared" si="53"/>
        <v>87841.148373714837</v>
      </c>
      <c r="AR121" s="2" t="s">
        <v>7</v>
      </c>
      <c r="AS121" s="36">
        <f t="shared" ref="AS121:AT129" si="84">AS108/SUM(AS$107:AS$117)</f>
        <v>6.887747835926597E-2</v>
      </c>
      <c r="AT121" s="36">
        <f t="shared" si="84"/>
        <v>6.8768713545526786E-2</v>
      </c>
      <c r="AU121" s="36">
        <f t="shared" ref="AU121:BB121" si="85">AU108/SUM(AU$107:AU$117)</f>
        <v>6.8673030581235445E-2</v>
      </c>
      <c r="AV121" s="36">
        <f t="shared" ref="AV121" si="86">AV108/SUM(AV$107:AV$117)</f>
        <v>6.8588203188465757E-2</v>
      </c>
      <c r="AW121" s="36">
        <f t="shared" si="85"/>
        <v>6.8512483131520391E-2</v>
      </c>
      <c r="AX121" s="36">
        <f t="shared" si="85"/>
        <v>6.844447844300891E-2</v>
      </c>
      <c r="AY121" s="36">
        <f t="shared" si="85"/>
        <v>6.8383067069499787E-2</v>
      </c>
      <c r="AZ121" s="36">
        <f t="shared" si="85"/>
        <v>6.8327334473155921E-2</v>
      </c>
      <c r="BA121" s="36">
        <f t="shared" si="85"/>
        <v>6.827652777861562E-2</v>
      </c>
      <c r="BB121" s="36">
        <f t="shared" si="85"/>
        <v>6.8230021563496654E-2</v>
      </c>
      <c r="BC121" s="36">
        <f t="shared" ref="BC121:BD121" si="87">BC108/SUM(BC$107:BC$117)</f>
        <v>6.8187291983098308E-2</v>
      </c>
      <c r="BD121" s="36">
        <f t="shared" si="87"/>
        <v>6.8147896952931511E-2</v>
      </c>
      <c r="BG121" s="50" t="str">
        <f t="shared" si="54"/>
        <v>2022AbrilCanadá</v>
      </c>
      <c r="BH121" s="2">
        <v>2022</v>
      </c>
      <c r="BI121" s="55" t="s">
        <v>57</v>
      </c>
      <c r="BJ121" s="55" t="str">
        <f t="shared" si="60"/>
        <v>Abril/2022</v>
      </c>
      <c r="BK121" s="2" t="s">
        <v>26</v>
      </c>
      <c r="BL121" s="2" t="s">
        <v>18</v>
      </c>
      <c r="BM121" s="52" t="s">
        <v>1202</v>
      </c>
      <c r="BN121" s="51">
        <f t="shared" si="55"/>
        <v>219251.28096694799</v>
      </c>
    </row>
    <row r="122" spans="4:66" x14ac:dyDescent="0.25">
      <c r="D122" t="str">
        <f t="shared" si="56"/>
        <v>2022FevereiroBrasil</v>
      </c>
      <c r="E122" s="2">
        <v>2022</v>
      </c>
      <c r="F122" s="2" t="s">
        <v>55</v>
      </c>
      <c r="G122" s="2" t="s">
        <v>5</v>
      </c>
      <c r="H122" s="2" t="s">
        <v>6</v>
      </c>
      <c r="I122" s="45">
        <f t="shared" si="57"/>
        <v>631009917.0084542</v>
      </c>
      <c r="J122" s="33">
        <v>137335924.76584989</v>
      </c>
      <c r="K122" s="41">
        <v>46723148.84802632</v>
      </c>
      <c r="L122" s="41">
        <v>113130462.41356282</v>
      </c>
      <c r="M122" s="41">
        <v>15071133.421266714</v>
      </c>
      <c r="N122" s="43">
        <v>7697190.9754132321</v>
      </c>
      <c r="O122" s="43">
        <v>7353419.2901793029</v>
      </c>
      <c r="P122" s="43">
        <v>303698637.2941559</v>
      </c>
      <c r="AC122" s="50" t="str">
        <f t="shared" si="58"/>
        <v>2022FevereiroBrasil</v>
      </c>
      <c r="AD122" s="2">
        <v>2022</v>
      </c>
      <c r="AE122" s="2" t="s">
        <v>55</v>
      </c>
      <c r="AF122" s="2" t="s">
        <v>5</v>
      </c>
      <c r="AG122" s="2" t="s">
        <v>6</v>
      </c>
      <c r="AH122" s="54">
        <f t="shared" si="59"/>
        <v>631009917.0084542</v>
      </c>
      <c r="AI122" s="27">
        <f t="shared" si="79"/>
        <v>4.5725356304960454E-2</v>
      </c>
      <c r="AJ122" s="28">
        <f t="shared" si="80"/>
        <v>118969470.50317559</v>
      </c>
      <c r="AK122" s="46">
        <f t="shared" si="47"/>
        <v>25893067.303787261</v>
      </c>
      <c r="AL122" s="46">
        <f t="shared" si="48"/>
        <v>8809098.1280350871</v>
      </c>
      <c r="AM122" s="46">
        <f t="shared" si="49"/>
        <v>21329413.133360714</v>
      </c>
      <c r="AN122" s="46">
        <f t="shared" si="50"/>
        <v>2841484.2852411014</v>
      </c>
      <c r="AO122" s="46">
        <f t="shared" si="51"/>
        <v>1451214.489699478</v>
      </c>
      <c r="AP122" s="46">
        <f t="shared" si="52"/>
        <v>1386400.3968241089</v>
      </c>
      <c r="AQ122" s="46">
        <f t="shared" si="53"/>
        <v>57258792.766227826</v>
      </c>
      <c r="AR122" s="2" t="s">
        <v>8</v>
      </c>
      <c r="AS122" s="36">
        <f t="shared" si="84"/>
        <v>4.591831890617732E-2</v>
      </c>
      <c r="AT122" s="36">
        <f t="shared" si="84"/>
        <v>4.7278490562549666E-2</v>
      </c>
      <c r="AU122" s="36">
        <f t="shared" ref="AU122:BB122" si="88">AU109/SUM(AU$107:AU$117)</f>
        <v>4.8475080410283838E-2</v>
      </c>
      <c r="AV122" s="36">
        <f t="shared" ref="AV122" si="89">AV109/SUM(AV$107:AV$117)</f>
        <v>4.953592452500305E-2</v>
      </c>
      <c r="AW122" s="36">
        <f t="shared" si="88"/>
        <v>5.0482882307436076E-2</v>
      </c>
      <c r="AX122" s="36">
        <f t="shared" si="88"/>
        <v>5.1333358832256676E-2</v>
      </c>
      <c r="AY122" s="36">
        <f t="shared" si="88"/>
        <v>5.21013844339046E-2</v>
      </c>
      <c r="AZ122" s="36">
        <f t="shared" si="88"/>
        <v>5.2798394820165941E-2</v>
      </c>
      <c r="BA122" s="36">
        <f t="shared" si="88"/>
        <v>5.3433804348481787E-2</v>
      </c>
      <c r="BB122" s="36">
        <f t="shared" si="88"/>
        <v>5.4015433737768188E-2</v>
      </c>
      <c r="BC122" s="36">
        <f t="shared" ref="BC122:BD122" si="90">BC109/SUM(BC$107:BC$117)</f>
        <v>5.4549833586478656E-2</v>
      </c>
      <c r="BD122" s="36">
        <f t="shared" si="90"/>
        <v>5.5042532154290828E-2</v>
      </c>
      <c r="BG122" s="50" t="str">
        <f t="shared" si="54"/>
        <v>2022AbrilMéxico</v>
      </c>
      <c r="BH122" s="2">
        <v>2022</v>
      </c>
      <c r="BI122" s="55" t="s">
        <v>57</v>
      </c>
      <c r="BJ122" s="55" t="str">
        <f t="shared" si="60"/>
        <v>Abril/2022</v>
      </c>
      <c r="BK122" s="2" t="s">
        <v>26</v>
      </c>
      <c r="BL122" s="2" t="s">
        <v>19</v>
      </c>
      <c r="BM122" s="52" t="s">
        <v>1202</v>
      </c>
      <c r="BN122" s="51">
        <f t="shared" si="55"/>
        <v>219251.28096694799</v>
      </c>
    </row>
    <row r="123" spans="4:66" x14ac:dyDescent="0.25">
      <c r="D123" t="str">
        <f t="shared" si="56"/>
        <v>2022FevereiroArgentina</v>
      </c>
      <c r="E123" s="2">
        <v>2022</v>
      </c>
      <c r="F123" s="2" t="s">
        <v>55</v>
      </c>
      <c r="G123" s="2" t="s">
        <v>5</v>
      </c>
      <c r="H123" s="2" t="s">
        <v>7</v>
      </c>
      <c r="I123" s="45">
        <f t="shared" si="57"/>
        <v>96600040.184491158</v>
      </c>
      <c r="J123" s="33">
        <v>27467184.953169979</v>
      </c>
      <c r="K123" s="41">
        <v>9344629.7696052641</v>
      </c>
      <c r="L123" s="41">
        <v>22587315.97460166</v>
      </c>
      <c r="M123" s="41">
        <v>6088737.9021917516</v>
      </c>
      <c r="N123" s="43">
        <v>3078876.3901652931</v>
      </c>
      <c r="O123" s="43">
        <v>1767467.1044518373</v>
      </c>
      <c r="P123" s="43">
        <v>26265828.090305373</v>
      </c>
      <c r="AC123" s="50" t="str">
        <f t="shared" si="58"/>
        <v>2022FevereiroArgentina</v>
      </c>
      <c r="AD123" s="2">
        <v>2022</v>
      </c>
      <c r="AE123" s="2" t="s">
        <v>55</v>
      </c>
      <c r="AF123" s="2" t="s">
        <v>5</v>
      </c>
      <c r="AG123" s="2" t="s">
        <v>7</v>
      </c>
      <c r="AH123" s="54">
        <f t="shared" si="59"/>
        <v>96600040.184491158</v>
      </c>
      <c r="AI123" s="27">
        <f t="shared" si="79"/>
        <v>7.00000291191965E-3</v>
      </c>
      <c r="AJ123" s="28">
        <f t="shared" si="80"/>
        <v>18212797.170952264</v>
      </c>
      <c r="AK123" s="46">
        <f t="shared" si="47"/>
        <v>5178613.460757453</v>
      </c>
      <c r="AL123" s="46">
        <f t="shared" si="48"/>
        <v>1761819.6256070177</v>
      </c>
      <c r="AM123" s="46">
        <f t="shared" si="49"/>
        <v>4258571.7738415133</v>
      </c>
      <c r="AN123" s="46">
        <f t="shared" si="50"/>
        <v>1147959.6512374049</v>
      </c>
      <c r="AO123" s="46">
        <f t="shared" si="51"/>
        <v>580485.79587979126</v>
      </c>
      <c r="AP123" s="46">
        <f t="shared" si="52"/>
        <v>333235.05682019069</v>
      </c>
      <c r="AQ123" s="46">
        <f t="shared" si="53"/>
        <v>4952111.8068088936</v>
      </c>
      <c r="AR123" s="2" t="s">
        <v>9</v>
      </c>
      <c r="AS123" s="36">
        <f t="shared" si="84"/>
        <v>3.4438739179632985E-2</v>
      </c>
      <c r="AT123" s="36">
        <f t="shared" si="84"/>
        <v>3.6533379071061106E-2</v>
      </c>
      <c r="AU123" s="36">
        <f t="shared" ref="AU123:BB123" si="91">AU110/SUM(AU$107:AU$117)</f>
        <v>3.8376105324808042E-2</v>
      </c>
      <c r="AV123" s="36">
        <f t="shared" ref="AV123" si="92">AV110/SUM(AV$107:AV$117)</f>
        <v>4.0009785193271689E-2</v>
      </c>
      <c r="AW123" s="36">
        <f t="shared" si="91"/>
        <v>4.1468081895393916E-2</v>
      </c>
      <c r="AX123" s="36">
        <f t="shared" si="91"/>
        <v>4.2777799026880566E-2</v>
      </c>
      <c r="AY123" s="36">
        <f t="shared" si="91"/>
        <v>4.3960543116107011E-2</v>
      </c>
      <c r="AZ123" s="36">
        <f t="shared" si="91"/>
        <v>4.5033924993670947E-2</v>
      </c>
      <c r="BA123" s="36">
        <f t="shared" si="91"/>
        <v>4.6012442633414877E-2</v>
      </c>
      <c r="BB123" s="36">
        <f t="shared" si="91"/>
        <v>4.6908139824903959E-2</v>
      </c>
      <c r="BC123" s="36">
        <f t="shared" ref="BC123:BD123" si="93">BC110/SUM(BC$107:BC$117)</f>
        <v>4.7731104388168813E-2</v>
      </c>
      <c r="BD123" s="36">
        <f t="shared" si="93"/>
        <v>4.848984975497049E-2</v>
      </c>
      <c r="BG123" s="50" t="str">
        <f t="shared" si="54"/>
        <v>2022MaioEstados Unidos</v>
      </c>
      <c r="BH123" s="2">
        <v>2022</v>
      </c>
      <c r="BI123" s="55" t="s">
        <v>58</v>
      </c>
      <c r="BJ123" s="55" t="str">
        <f t="shared" si="60"/>
        <v>Maio/2022</v>
      </c>
      <c r="BK123" s="2" t="s">
        <v>26</v>
      </c>
      <c r="BL123" s="2" t="s">
        <v>17</v>
      </c>
      <c r="BM123" s="52" t="s">
        <v>1202</v>
      </c>
      <c r="BN123" s="51">
        <f t="shared" si="55"/>
        <v>935472.13212564471</v>
      </c>
    </row>
    <row r="124" spans="4:66" x14ac:dyDescent="0.25">
      <c r="D124" t="str">
        <f t="shared" si="56"/>
        <v>2022FevereiroColômbia</v>
      </c>
      <c r="E124" s="2">
        <v>2022</v>
      </c>
      <c r="F124" s="2" t="s">
        <v>55</v>
      </c>
      <c r="G124" s="2" t="s">
        <v>5</v>
      </c>
      <c r="H124" s="2" t="s">
        <v>8</v>
      </c>
      <c r="I124" s="45">
        <f t="shared" si="57"/>
        <v>38899523.848238565</v>
      </c>
      <c r="J124" s="33">
        <v>10300194.357438741</v>
      </c>
      <c r="K124" s="41">
        <v>2907218.1505438602</v>
      </c>
      <c r="L124" s="41">
        <v>3392944.4597041118</v>
      </c>
      <c r="M124" s="41">
        <v>1520509.9051677973</v>
      </c>
      <c r="N124" s="43">
        <v>1539438.1950826466</v>
      </c>
      <c r="O124" s="43">
        <v>1181461.9682164688</v>
      </c>
      <c r="P124" s="43">
        <v>18057756.812084943</v>
      </c>
      <c r="AC124" s="50" t="str">
        <f t="shared" si="58"/>
        <v>2022FevereiroColômbia</v>
      </c>
      <c r="AD124" s="2">
        <v>2022</v>
      </c>
      <c r="AE124" s="2" t="s">
        <v>55</v>
      </c>
      <c r="AF124" s="2" t="s">
        <v>5</v>
      </c>
      <c r="AG124" s="2" t="s">
        <v>8</v>
      </c>
      <c r="AH124" s="54">
        <f t="shared" si="59"/>
        <v>38899523.848238565</v>
      </c>
      <c r="AI124" s="27">
        <f t="shared" si="79"/>
        <v>2.8188060759593166E-3</v>
      </c>
      <c r="AJ124" s="28">
        <f t="shared" si="80"/>
        <v>7334045.9956488926</v>
      </c>
      <c r="AK124" s="46">
        <f t="shared" si="47"/>
        <v>1941980.0477840446</v>
      </c>
      <c r="AL124" s="46">
        <f t="shared" si="48"/>
        <v>548121.66129996104</v>
      </c>
      <c r="AM124" s="46">
        <f t="shared" si="49"/>
        <v>639699.62268005568</v>
      </c>
      <c r="AN124" s="46">
        <f t="shared" si="50"/>
        <v>286674.19233321334</v>
      </c>
      <c r="AO124" s="46">
        <f t="shared" si="51"/>
        <v>290242.89793989569</v>
      </c>
      <c r="AP124" s="46">
        <f t="shared" si="52"/>
        <v>222750.70643060873</v>
      </c>
      <c r="AQ124" s="46">
        <f t="shared" si="53"/>
        <v>3404576.8671811139</v>
      </c>
      <c r="AR124" s="2" t="s">
        <v>10</v>
      </c>
      <c r="AS124" s="36">
        <f t="shared" si="84"/>
        <v>2.295915945308866E-2</v>
      </c>
      <c r="AT124" s="36">
        <f t="shared" si="84"/>
        <v>2.5788267579572543E-2</v>
      </c>
      <c r="AU124" s="36">
        <f t="shared" ref="AU124:BB124" si="94">AU111/SUM(AU$107:AU$117)</f>
        <v>2.8277130239332246E-2</v>
      </c>
      <c r="AV124" s="36">
        <f t="shared" ref="AV124" si="95">AV111/SUM(AV$107:AV$117)</f>
        <v>3.0483645861540339E-2</v>
      </c>
      <c r="AW124" s="36">
        <f t="shared" si="94"/>
        <v>3.2453281483351762E-2</v>
      </c>
      <c r="AX124" s="36">
        <f t="shared" si="94"/>
        <v>3.4222239221504455E-2</v>
      </c>
      <c r="AY124" s="36">
        <f t="shared" si="94"/>
        <v>3.5819701798309414E-2</v>
      </c>
      <c r="AZ124" s="36">
        <f t="shared" si="94"/>
        <v>3.7269455167175954E-2</v>
      </c>
      <c r="BA124" s="36">
        <f t="shared" si="94"/>
        <v>3.859108091834796E-2</v>
      </c>
      <c r="BB124" s="36">
        <f t="shared" si="94"/>
        <v>3.9800845912039723E-2</v>
      </c>
      <c r="BC124" s="36">
        <f t="shared" ref="BC124:BD124" si="96">BC111/SUM(BC$107:BC$117)</f>
        <v>4.0912375189858984E-2</v>
      </c>
      <c r="BD124" s="36">
        <f t="shared" si="96"/>
        <v>4.193716735565016E-2</v>
      </c>
      <c r="BG124" s="50" t="str">
        <f t="shared" si="54"/>
        <v>2022MaioCanadá</v>
      </c>
      <c r="BH124" s="2">
        <v>2022</v>
      </c>
      <c r="BI124" s="55" t="s">
        <v>58</v>
      </c>
      <c r="BJ124" s="55" t="str">
        <f t="shared" si="60"/>
        <v>Maio/2022</v>
      </c>
      <c r="BK124" s="2" t="s">
        <v>26</v>
      </c>
      <c r="BL124" s="2" t="s">
        <v>18</v>
      </c>
      <c r="BM124" s="52" t="s">
        <v>1202</v>
      </c>
      <c r="BN124" s="51">
        <f t="shared" si="55"/>
        <v>233868.03303141118</v>
      </c>
    </row>
    <row r="125" spans="4:66" x14ac:dyDescent="0.25">
      <c r="D125" t="str">
        <f t="shared" si="56"/>
        <v>2022FevereiroChile</v>
      </c>
      <c r="E125" s="2">
        <v>2022</v>
      </c>
      <c r="F125" s="2" t="s">
        <v>55</v>
      </c>
      <c r="G125" s="2" t="s">
        <v>5</v>
      </c>
      <c r="H125" s="2" t="s">
        <v>9</v>
      </c>
      <c r="I125" s="45">
        <f t="shared" si="57"/>
        <v>46950250.867734641</v>
      </c>
      <c r="J125" s="33">
        <v>12875242.946798425</v>
      </c>
      <c r="K125" s="41">
        <v>3634022.6881798254</v>
      </c>
      <c r="L125" s="41">
        <v>11245187.352162199</v>
      </c>
      <c r="M125" s="41">
        <v>3041019.8103355947</v>
      </c>
      <c r="N125" s="43">
        <v>1539438.1950826466</v>
      </c>
      <c r="O125" s="43">
        <v>661618.70220122265</v>
      </c>
      <c r="P125" s="43">
        <v>13953721.17297473</v>
      </c>
      <c r="AC125" s="50" t="str">
        <f t="shared" si="58"/>
        <v>2022FevereiroChile</v>
      </c>
      <c r="AD125" s="2">
        <v>2022</v>
      </c>
      <c r="AE125" s="2" t="s">
        <v>55</v>
      </c>
      <c r="AF125" s="2" t="s">
        <v>5</v>
      </c>
      <c r="AG125" s="2" t="s">
        <v>9</v>
      </c>
      <c r="AH125" s="54">
        <f t="shared" si="59"/>
        <v>46950250.867734641</v>
      </c>
      <c r="AI125" s="27">
        <f t="shared" si="79"/>
        <v>3.4021920918648296E-3</v>
      </c>
      <c r="AJ125" s="28">
        <f t="shared" si="80"/>
        <v>8851915.5328121651</v>
      </c>
      <c r="AK125" s="46">
        <f t="shared" si="47"/>
        <v>2427475.0597300557</v>
      </c>
      <c r="AL125" s="46">
        <f t="shared" si="48"/>
        <v>685152.07662495144</v>
      </c>
      <c r="AM125" s="46">
        <f t="shared" si="49"/>
        <v>2120147.3208824703</v>
      </c>
      <c r="AN125" s="46">
        <f t="shared" si="50"/>
        <v>573348.38466642669</v>
      </c>
      <c r="AO125" s="46">
        <f t="shared" si="51"/>
        <v>290242.89793989563</v>
      </c>
      <c r="AP125" s="46">
        <f t="shared" si="52"/>
        <v>124740.39560114092</v>
      </c>
      <c r="AQ125" s="46">
        <f t="shared" si="53"/>
        <v>2630809.3973672246</v>
      </c>
      <c r="AR125" s="2" t="s">
        <v>11</v>
      </c>
      <c r="AS125" s="36">
        <f t="shared" si="84"/>
        <v>1.147957972654433E-2</v>
      </c>
      <c r="AT125" s="36">
        <f t="shared" si="84"/>
        <v>1.2894133789786271E-2</v>
      </c>
      <c r="AU125" s="36">
        <f t="shared" ref="AU125:BB125" si="97">AU112/SUM(AU$107:AU$117)</f>
        <v>1.4138565119666123E-2</v>
      </c>
      <c r="AV125" s="36">
        <f t="shared" ref="AV125" si="98">AV112/SUM(AV$107:AV$117)</f>
        <v>1.524182293077017E-2</v>
      </c>
      <c r="AW125" s="36">
        <f t="shared" si="97"/>
        <v>1.6226640741675881E-2</v>
      </c>
      <c r="AX125" s="36">
        <f t="shared" si="97"/>
        <v>1.7111119610752228E-2</v>
      </c>
      <c r="AY125" s="36">
        <f t="shared" si="97"/>
        <v>1.7909850899154707E-2</v>
      </c>
      <c r="AZ125" s="36">
        <f t="shared" si="97"/>
        <v>1.8634727583587977E-2</v>
      </c>
      <c r="BA125" s="36">
        <f t="shared" si="97"/>
        <v>1.929554045917398E-2</v>
      </c>
      <c r="BB125" s="36">
        <f t="shared" si="97"/>
        <v>1.9900422956019861E-2</v>
      </c>
      <c r="BC125" s="36">
        <f t="shared" ref="BC125:BD125" si="99">BC112/SUM(BC$107:BC$117)</f>
        <v>2.0456187594929492E-2</v>
      </c>
      <c r="BD125" s="36">
        <f t="shared" si="99"/>
        <v>2.096858367782508E-2</v>
      </c>
      <c r="BG125" s="50" t="str">
        <f t="shared" si="54"/>
        <v>2022MaioMéxico</v>
      </c>
      <c r="BH125" s="2">
        <v>2022</v>
      </c>
      <c r="BI125" s="55" t="s">
        <v>58</v>
      </c>
      <c r="BJ125" s="55" t="str">
        <f t="shared" si="60"/>
        <v>Maio/2022</v>
      </c>
      <c r="BK125" s="2" t="s">
        <v>26</v>
      </c>
      <c r="BL125" s="2" t="s">
        <v>19</v>
      </c>
      <c r="BM125" s="52" t="s">
        <v>1202</v>
      </c>
      <c r="BN125" s="51">
        <f t="shared" si="55"/>
        <v>233868.03303141121</v>
      </c>
    </row>
    <row r="126" spans="4:66" x14ac:dyDescent="0.25">
      <c r="D126" t="str">
        <f t="shared" si="56"/>
        <v>2022FevereiroPeru</v>
      </c>
      <c r="E126" s="2">
        <v>2022</v>
      </c>
      <c r="F126" s="2" t="s">
        <v>55</v>
      </c>
      <c r="G126" s="2" t="s">
        <v>5</v>
      </c>
      <c r="H126" s="2" t="s">
        <v>10</v>
      </c>
      <c r="I126" s="45">
        <f t="shared" si="57"/>
        <v>27217490.329458315</v>
      </c>
      <c r="J126" s="33">
        <v>8583495.297865618</v>
      </c>
      <c r="K126" s="41">
        <v>2429603.7400973691</v>
      </c>
      <c r="L126" s="41">
        <v>4527157.321948058</v>
      </c>
      <c r="M126" s="41">
        <v>608873.79021917528</v>
      </c>
      <c r="N126" s="43">
        <v>769719.09754132328</v>
      </c>
      <c r="O126" s="43">
        <v>448955.54792225821</v>
      </c>
      <c r="P126" s="43">
        <v>9849685.533864513</v>
      </c>
      <c r="AC126" s="50" t="str">
        <f t="shared" si="58"/>
        <v>2022FevereiroPeru</v>
      </c>
      <c r="AD126" s="2">
        <v>2022</v>
      </c>
      <c r="AE126" s="2" t="s">
        <v>55</v>
      </c>
      <c r="AF126" s="2" t="s">
        <v>5</v>
      </c>
      <c r="AG126" s="2" t="s">
        <v>10</v>
      </c>
      <c r="AH126" s="54">
        <f t="shared" si="59"/>
        <v>27217490.329458315</v>
      </c>
      <c r="AI126" s="27">
        <f t="shared" si="79"/>
        <v>1.9722819079317621E-3</v>
      </c>
      <c r="AJ126" s="28">
        <f t="shared" si="80"/>
        <v>5131536.4872111427</v>
      </c>
      <c r="AK126" s="46">
        <f t="shared" si="47"/>
        <v>1618316.7064867038</v>
      </c>
      <c r="AL126" s="46">
        <f t="shared" si="48"/>
        <v>458073.10265782458</v>
      </c>
      <c r="AM126" s="46">
        <f t="shared" si="49"/>
        <v>853542.06797595986</v>
      </c>
      <c r="AN126" s="46">
        <f t="shared" si="50"/>
        <v>114795.96512374049</v>
      </c>
      <c r="AO126" s="46">
        <f t="shared" si="51"/>
        <v>145121.44896994781</v>
      </c>
      <c r="AP126" s="46">
        <f t="shared" si="52"/>
        <v>84645.268443631328</v>
      </c>
      <c r="AQ126" s="46">
        <f t="shared" si="53"/>
        <v>1857041.9275533345</v>
      </c>
      <c r="AR126" s="2" t="s">
        <v>12</v>
      </c>
      <c r="AS126" s="36">
        <f t="shared" ref="AS126:BD126" si="100">AS113/SUM(AS$107:AS$117)</f>
        <v>4.5918318906177317E-3</v>
      </c>
      <c r="AT126" s="36">
        <f t="shared" si="100"/>
        <v>4.7278490562549661E-3</v>
      </c>
      <c r="AU126" s="36">
        <f t="shared" si="100"/>
        <v>4.8475080410283842E-3</v>
      </c>
      <c r="AV126" s="36">
        <f t="shared" si="100"/>
        <v>4.9535924525003052E-3</v>
      </c>
      <c r="AW126" s="36">
        <f t="shared" si="100"/>
        <v>5.0482882307436071E-3</v>
      </c>
      <c r="AX126" s="36">
        <f t="shared" si="100"/>
        <v>5.1333358832256672E-3</v>
      </c>
      <c r="AY126" s="36">
        <f t="shared" si="100"/>
        <v>5.2101384433904602E-3</v>
      </c>
      <c r="AZ126" s="36">
        <f t="shared" si="100"/>
        <v>5.2798394820165948E-3</v>
      </c>
      <c r="BA126" s="36">
        <f t="shared" si="100"/>
        <v>5.3433804348481783E-3</v>
      </c>
      <c r="BB126" s="36">
        <f t="shared" si="100"/>
        <v>5.4015433737768185E-3</v>
      </c>
      <c r="BC126" s="36">
        <f t="shared" si="100"/>
        <v>5.4549833586478649E-3</v>
      </c>
      <c r="BD126" s="36">
        <f t="shared" si="100"/>
        <v>5.5042532154290832E-3</v>
      </c>
      <c r="BG126" s="50" t="str">
        <f t="shared" si="54"/>
        <v>2022JunhoEstados Unidos</v>
      </c>
      <c r="BH126" s="2">
        <v>2022</v>
      </c>
      <c r="BI126" s="55" t="s">
        <v>59</v>
      </c>
      <c r="BJ126" s="55" t="str">
        <f t="shared" si="60"/>
        <v>Junho/2022</v>
      </c>
      <c r="BK126" s="2" t="s">
        <v>26</v>
      </c>
      <c r="BL126" s="2" t="s">
        <v>17</v>
      </c>
      <c r="BM126" s="52" t="s">
        <v>1202</v>
      </c>
      <c r="BN126" s="51">
        <f t="shared" si="55"/>
        <v>1023406.5125454554</v>
      </c>
    </row>
    <row r="127" spans="4:66" x14ac:dyDescent="0.25">
      <c r="D127" t="str">
        <f t="shared" si="56"/>
        <v>2022FevereiroUruguai</v>
      </c>
      <c r="E127" s="2">
        <v>2022</v>
      </c>
      <c r="F127" s="2" t="s">
        <v>55</v>
      </c>
      <c r="G127" s="2" t="s">
        <v>5</v>
      </c>
      <c r="H127" s="2" t="s">
        <v>11</v>
      </c>
      <c r="I127" s="45">
        <f t="shared" si="57"/>
        <v>15315734.637678854</v>
      </c>
      <c r="J127" s="33">
        <v>6008446.7085059322</v>
      </c>
      <c r="K127" s="41">
        <v>934462.97696052655</v>
      </c>
      <c r="L127" s="41">
        <v>2258731.5974601661</v>
      </c>
      <c r="M127" s="41">
        <v>304101.98103355942</v>
      </c>
      <c r="N127" s="43">
        <v>615775.27803305862</v>
      </c>
      <c r="O127" s="43">
        <v>269373.32875335496</v>
      </c>
      <c r="P127" s="43">
        <v>4924842.7669322565</v>
      </c>
      <c r="AC127" s="50" t="str">
        <f t="shared" si="58"/>
        <v>2022FevereiroUruguai</v>
      </c>
      <c r="AD127" s="2">
        <v>2022</v>
      </c>
      <c r="AE127" s="2" t="s">
        <v>55</v>
      </c>
      <c r="AF127" s="2" t="s">
        <v>5</v>
      </c>
      <c r="AG127" s="2" t="s">
        <v>11</v>
      </c>
      <c r="AH127" s="54">
        <f t="shared" si="59"/>
        <v>15315734.637678854</v>
      </c>
      <c r="AI127" s="27">
        <f t="shared" si="79"/>
        <v>1.109835843310062E-3</v>
      </c>
      <c r="AJ127" s="28">
        <f t="shared" si="80"/>
        <v>2887600.9569709925</v>
      </c>
      <c r="AK127" s="46">
        <f t="shared" si="47"/>
        <v>1132821.6945406925</v>
      </c>
      <c r="AL127" s="46">
        <f t="shared" si="48"/>
        <v>176181.96256070177</v>
      </c>
      <c r="AM127" s="46">
        <f t="shared" si="49"/>
        <v>425857.17738415132</v>
      </c>
      <c r="AN127" s="46">
        <f t="shared" si="50"/>
        <v>57334.83846664265</v>
      </c>
      <c r="AO127" s="46">
        <f t="shared" si="51"/>
        <v>116097.15917595824</v>
      </c>
      <c r="AP127" s="46">
        <f t="shared" si="52"/>
        <v>50787.1610661788</v>
      </c>
      <c r="AQ127" s="46">
        <f t="shared" si="53"/>
        <v>928520.96377666725</v>
      </c>
      <c r="AR127" s="2" t="s">
        <v>13</v>
      </c>
      <c r="AS127" s="36">
        <f t="shared" si="84"/>
        <v>2.2959159453088658E-3</v>
      </c>
      <c r="AT127" s="36">
        <f t="shared" si="84"/>
        <v>2.5788267579572545E-3</v>
      </c>
      <c r="AU127" s="36">
        <f t="shared" ref="AU127:BB127" si="101">AU114/SUM(AU$107:AU$117)</f>
        <v>2.8277130239332243E-3</v>
      </c>
      <c r="AV127" s="36">
        <f t="shared" ref="AV127" si="102">AV114/SUM(AV$107:AV$117)</f>
        <v>3.0483645861540338E-3</v>
      </c>
      <c r="AW127" s="36">
        <f t="shared" si="101"/>
        <v>3.2453281483351758E-3</v>
      </c>
      <c r="AX127" s="36">
        <f t="shared" si="101"/>
        <v>3.4222239221504453E-3</v>
      </c>
      <c r="AY127" s="36">
        <f t="shared" si="101"/>
        <v>3.5819701798309408E-3</v>
      </c>
      <c r="AZ127" s="36">
        <f t="shared" si="101"/>
        <v>3.726945516717596E-3</v>
      </c>
      <c r="BA127" s="36">
        <f t="shared" si="101"/>
        <v>3.8591080918347958E-3</v>
      </c>
      <c r="BB127" s="36">
        <f t="shared" si="101"/>
        <v>3.9800845912039721E-3</v>
      </c>
      <c r="BC127" s="36">
        <f t="shared" ref="BC127:BD127" si="103">BC114/SUM(BC$107:BC$117)</f>
        <v>4.0912375189858987E-3</v>
      </c>
      <c r="BD127" s="36">
        <f t="shared" si="103"/>
        <v>4.1937167355650161E-3</v>
      </c>
      <c r="BG127" s="50" t="str">
        <f t="shared" si="54"/>
        <v>2022JunhoCanadá</v>
      </c>
      <c r="BH127" s="2">
        <v>2022</v>
      </c>
      <c r="BI127" s="55" t="s">
        <v>59</v>
      </c>
      <c r="BJ127" s="55" t="str">
        <f t="shared" si="60"/>
        <v>Junho/2022</v>
      </c>
      <c r="BK127" s="2" t="s">
        <v>26</v>
      </c>
      <c r="BL127" s="2" t="s">
        <v>18</v>
      </c>
      <c r="BM127" s="52" t="s">
        <v>1202</v>
      </c>
      <c r="BN127" s="51">
        <f t="shared" si="55"/>
        <v>255851.62813636381</v>
      </c>
    </row>
    <row r="128" spans="4:66" x14ac:dyDescent="0.25">
      <c r="D128" t="str">
        <f t="shared" si="56"/>
        <v>2022FevereiroVenezuela</v>
      </c>
      <c r="E128" s="2">
        <v>2022</v>
      </c>
      <c r="F128" s="2" t="s">
        <v>55</v>
      </c>
      <c r="G128" s="2" t="s">
        <v>5</v>
      </c>
      <c r="H128" s="2" t="s">
        <v>12</v>
      </c>
      <c r="I128" s="45">
        <f t="shared" si="57"/>
        <v>7330595.6661145939</v>
      </c>
      <c r="J128" s="33">
        <v>2575048.5893596853</v>
      </c>
      <c r="K128" s="41">
        <v>1817011.3440899127</v>
      </c>
      <c r="L128" s="41">
        <v>452715.73219480581</v>
      </c>
      <c r="M128" s="41">
        <v>152050.99051677971</v>
      </c>
      <c r="N128" s="43">
        <v>461831.45852479397</v>
      </c>
      <c r="O128" s="43">
        <v>66161.870220122248</v>
      </c>
      <c r="P128" s="43">
        <v>1805775.6812084941</v>
      </c>
      <c r="AC128" s="50" t="str">
        <f t="shared" si="58"/>
        <v>2022FevereiroVenezuela</v>
      </c>
      <c r="AD128" s="2">
        <v>2022</v>
      </c>
      <c r="AE128" s="2" t="s">
        <v>55</v>
      </c>
      <c r="AF128" s="2" t="s">
        <v>5</v>
      </c>
      <c r="AG128" s="2" t="s">
        <v>12</v>
      </c>
      <c r="AH128" s="54">
        <f t="shared" si="59"/>
        <v>7330595.6661145939</v>
      </c>
      <c r="AI128" s="27">
        <f t="shared" si="79"/>
        <v>5.3120258450105762E-4</v>
      </c>
      <c r="AJ128" s="28">
        <f t="shared" si="80"/>
        <v>1382097.2719495983</v>
      </c>
      <c r="AK128" s="46">
        <f t="shared" si="47"/>
        <v>485495.01194601116</v>
      </c>
      <c r="AL128" s="46">
        <f t="shared" si="48"/>
        <v>342576.03831247566</v>
      </c>
      <c r="AM128" s="46">
        <f t="shared" si="49"/>
        <v>85354.206797595994</v>
      </c>
      <c r="AN128" s="46">
        <f t="shared" si="50"/>
        <v>28667.419233321329</v>
      </c>
      <c r="AO128" s="46">
        <f t="shared" si="51"/>
        <v>87072.869381968689</v>
      </c>
      <c r="AP128" s="46">
        <f t="shared" si="52"/>
        <v>12474.039560114088</v>
      </c>
      <c r="AQ128" s="46">
        <f t="shared" si="53"/>
        <v>340457.68671811133</v>
      </c>
      <c r="AR128" s="2" t="s">
        <v>14</v>
      </c>
      <c r="AS128" s="36">
        <f t="shared" si="84"/>
        <v>3.4438739179632988E-3</v>
      </c>
      <c r="AT128" s="36">
        <f t="shared" si="84"/>
        <v>3.6533379071061107E-3</v>
      </c>
      <c r="AU128" s="36">
        <f t="shared" ref="AU128:BB128" si="104">AU115/SUM(AU$107:AU$117)</f>
        <v>3.8376105324808042E-3</v>
      </c>
      <c r="AV128" s="36">
        <f>AV115/SUM(AV$107:AV$117)</f>
        <v>4.0009785193271695E-3</v>
      </c>
      <c r="AW128" s="36">
        <f t="shared" si="104"/>
        <v>4.1468081895393912E-3</v>
      </c>
      <c r="AX128" s="36">
        <f t="shared" si="104"/>
        <v>4.2777799026880569E-3</v>
      </c>
      <c r="AY128" s="36">
        <f t="shared" si="104"/>
        <v>4.3960543116107007E-3</v>
      </c>
      <c r="AZ128" s="36">
        <f t="shared" si="104"/>
        <v>4.5033924993670947E-3</v>
      </c>
      <c r="BA128" s="36">
        <f t="shared" si="104"/>
        <v>4.6012442633414875E-3</v>
      </c>
      <c r="BB128" s="36">
        <f t="shared" si="104"/>
        <v>4.6908139824903957E-3</v>
      </c>
      <c r="BC128" s="36">
        <f t="shared" ref="BC128:BD128" si="105">BC115/SUM(BC$107:BC$117)</f>
        <v>4.7731104388168827E-3</v>
      </c>
      <c r="BD128" s="36">
        <f t="shared" si="105"/>
        <v>4.8489849754970492E-3</v>
      </c>
      <c r="BG128" s="50" t="str">
        <f t="shared" si="54"/>
        <v>2022JunhoMéxico</v>
      </c>
      <c r="BH128" s="2">
        <v>2022</v>
      </c>
      <c r="BI128" s="55" t="s">
        <v>59</v>
      </c>
      <c r="BJ128" s="55" t="str">
        <f t="shared" si="60"/>
        <v>Junho/2022</v>
      </c>
      <c r="BK128" s="2" t="s">
        <v>26</v>
      </c>
      <c r="BL128" s="2" t="s">
        <v>19</v>
      </c>
      <c r="BM128" s="52" t="s">
        <v>1202</v>
      </c>
      <c r="BN128" s="51">
        <f t="shared" si="55"/>
        <v>255851.62813636384</v>
      </c>
    </row>
    <row r="129" spans="4:66" x14ac:dyDescent="0.25">
      <c r="D129" t="str">
        <f t="shared" si="56"/>
        <v>2022FevereiroParaguai</v>
      </c>
      <c r="E129" s="2">
        <v>2022</v>
      </c>
      <c r="F129" s="2" t="s">
        <v>55</v>
      </c>
      <c r="G129" s="2" t="s">
        <v>5</v>
      </c>
      <c r="H129" s="2" t="s">
        <v>13</v>
      </c>
      <c r="I129" s="45">
        <f t="shared" si="57"/>
        <v>5635297.4234909583</v>
      </c>
      <c r="J129" s="33">
        <v>1716699.0595731237</v>
      </c>
      <c r="K129" s="41">
        <v>1245950.6359473686</v>
      </c>
      <c r="L129" s="41">
        <v>1124518.7352162199</v>
      </c>
      <c r="M129" s="41">
        <v>75690.581182361711</v>
      </c>
      <c r="N129" s="43">
        <v>307887.63901652931</v>
      </c>
      <c r="O129" s="43">
        <v>179582.21916890328</v>
      </c>
      <c r="P129" s="43">
        <v>984968.55338645144</v>
      </c>
      <c r="AC129" s="50" t="str">
        <f t="shared" si="58"/>
        <v>2022FevereiroParaguai</v>
      </c>
      <c r="AD129" s="2">
        <v>2022</v>
      </c>
      <c r="AE129" s="2" t="s">
        <v>55</v>
      </c>
      <c r="AF129" s="2" t="s">
        <v>5</v>
      </c>
      <c r="AG129" s="2" t="s">
        <v>13</v>
      </c>
      <c r="AH129" s="54">
        <f t="shared" si="59"/>
        <v>5635297.4234909583</v>
      </c>
      <c r="AI129" s="27">
        <f t="shared" si="79"/>
        <v>4.083548857602144E-4</v>
      </c>
      <c r="AJ129" s="28">
        <f t="shared" si="80"/>
        <v>1062468.8020420552</v>
      </c>
      <c r="AK129" s="46">
        <f t="shared" si="47"/>
        <v>323663.34129734081</v>
      </c>
      <c r="AL129" s="46">
        <f t="shared" si="48"/>
        <v>234909.28341426901</v>
      </c>
      <c r="AM129" s="46">
        <f t="shared" si="49"/>
        <v>212014.73208824699</v>
      </c>
      <c r="AN129" s="46">
        <f t="shared" si="50"/>
        <v>14270.565521433085</v>
      </c>
      <c r="AO129" s="46">
        <f t="shared" si="51"/>
        <v>58048.579587979126</v>
      </c>
      <c r="AP129" s="46">
        <f t="shared" si="52"/>
        <v>33858.107377452536</v>
      </c>
      <c r="AQ129" s="46">
        <f t="shared" si="53"/>
        <v>185704.1927553335</v>
      </c>
      <c r="AR129" s="2" t="s">
        <v>15</v>
      </c>
      <c r="AS129" s="36">
        <f t="shared" si="84"/>
        <v>1.1479579726544329E-3</v>
      </c>
      <c r="AT129" s="36">
        <f t="shared" si="84"/>
        <v>1.2894133789786272E-3</v>
      </c>
      <c r="AU129" s="36">
        <f t="shared" ref="AU129:BB129" si="106">AU116/SUM(AU$107:AU$117)</f>
        <v>1.4138565119666121E-3</v>
      </c>
      <c r="AV129" s="36">
        <f>AV116/SUM(AV$107:AV$117)</f>
        <v>1.5241822930770169E-3</v>
      </c>
      <c r="AW129" s="36">
        <f t="shared" si="106"/>
        <v>1.6226640741675879E-3</v>
      </c>
      <c r="AX129" s="36">
        <f t="shared" si="106"/>
        <v>1.7111119610752226E-3</v>
      </c>
      <c r="AY129" s="36">
        <f t="shared" si="106"/>
        <v>1.7909850899154704E-3</v>
      </c>
      <c r="AZ129" s="36">
        <f t="shared" si="106"/>
        <v>1.863472758358798E-3</v>
      </c>
      <c r="BA129" s="36">
        <f t="shared" si="106"/>
        <v>1.9295540459173979E-3</v>
      </c>
      <c r="BB129" s="36">
        <f t="shared" si="106"/>
        <v>1.9900422956019861E-3</v>
      </c>
      <c r="BC129" s="36">
        <f t="shared" ref="BC129:BD129" si="107">BC116/SUM(BC$107:BC$117)</f>
        <v>2.0456187594929493E-3</v>
      </c>
      <c r="BD129" s="36">
        <f t="shared" si="107"/>
        <v>2.0968583677825081E-3</v>
      </c>
      <c r="BG129" s="50" t="str">
        <f t="shared" si="54"/>
        <v>2022JulhoEstados Unidos</v>
      </c>
      <c r="BH129" s="2">
        <v>2022</v>
      </c>
      <c r="BI129" s="55" t="s">
        <v>60</v>
      </c>
      <c r="BJ129" s="55" t="str">
        <f t="shared" si="60"/>
        <v>Julho/2022</v>
      </c>
      <c r="BK129" s="2" t="s">
        <v>26</v>
      </c>
      <c r="BL129" s="2" t="s">
        <v>17</v>
      </c>
      <c r="BM129" s="52" t="s">
        <v>1202</v>
      </c>
      <c r="BN129" s="51">
        <f t="shared" si="55"/>
        <v>1110873.1568992031</v>
      </c>
    </row>
    <row r="130" spans="4:66" x14ac:dyDescent="0.25">
      <c r="D130" t="str">
        <f t="shared" si="56"/>
        <v>2022FevereiroEquador</v>
      </c>
      <c r="E130" s="2">
        <v>2022</v>
      </c>
      <c r="F130" s="2" t="s">
        <v>55</v>
      </c>
      <c r="G130" s="2" t="s">
        <v>5</v>
      </c>
      <c r="H130" s="2" t="s">
        <v>14</v>
      </c>
      <c r="I130" s="45">
        <f t="shared" si="57"/>
        <v>4344422.592226455</v>
      </c>
      <c r="J130" s="33">
        <v>858349.52978656185</v>
      </c>
      <c r="K130" s="41">
        <v>778719.14746710553</v>
      </c>
      <c r="L130" s="41">
        <v>452715.73219480581</v>
      </c>
      <c r="M130" s="41">
        <v>502371.11404222378</v>
      </c>
      <c r="N130" s="43">
        <v>246310.11121322343</v>
      </c>
      <c r="O130" s="43">
        <v>110584.84022506149</v>
      </c>
      <c r="P130" s="43">
        <v>1395372.1172974729</v>
      </c>
      <c r="AC130" s="50" t="str">
        <f t="shared" si="58"/>
        <v>2022FevereiroEquador</v>
      </c>
      <c r="AD130" s="2">
        <v>2022</v>
      </c>
      <c r="AE130" s="2" t="s">
        <v>55</v>
      </c>
      <c r="AF130" s="2" t="s">
        <v>5</v>
      </c>
      <c r="AG130" s="2" t="s">
        <v>14</v>
      </c>
      <c r="AH130" s="54">
        <f t="shared" si="59"/>
        <v>4344422.592226455</v>
      </c>
      <c r="AI130" s="27">
        <f t="shared" si="79"/>
        <v>3.1481323132075763E-4</v>
      </c>
      <c r="AJ130" s="28">
        <f t="shared" si="80"/>
        <v>819089.59195056534</v>
      </c>
      <c r="AK130" s="46">
        <f t="shared" si="47"/>
        <v>161831.67064867041</v>
      </c>
      <c r="AL130" s="46">
        <f t="shared" si="48"/>
        <v>146818.30213391816</v>
      </c>
      <c r="AM130" s="46">
        <f t="shared" si="49"/>
        <v>85354.206797595994</v>
      </c>
      <c r="AN130" s="46">
        <f t="shared" si="50"/>
        <v>94716.142841370034</v>
      </c>
      <c r="AO130" s="46">
        <f t="shared" si="51"/>
        <v>46438.863670383296</v>
      </c>
      <c r="AP130" s="46">
        <f t="shared" si="52"/>
        <v>20849.466121904978</v>
      </c>
      <c r="AQ130" s="46">
        <f t="shared" si="53"/>
        <v>263080.93973672244</v>
      </c>
      <c r="AR130" s="2" t="s">
        <v>1193</v>
      </c>
      <c r="AS130" s="31">
        <f t="shared" ref="AS130:BD130" si="108">SUMIFS($AJ$3:$AJ$554,$AG$3:$AG$554,$AR$130,$AE$3:$AE$554,AS118)/SUMIFS($AJ$3:$AJ$554,$AF$3:$AF$554,"América do Sul",$AE$3:$AE$554,AS118)</f>
        <v>1.2765637906435384E-3</v>
      </c>
      <c r="AT130" s="31">
        <f t="shared" si="108"/>
        <v>1.3493379810530456E-3</v>
      </c>
      <c r="AU130" s="31">
        <f t="shared" si="108"/>
        <v>1.4133435481527466E-3</v>
      </c>
      <c r="AV130" s="31">
        <f t="shared" si="108"/>
        <v>1.4700752479194698E-3</v>
      </c>
      <c r="AW130" s="31">
        <f t="shared" si="108"/>
        <v>1.5207063622110371E-3</v>
      </c>
      <c r="AX130" s="31">
        <f t="shared" si="108"/>
        <v>1.566170712607674E-3</v>
      </c>
      <c r="AY130" s="31">
        <f t="shared" si="108"/>
        <v>1.6072207853029766E-3</v>
      </c>
      <c r="AZ130" s="31">
        <f t="shared" si="108"/>
        <v>1.6444697092739969E-3</v>
      </c>
      <c r="BA130" s="31">
        <f t="shared" si="108"/>
        <v>1.6784220891989175E-3</v>
      </c>
      <c r="BB130" s="31">
        <f t="shared" si="108"/>
        <v>1.7094969990895073E-3</v>
      </c>
      <c r="BC130" s="31">
        <f t="shared" si="108"/>
        <v>1.7380453674406167E-3</v>
      </c>
      <c r="BD130" s="31">
        <f t="shared" si="108"/>
        <v>1.7643632875398263E-3</v>
      </c>
      <c r="BG130" s="50" t="str">
        <f t="shared" si="54"/>
        <v>2022JulhoCanadá</v>
      </c>
      <c r="BH130" s="2">
        <v>2022</v>
      </c>
      <c r="BI130" s="55" t="s">
        <v>60</v>
      </c>
      <c r="BJ130" s="55" t="str">
        <f t="shared" si="60"/>
        <v>Julho/2022</v>
      </c>
      <c r="BK130" s="2" t="s">
        <v>26</v>
      </c>
      <c r="BL130" s="2" t="s">
        <v>18</v>
      </c>
      <c r="BM130" s="52" t="s">
        <v>1202</v>
      </c>
      <c r="BN130" s="51">
        <f t="shared" si="55"/>
        <v>277718.28922480077</v>
      </c>
    </row>
    <row r="131" spans="4:66" x14ac:dyDescent="0.25">
      <c r="D131" t="str">
        <f t="shared" si="56"/>
        <v>2022FevereiroBolívia</v>
      </c>
      <c r="E131" s="2">
        <v>2022</v>
      </c>
      <c r="F131" s="2" t="s">
        <v>55</v>
      </c>
      <c r="G131" s="2" t="s">
        <v>5</v>
      </c>
      <c r="H131" s="2" t="s">
        <v>15</v>
      </c>
      <c r="I131" s="45">
        <f t="shared" si="57"/>
        <v>3410361.9291792139</v>
      </c>
      <c r="J131" s="33">
        <v>858349.52978656185</v>
      </c>
      <c r="K131" s="41">
        <v>622975.31797368429</v>
      </c>
      <c r="L131" s="41">
        <v>1124518.7352162199</v>
      </c>
      <c r="M131" s="41">
        <v>37510.376515152704</v>
      </c>
      <c r="N131" s="43">
        <v>184732.5834099176</v>
      </c>
      <c r="O131" s="43">
        <v>89791.109584451639</v>
      </c>
      <c r="P131" s="43">
        <v>492484.27669322572</v>
      </c>
      <c r="AC131" s="50" t="str">
        <f t="shared" si="58"/>
        <v>2022FevereiroBolívia</v>
      </c>
      <c r="AD131" s="2">
        <v>2022</v>
      </c>
      <c r="AE131" s="2" t="s">
        <v>55</v>
      </c>
      <c r="AF131" s="2" t="s">
        <v>5</v>
      </c>
      <c r="AG131" s="2" t="s">
        <v>15</v>
      </c>
      <c r="AH131" s="54">
        <f t="shared" si="59"/>
        <v>3410361.9291792139</v>
      </c>
      <c r="AI131" s="27">
        <f t="shared" si="79"/>
        <v>2.4712767602747931E-4</v>
      </c>
      <c r="AJ131" s="28">
        <f t="shared" si="80"/>
        <v>642983.48092872149</v>
      </c>
      <c r="AK131" s="46">
        <f t="shared" ref="AK131:AK194" si="109">(VLOOKUP($AC131,$D:$P,7,FALSE)/VLOOKUP($AC131,$D:$P,6,FALSE))*$AJ131</f>
        <v>161831.67064867044</v>
      </c>
      <c r="AL131" s="46">
        <f t="shared" ref="AL131:AL194" si="110">(VLOOKUP($AC131,$D:$P,8,FALSE)/VLOOKUP($AC131,$D:$P,6,FALSE))*$AJ131</f>
        <v>117454.64170713452</v>
      </c>
      <c r="AM131" s="46">
        <f t="shared" ref="AM131:AM194" si="111">(VLOOKUP($AC131,$D:$P,9,FALSE)/VLOOKUP($AC131,$D:$P,6,FALSE))*$AJ131</f>
        <v>212014.73208824702</v>
      </c>
      <c r="AN131" s="46">
        <f t="shared" ref="AN131:AN194" si="112">(VLOOKUP($AC131,$D:$P,10,FALSE)/VLOOKUP($AC131,$D:$P,6,FALSE))*$AJ131</f>
        <v>7072.1386654889629</v>
      </c>
      <c r="AO131" s="46">
        <f t="shared" ref="AO131:AO194" si="113">(VLOOKUP($AC131,$D:$P,11,FALSE)/VLOOKUP($AC131,$D:$P,6,FALSE))*$AJ131</f>
        <v>34829.147752787481</v>
      </c>
      <c r="AP131" s="46">
        <f t="shared" ref="AP131:AP194" si="114">(VLOOKUP($AC131,$D:$P,12,FALSE)/VLOOKUP($AC131,$D:$P,6,FALSE))*$AJ131</f>
        <v>16929.053688726268</v>
      </c>
      <c r="AQ131" s="46">
        <f t="shared" ref="AQ131:AQ194" si="115">(VLOOKUP($AC131,$D:$P,13,FALSE)/VLOOKUP($AC131,$D:$P,6,FALSE))*$AJ131</f>
        <v>92852.096377666749</v>
      </c>
      <c r="AS131" s="38">
        <f t="shared" ref="AS131:BD131" si="116">SUM(AS120:AS130)</f>
        <v>1.0000000000000002</v>
      </c>
      <c r="AT131" s="38">
        <f t="shared" si="116"/>
        <v>1</v>
      </c>
      <c r="AU131" s="38">
        <f t="shared" si="116"/>
        <v>0.99999999999999978</v>
      </c>
      <c r="AV131" s="38">
        <f>SUM(AV120:AV130)</f>
        <v>0.99999999999999989</v>
      </c>
      <c r="AW131" s="38">
        <f t="shared" si="116"/>
        <v>1.0000000000000002</v>
      </c>
      <c r="AX131" s="38">
        <f t="shared" si="116"/>
        <v>1</v>
      </c>
      <c r="AY131" s="38">
        <f t="shared" si="116"/>
        <v>0.99999999999999989</v>
      </c>
      <c r="AZ131" s="38">
        <f t="shared" si="116"/>
        <v>1</v>
      </c>
      <c r="BA131" s="38">
        <f t="shared" si="116"/>
        <v>1.0000000000000004</v>
      </c>
      <c r="BB131" s="38">
        <f t="shared" si="116"/>
        <v>1</v>
      </c>
      <c r="BC131" s="38">
        <f t="shared" si="116"/>
        <v>1</v>
      </c>
      <c r="BD131" s="38">
        <f t="shared" si="116"/>
        <v>0.99999999999999989</v>
      </c>
      <c r="BG131" s="50" t="str">
        <f t="shared" ref="BG131:BG194" si="117">BH131&amp;BI131&amp;BL131</f>
        <v>2022JulhoMéxico</v>
      </c>
      <c r="BH131" s="2">
        <v>2022</v>
      </c>
      <c r="BI131" s="55" t="s">
        <v>60</v>
      </c>
      <c r="BJ131" s="55" t="str">
        <f t="shared" si="60"/>
        <v>Julho/2022</v>
      </c>
      <c r="BK131" s="2" t="s">
        <v>26</v>
      </c>
      <c r="BL131" s="2" t="s">
        <v>19</v>
      </c>
      <c r="BM131" s="52" t="s">
        <v>1202</v>
      </c>
      <c r="BN131" s="51">
        <f t="shared" ref="BN131:BN194" si="118">VLOOKUP(BG131,AC:AQ,VLOOKUP(BM131,$BP$2:$BQ$16,2,FALSE),FALSE)</f>
        <v>277718.28922480077</v>
      </c>
    </row>
    <row r="132" spans="4:66" x14ac:dyDescent="0.25">
      <c r="D132" t="str">
        <f t="shared" ref="D132:D195" si="119">_xlfn.CONCAT(E132,F132,H132)</f>
        <v>2022FevereiroOutros - América do Sul</v>
      </c>
      <c r="E132" s="2">
        <v>2022</v>
      </c>
      <c r="F132" s="2" t="s">
        <v>55</v>
      </c>
      <c r="G132" s="2" t="s">
        <v>5</v>
      </c>
      <c r="H132" s="2" t="s">
        <v>1193</v>
      </c>
      <c r="I132" s="45">
        <f t="shared" ref="I132:I195" si="120">SUM(J132:P132)</f>
        <v>1184581.4062034965</v>
      </c>
      <c r="J132" s="33">
        <v>281823.75553639565</v>
      </c>
      <c r="K132" s="41">
        <v>95172.741610324534</v>
      </c>
      <c r="L132" s="41">
        <v>216586.09054481433</v>
      </c>
      <c r="M132" s="41">
        <v>37024.517772796986</v>
      </c>
      <c r="N132" s="43">
        <v>22214.71066367819</v>
      </c>
      <c r="O132" s="43">
        <v>16387.444534392769</v>
      </c>
      <c r="P132" s="43">
        <v>515372.14554109384</v>
      </c>
      <c r="AC132" s="50" t="str">
        <f t="shared" ref="AC132:AC195" si="121">_xlfn.CONCAT(AD132,AE132,AG132)</f>
        <v>2022FevereiroOutros - América do Sul</v>
      </c>
      <c r="AD132" s="2">
        <v>2022</v>
      </c>
      <c r="AE132" s="2" t="s">
        <v>55</v>
      </c>
      <c r="AF132" s="2" t="s">
        <v>5</v>
      </c>
      <c r="AG132" s="2" t="s">
        <v>1193</v>
      </c>
      <c r="AH132" s="54">
        <f t="shared" ref="AH132:AH195" si="122">VLOOKUP(AC132,D:P,6,FALSE)</f>
        <v>1184581.4062034965</v>
      </c>
      <c r="AI132" s="27">
        <f t="shared" si="79"/>
        <v>8.5839232333586712E-5</v>
      </c>
      <c r="AJ132" s="28">
        <f t="shared" si="80"/>
        <v>223338.83963672948</v>
      </c>
      <c r="AK132" s="46">
        <f t="shared" si="109"/>
        <v>53134.542053373436</v>
      </c>
      <c r="AL132" s="46">
        <f t="shared" si="110"/>
        <v>17943.696874678684</v>
      </c>
      <c r="AM132" s="46">
        <f t="shared" si="111"/>
        <v>40834.750478452748</v>
      </c>
      <c r="AN132" s="46">
        <f t="shared" si="112"/>
        <v>6980.5357353932941</v>
      </c>
      <c r="AO132" s="46">
        <f t="shared" si="113"/>
        <v>4188.3214412359757</v>
      </c>
      <c r="AP132" s="46">
        <f t="shared" si="114"/>
        <v>3089.6592059911254</v>
      </c>
      <c r="AQ132" s="46">
        <f t="shared" si="115"/>
        <v>97167.333847604183</v>
      </c>
      <c r="BG132" s="50" t="str">
        <f t="shared" si="117"/>
        <v>2022AgostoEstados Unidos</v>
      </c>
      <c r="BH132" s="2">
        <v>2022</v>
      </c>
      <c r="BI132" s="55" t="s">
        <v>61</v>
      </c>
      <c r="BJ132" s="55" t="str">
        <f t="shared" ref="BJ132:BJ195" si="123">BI132&amp;"/"&amp;BH132</f>
        <v>Agosto/2022</v>
      </c>
      <c r="BK132" s="2" t="s">
        <v>26</v>
      </c>
      <c r="BL132" s="2" t="s">
        <v>17</v>
      </c>
      <c r="BM132" s="52" t="s">
        <v>1202</v>
      </c>
      <c r="BN132" s="51">
        <f t="shared" si="118"/>
        <v>1198339.8012529509</v>
      </c>
    </row>
    <row r="133" spans="4:66" x14ac:dyDescent="0.25">
      <c r="D133" t="str">
        <f t="shared" si="119"/>
        <v>2022MarçoBrasil</v>
      </c>
      <c r="E133" s="2">
        <v>2022</v>
      </c>
      <c r="F133" s="2" t="s">
        <v>56</v>
      </c>
      <c r="G133" s="2" t="s">
        <v>5</v>
      </c>
      <c r="H133" s="2" t="s">
        <v>6</v>
      </c>
      <c r="I133" s="45">
        <f t="shared" si="120"/>
        <v>670190505.20738876</v>
      </c>
      <c r="J133" s="33">
        <v>150715264.09628499</v>
      </c>
      <c r="K133" s="41">
        <v>51731320.964542866</v>
      </c>
      <c r="L133" s="41">
        <v>120253002.11567885</v>
      </c>
      <c r="M133" s="41">
        <v>16813782.03773516</v>
      </c>
      <c r="N133" s="43">
        <v>8551886.2740806323</v>
      </c>
      <c r="O133" s="43">
        <v>7888159.2122011855</v>
      </c>
      <c r="P133" s="43">
        <v>314237090.50686508</v>
      </c>
      <c r="AC133" s="50" t="str">
        <f t="shared" si="121"/>
        <v>2022MarçoBrasil</v>
      </c>
      <c r="AD133" s="2">
        <v>2022</v>
      </c>
      <c r="AE133" s="2" t="s">
        <v>56</v>
      </c>
      <c r="AF133" s="2" t="s">
        <v>5</v>
      </c>
      <c r="AG133" s="2" t="s">
        <v>6</v>
      </c>
      <c r="AH133" s="54">
        <f t="shared" si="122"/>
        <v>670190505.20738876</v>
      </c>
      <c r="AI133" s="27">
        <f t="shared" si="79"/>
        <v>4.8564529362854263E-2</v>
      </c>
      <c r="AJ133" s="28">
        <f t="shared" si="80"/>
        <v>126356507.8640603</v>
      </c>
      <c r="AK133" s="46">
        <f t="shared" si="109"/>
        <v>28415583.785573158</v>
      </c>
      <c r="AL133" s="46">
        <f t="shared" si="110"/>
        <v>9753329.8569363598</v>
      </c>
      <c r="AM133" s="46">
        <f t="shared" si="111"/>
        <v>22672283.909490269</v>
      </c>
      <c r="AN133" s="46">
        <f t="shared" si="112"/>
        <v>3170040.109145157</v>
      </c>
      <c r="AO133" s="46">
        <f t="shared" si="113"/>
        <v>1612357.1982104313</v>
      </c>
      <c r="AP133" s="46">
        <f t="shared" si="114"/>
        <v>1487219.2962820716</v>
      </c>
      <c r="AQ133" s="46">
        <f t="shared" si="115"/>
        <v>59245693.708422855</v>
      </c>
      <c r="BG133" s="50" t="str">
        <f t="shared" si="117"/>
        <v>2022AgostoCanadá</v>
      </c>
      <c r="BH133" s="2">
        <v>2022</v>
      </c>
      <c r="BI133" s="55" t="s">
        <v>61</v>
      </c>
      <c r="BJ133" s="55" t="str">
        <f t="shared" si="123"/>
        <v>Agosto/2022</v>
      </c>
      <c r="BK133" s="2" t="s">
        <v>26</v>
      </c>
      <c r="BL133" s="2" t="s">
        <v>18</v>
      </c>
      <c r="BM133" s="52" t="s">
        <v>1202</v>
      </c>
      <c r="BN133" s="51">
        <f t="shared" si="118"/>
        <v>299584.95031323773</v>
      </c>
    </row>
    <row r="134" spans="4:66" x14ac:dyDescent="0.25">
      <c r="D134" t="str">
        <f t="shared" si="119"/>
        <v>2022MarçoArgentina</v>
      </c>
      <c r="E134" s="2">
        <v>2022</v>
      </c>
      <c r="F134" s="2" t="s">
        <v>56</v>
      </c>
      <c r="G134" s="2" t="s">
        <v>5</v>
      </c>
      <c r="H134" s="2" t="s">
        <v>7</v>
      </c>
      <c r="I134" s="45">
        <f t="shared" si="120"/>
        <v>103137821.91767231</v>
      </c>
      <c r="J134" s="33">
        <v>29305745.79649986</v>
      </c>
      <c r="K134" s="41">
        <v>10346264.192908572</v>
      </c>
      <c r="L134" s="41">
        <v>24050600.423135772</v>
      </c>
      <c r="M134" s="41">
        <v>6725512.815094064</v>
      </c>
      <c r="N134" s="43">
        <v>3420754.5096322526</v>
      </c>
      <c r="O134" s="43">
        <v>1893915.7772391802</v>
      </c>
      <c r="P134" s="43">
        <v>27395028.403162599</v>
      </c>
      <c r="AC134" s="50" t="str">
        <f t="shared" si="121"/>
        <v>2022MarçoArgentina</v>
      </c>
      <c r="AD134" s="2">
        <v>2022</v>
      </c>
      <c r="AE134" s="2" t="s">
        <v>56</v>
      </c>
      <c r="AF134" s="2" t="s">
        <v>5</v>
      </c>
      <c r="AG134" s="2" t="s">
        <v>7</v>
      </c>
      <c r="AH134" s="54">
        <f t="shared" si="122"/>
        <v>103137821.91767231</v>
      </c>
      <c r="AI134" s="27">
        <f t="shared" si="79"/>
        <v>7.4737552114255302E-3</v>
      </c>
      <c r="AJ134" s="28">
        <f t="shared" si="80"/>
        <v>19445418.73536339</v>
      </c>
      <c r="AK134" s="46">
        <f t="shared" si="109"/>
        <v>5525252.4027503375</v>
      </c>
      <c r="AL134" s="46">
        <f t="shared" si="110"/>
        <v>1950665.971387272</v>
      </c>
      <c r="AM134" s="46">
        <f t="shared" si="111"/>
        <v>4534456.7818980552</v>
      </c>
      <c r="AN134" s="46">
        <f t="shared" si="112"/>
        <v>1268016.0436580628</v>
      </c>
      <c r="AO134" s="46">
        <f t="shared" si="113"/>
        <v>644942.87928417255</v>
      </c>
      <c r="AP134" s="46">
        <f t="shared" si="114"/>
        <v>357075.46129221411</v>
      </c>
      <c r="AQ134" s="46">
        <f t="shared" si="115"/>
        <v>5165009.195093275</v>
      </c>
      <c r="BG134" s="50" t="str">
        <f t="shared" si="117"/>
        <v>2022AgostoMéxico</v>
      </c>
      <c r="BH134" s="2">
        <v>2022</v>
      </c>
      <c r="BI134" s="55" t="s">
        <v>61</v>
      </c>
      <c r="BJ134" s="55" t="str">
        <f t="shared" si="123"/>
        <v>Agosto/2022</v>
      </c>
      <c r="BK134" s="2" t="s">
        <v>26</v>
      </c>
      <c r="BL134" s="2" t="s">
        <v>19</v>
      </c>
      <c r="BM134" s="52" t="s">
        <v>1202</v>
      </c>
      <c r="BN134" s="51">
        <f t="shared" si="118"/>
        <v>299584.95031323767</v>
      </c>
    </row>
    <row r="135" spans="4:66" x14ac:dyDescent="0.25">
      <c r="D135" t="str">
        <f t="shared" si="119"/>
        <v>2022MarçoColômbia</v>
      </c>
      <c r="E135" s="2">
        <v>2022</v>
      </c>
      <c r="F135" s="2" t="s">
        <v>56</v>
      </c>
      <c r="G135" s="2" t="s">
        <v>5</v>
      </c>
      <c r="H135" s="2" t="s">
        <v>8</v>
      </c>
      <c r="I135" s="45">
        <f t="shared" si="120"/>
        <v>42629569.482369527</v>
      </c>
      <c r="J135" s="33">
        <v>11722298.318599943</v>
      </c>
      <c r="K135" s="41">
        <v>3310804.5417307434</v>
      </c>
      <c r="L135" s="41">
        <v>3607590.0634703659</v>
      </c>
      <c r="M135" s="41">
        <v>1681378.203773516</v>
      </c>
      <c r="N135" s="43">
        <v>1710377.2548161263</v>
      </c>
      <c r="O135" s="43">
        <v>1259453.9918640549</v>
      </c>
      <c r="P135" s="43">
        <v>19337667.108114772</v>
      </c>
      <c r="AC135" s="50" t="str">
        <f t="shared" si="121"/>
        <v>2022MarçoColômbia</v>
      </c>
      <c r="AD135" s="2">
        <v>2022</v>
      </c>
      <c r="AE135" s="2" t="s">
        <v>56</v>
      </c>
      <c r="AF135" s="2" t="s">
        <v>5</v>
      </c>
      <c r="AG135" s="2" t="s">
        <v>8</v>
      </c>
      <c r="AH135" s="54">
        <f t="shared" si="122"/>
        <v>42629569.482369527</v>
      </c>
      <c r="AI135" s="27">
        <f t="shared" si="79"/>
        <v>3.0890992378528647E-3</v>
      </c>
      <c r="AJ135" s="28">
        <f t="shared" si="80"/>
        <v>8037302.0651399475</v>
      </c>
      <c r="AK135" s="46">
        <f t="shared" si="109"/>
        <v>2210100.9611001345</v>
      </c>
      <c r="AL135" s="46">
        <f t="shared" si="110"/>
        <v>624213.11084392702</v>
      </c>
      <c r="AM135" s="46">
        <f t="shared" si="111"/>
        <v>680168.51728470821</v>
      </c>
      <c r="AN135" s="46">
        <f t="shared" si="112"/>
        <v>317004.01091451576</v>
      </c>
      <c r="AO135" s="46">
        <f t="shared" si="113"/>
        <v>322471.43964208622</v>
      </c>
      <c r="AP135" s="46">
        <f t="shared" si="114"/>
        <v>237455.18175932238</v>
      </c>
      <c r="AQ135" s="46">
        <f t="shared" si="115"/>
        <v>3645888.8435952519</v>
      </c>
      <c r="BG135" s="50" t="str">
        <f t="shared" si="117"/>
        <v>2022SetembroEstados Unidos</v>
      </c>
      <c r="BH135" s="2">
        <v>2022</v>
      </c>
      <c r="BI135" s="55" t="s">
        <v>62</v>
      </c>
      <c r="BJ135" s="55" t="str">
        <f t="shared" si="123"/>
        <v>Setembro/2022</v>
      </c>
      <c r="BK135" s="2" t="s">
        <v>26</v>
      </c>
      <c r="BL135" s="2" t="s">
        <v>17</v>
      </c>
      <c r="BM135" s="52" t="s">
        <v>1202</v>
      </c>
      <c r="BN135" s="51">
        <f t="shared" si="118"/>
        <v>1286274.1816727614</v>
      </c>
    </row>
    <row r="136" spans="4:66" x14ac:dyDescent="0.25">
      <c r="D136" t="str">
        <f t="shared" si="119"/>
        <v>2022MarçoChile</v>
      </c>
      <c r="E136" s="2">
        <v>2022</v>
      </c>
      <c r="F136" s="2" t="s">
        <v>56</v>
      </c>
      <c r="G136" s="2" t="s">
        <v>5</v>
      </c>
      <c r="H136" s="2" t="s">
        <v>9</v>
      </c>
      <c r="I136" s="45">
        <f t="shared" si="120"/>
        <v>51490363.815021388</v>
      </c>
      <c r="J136" s="33">
        <v>14234219.386871358</v>
      </c>
      <c r="K136" s="41">
        <v>4138505.6771634286</v>
      </c>
      <c r="L136" s="41">
        <v>12025300.211567886</v>
      </c>
      <c r="M136" s="41">
        <v>3362756.407547032</v>
      </c>
      <c r="N136" s="43">
        <v>1710377.2548161263</v>
      </c>
      <c r="O136" s="43">
        <v>710218.41646469268</v>
      </c>
      <c r="P136" s="43">
        <v>15308986.460590864</v>
      </c>
      <c r="AC136" s="50" t="str">
        <f t="shared" si="121"/>
        <v>2022MarçoChile</v>
      </c>
      <c r="AD136" s="2">
        <v>2022</v>
      </c>
      <c r="AE136" s="2" t="s">
        <v>56</v>
      </c>
      <c r="AF136" s="2" t="s">
        <v>5</v>
      </c>
      <c r="AG136" s="2" t="s">
        <v>9</v>
      </c>
      <c r="AH136" s="54">
        <f t="shared" si="122"/>
        <v>51490363.815021388</v>
      </c>
      <c r="AI136" s="27">
        <f t="shared" si="79"/>
        <v>3.7311857836972028E-3</v>
      </c>
      <c r="AJ136" s="28">
        <f t="shared" si="80"/>
        <v>9707900.2309988961</v>
      </c>
      <c r="AK136" s="46">
        <f t="shared" si="109"/>
        <v>2683694.0241930201</v>
      </c>
      <c r="AL136" s="46">
        <f t="shared" si="110"/>
        <v>780266.38855490868</v>
      </c>
      <c r="AM136" s="46">
        <f t="shared" si="111"/>
        <v>2267228.3909490271</v>
      </c>
      <c r="AN136" s="46">
        <f t="shared" si="112"/>
        <v>634008.02182903141</v>
      </c>
      <c r="AO136" s="46">
        <f t="shared" si="113"/>
        <v>322471.43964208622</v>
      </c>
      <c r="AP136" s="46">
        <f t="shared" si="114"/>
        <v>133903.29798458031</v>
      </c>
      <c r="AQ136" s="46">
        <f t="shared" si="115"/>
        <v>2886328.667846242</v>
      </c>
      <c r="BG136" s="50" t="str">
        <f t="shared" si="117"/>
        <v>2022SetembroCanadá</v>
      </c>
      <c r="BH136" s="2">
        <v>2022</v>
      </c>
      <c r="BI136" s="55" t="s">
        <v>62</v>
      </c>
      <c r="BJ136" s="55" t="str">
        <f t="shared" si="123"/>
        <v>Setembro/2022</v>
      </c>
      <c r="BK136" s="2" t="s">
        <v>26</v>
      </c>
      <c r="BL136" s="2" t="s">
        <v>18</v>
      </c>
      <c r="BM136" s="52" t="s">
        <v>1202</v>
      </c>
      <c r="BN136" s="51">
        <f t="shared" si="118"/>
        <v>321568.54541819036</v>
      </c>
    </row>
    <row r="137" spans="4:66" x14ac:dyDescent="0.25">
      <c r="D137" t="str">
        <f t="shared" si="119"/>
        <v>2022MarçoPeru</v>
      </c>
      <c r="E137" s="2">
        <v>2022</v>
      </c>
      <c r="F137" s="2" t="s">
        <v>56</v>
      </c>
      <c r="G137" s="2" t="s">
        <v>5</v>
      </c>
      <c r="H137" s="2" t="s">
        <v>10</v>
      </c>
      <c r="I137" s="45">
        <f t="shared" si="120"/>
        <v>30870742.770934902</v>
      </c>
      <c r="J137" s="33">
        <v>10047684.273085665</v>
      </c>
      <c r="K137" s="41">
        <v>2731413.746927863</v>
      </c>
      <c r="L137" s="41">
        <v>4810120.0846271543</v>
      </c>
      <c r="M137" s="41">
        <v>672551.2815094064</v>
      </c>
      <c r="N137" s="43">
        <v>855188.62740806316</v>
      </c>
      <c r="O137" s="43">
        <v>473478.94430979504</v>
      </c>
      <c r="P137" s="43">
        <v>11280305.813066954</v>
      </c>
      <c r="AC137" s="50" t="str">
        <f t="shared" si="121"/>
        <v>2022MarçoPeru</v>
      </c>
      <c r="AD137" s="2">
        <v>2022</v>
      </c>
      <c r="AE137" s="2" t="s">
        <v>56</v>
      </c>
      <c r="AF137" s="2" t="s">
        <v>5</v>
      </c>
      <c r="AG137" s="2" t="s">
        <v>10</v>
      </c>
      <c r="AH137" s="54">
        <f t="shared" si="122"/>
        <v>30870742.770934902</v>
      </c>
      <c r="AI137" s="27">
        <f t="shared" si="79"/>
        <v>2.2370103457199208E-3</v>
      </c>
      <c r="AJ137" s="28">
        <f t="shared" si="80"/>
        <v>5820314.1068045292</v>
      </c>
      <c r="AK137" s="46">
        <f t="shared" si="109"/>
        <v>1894372.252371544</v>
      </c>
      <c r="AL137" s="46">
        <f t="shared" si="110"/>
        <v>514975.81644623983</v>
      </c>
      <c r="AM137" s="46">
        <f t="shared" si="111"/>
        <v>906891.35637961084</v>
      </c>
      <c r="AN137" s="46">
        <f t="shared" si="112"/>
        <v>126801.6043658063</v>
      </c>
      <c r="AO137" s="46">
        <f t="shared" si="113"/>
        <v>161235.71982104314</v>
      </c>
      <c r="AP137" s="46">
        <f t="shared" si="114"/>
        <v>89268.865323053527</v>
      </c>
      <c r="AQ137" s="46">
        <f t="shared" si="115"/>
        <v>2126768.4920972311</v>
      </c>
      <c r="BG137" s="50" t="str">
        <f t="shared" si="117"/>
        <v>2022SetembroMéxico</v>
      </c>
      <c r="BH137" s="2">
        <v>2022</v>
      </c>
      <c r="BI137" s="55" t="s">
        <v>62</v>
      </c>
      <c r="BJ137" s="55" t="str">
        <f t="shared" si="123"/>
        <v>Setembro/2022</v>
      </c>
      <c r="BK137" s="2" t="s">
        <v>26</v>
      </c>
      <c r="BL137" s="2" t="s">
        <v>19</v>
      </c>
      <c r="BM137" s="52" t="s">
        <v>1202</v>
      </c>
      <c r="BN137" s="51">
        <f t="shared" si="118"/>
        <v>321568.54541819042</v>
      </c>
    </row>
    <row r="138" spans="4:66" x14ac:dyDescent="0.25">
      <c r="D138" t="str">
        <f t="shared" si="119"/>
        <v>2022MarçoUruguai</v>
      </c>
      <c r="E138" s="2">
        <v>2022</v>
      </c>
      <c r="F138" s="2" t="s">
        <v>56</v>
      </c>
      <c r="G138" s="2" t="s">
        <v>5</v>
      </c>
      <c r="H138" s="2" t="s">
        <v>11</v>
      </c>
      <c r="I138" s="45">
        <f t="shared" si="120"/>
        <v>17082809.459462054</v>
      </c>
      <c r="J138" s="33">
        <v>6698456.1820571106</v>
      </c>
      <c r="K138" s="41">
        <v>1034626.4192908572</v>
      </c>
      <c r="L138" s="41">
        <v>2405060.0423135771</v>
      </c>
      <c r="M138" s="41">
        <v>336275.6407547032</v>
      </c>
      <c r="N138" s="43">
        <v>684150.90192645055</v>
      </c>
      <c r="O138" s="43">
        <v>284087.36658587703</v>
      </c>
      <c r="P138" s="43">
        <v>5640152.9065334769</v>
      </c>
      <c r="AC138" s="50" t="str">
        <f t="shared" si="121"/>
        <v>2022MarçoUruguai</v>
      </c>
      <c r="AD138" s="2">
        <v>2022</v>
      </c>
      <c r="AE138" s="2" t="s">
        <v>56</v>
      </c>
      <c r="AF138" s="2" t="s">
        <v>5</v>
      </c>
      <c r="AG138" s="2" t="s">
        <v>11</v>
      </c>
      <c r="AH138" s="54">
        <f t="shared" si="122"/>
        <v>17082809.459462054</v>
      </c>
      <c r="AI138" s="27">
        <f t="shared" si="79"/>
        <v>1.2378847434392794E-3</v>
      </c>
      <c r="AJ138" s="28">
        <f t="shared" si="80"/>
        <v>3220762.0535250809</v>
      </c>
      <c r="AK138" s="46">
        <f t="shared" si="109"/>
        <v>1262914.8349143628</v>
      </c>
      <c r="AL138" s="46">
        <f t="shared" si="110"/>
        <v>195066.5971387272</v>
      </c>
      <c r="AM138" s="46">
        <f t="shared" si="111"/>
        <v>453445.67818980548</v>
      </c>
      <c r="AN138" s="46">
        <f t="shared" si="112"/>
        <v>63400.802182903142</v>
      </c>
      <c r="AO138" s="46">
        <f t="shared" si="113"/>
        <v>128988.5758568345</v>
      </c>
      <c r="AP138" s="46">
        <f t="shared" si="114"/>
        <v>53561.319193832118</v>
      </c>
      <c r="AQ138" s="46">
        <f t="shared" si="115"/>
        <v>1063384.2460486155</v>
      </c>
      <c r="BG138" s="50" t="str">
        <f t="shared" si="117"/>
        <v>2022OutubroEstados Unidos</v>
      </c>
      <c r="BH138" s="2">
        <v>2022</v>
      </c>
      <c r="BI138" s="55" t="s">
        <v>63</v>
      </c>
      <c r="BJ138" s="55" t="str">
        <f t="shared" si="123"/>
        <v>Outubro/2022</v>
      </c>
      <c r="BK138" s="2" t="s">
        <v>26</v>
      </c>
      <c r="BL138" s="2" t="s">
        <v>17</v>
      </c>
      <c r="BM138" s="52" t="s">
        <v>1202</v>
      </c>
      <c r="BN138" s="51">
        <f t="shared" si="118"/>
        <v>1374208.5620925718</v>
      </c>
    </row>
    <row r="139" spans="4:66" x14ac:dyDescent="0.25">
      <c r="D139" t="str">
        <f t="shared" si="119"/>
        <v>2022MarçoVenezuela</v>
      </c>
      <c r="E139" s="2">
        <v>2022</v>
      </c>
      <c r="F139" s="2" t="s">
        <v>56</v>
      </c>
      <c r="G139" s="2" t="s">
        <v>5</v>
      </c>
      <c r="H139" s="2" t="s">
        <v>12</v>
      </c>
      <c r="I139" s="45">
        <f t="shared" si="120"/>
        <v>8585532.48735312</v>
      </c>
      <c r="J139" s="33">
        <v>3349228.0910285553</v>
      </c>
      <c r="K139" s="41">
        <v>2069252.8385817143</v>
      </c>
      <c r="L139" s="41">
        <v>481012.00846271537</v>
      </c>
      <c r="M139" s="41">
        <v>168137.8203773516</v>
      </c>
      <c r="N139" s="43">
        <v>513113.17644483794</v>
      </c>
      <c r="O139" s="43">
        <v>71021.841646469256</v>
      </c>
      <c r="P139" s="43">
        <v>1933766.7108114774</v>
      </c>
      <c r="AC139" s="50" t="str">
        <f t="shared" si="121"/>
        <v>2022MarçoVenezuela</v>
      </c>
      <c r="AD139" s="2">
        <v>2022</v>
      </c>
      <c r="AE139" s="2" t="s">
        <v>56</v>
      </c>
      <c r="AF139" s="2" t="s">
        <v>5</v>
      </c>
      <c r="AG139" s="2" t="s">
        <v>12</v>
      </c>
      <c r="AH139" s="54">
        <f t="shared" si="122"/>
        <v>8585532.48735312</v>
      </c>
      <c r="AI139" s="27">
        <f t="shared" si="79"/>
        <v>6.2214003531544358E-4</v>
      </c>
      <c r="AJ139" s="28">
        <f t="shared" si="80"/>
        <v>1618700.7945146575</v>
      </c>
      <c r="AK139" s="46">
        <f t="shared" si="109"/>
        <v>631457.41745718138</v>
      </c>
      <c r="AL139" s="46">
        <f t="shared" si="110"/>
        <v>390133.19427745446</v>
      </c>
      <c r="AM139" s="46">
        <f t="shared" si="111"/>
        <v>90689.135637961095</v>
      </c>
      <c r="AN139" s="46">
        <f t="shared" si="112"/>
        <v>31700.401091451575</v>
      </c>
      <c r="AO139" s="46">
        <f t="shared" si="113"/>
        <v>96741.431892625886</v>
      </c>
      <c r="AP139" s="46">
        <f t="shared" si="114"/>
        <v>13390.329798458029</v>
      </c>
      <c r="AQ139" s="46">
        <f t="shared" si="115"/>
        <v>364588.88435952528</v>
      </c>
      <c r="BG139" s="50" t="str">
        <f t="shared" si="117"/>
        <v>2022OutubroCanadá</v>
      </c>
      <c r="BH139" s="2">
        <v>2022</v>
      </c>
      <c r="BI139" s="55" t="s">
        <v>63</v>
      </c>
      <c r="BJ139" s="55" t="str">
        <f t="shared" si="123"/>
        <v>Outubro/2022</v>
      </c>
      <c r="BK139" s="2" t="s">
        <v>26</v>
      </c>
      <c r="BL139" s="2" t="s">
        <v>18</v>
      </c>
      <c r="BM139" s="52" t="s">
        <v>1202</v>
      </c>
      <c r="BN139" s="51">
        <f t="shared" si="118"/>
        <v>343552.14052314294</v>
      </c>
    </row>
    <row r="140" spans="4:66" x14ac:dyDescent="0.25">
      <c r="D140" t="str">
        <f t="shared" si="119"/>
        <v>2022MarçoParaguai</v>
      </c>
      <c r="E140" s="2">
        <v>2022</v>
      </c>
      <c r="F140" s="2" t="s">
        <v>56</v>
      </c>
      <c r="G140" s="2" t="s">
        <v>5</v>
      </c>
      <c r="H140" s="2" t="s">
        <v>13</v>
      </c>
      <c r="I140" s="45">
        <f t="shared" si="120"/>
        <v>6002971.4830261664</v>
      </c>
      <c r="J140" s="33">
        <v>1674614.0455142776</v>
      </c>
      <c r="K140" s="41">
        <v>1382260.8961725852</v>
      </c>
      <c r="L140" s="41">
        <v>1202530.0211567886</v>
      </c>
      <c r="M140" s="41">
        <v>84068.9101886758</v>
      </c>
      <c r="N140" s="43">
        <v>342075.45096322527</v>
      </c>
      <c r="O140" s="43">
        <v>189391.57772391805</v>
      </c>
      <c r="P140" s="43">
        <v>1128030.5813066952</v>
      </c>
      <c r="AC140" s="50" t="str">
        <f t="shared" si="121"/>
        <v>2022MarçoParaguai</v>
      </c>
      <c r="AD140" s="2">
        <v>2022</v>
      </c>
      <c r="AE140" s="2" t="s">
        <v>56</v>
      </c>
      <c r="AF140" s="2" t="s">
        <v>5</v>
      </c>
      <c r="AG140" s="2" t="s">
        <v>13</v>
      </c>
      <c r="AH140" s="54">
        <f t="shared" si="122"/>
        <v>6002971.4830261664</v>
      </c>
      <c r="AI140" s="27">
        <f t="shared" si="79"/>
        <v>4.349979335526208E-4</v>
      </c>
      <c r="AJ140" s="28">
        <f t="shared" si="80"/>
        <v>1131789.4054139205</v>
      </c>
      <c r="AK140" s="46">
        <f t="shared" si="109"/>
        <v>315728.70872859063</v>
      </c>
      <c r="AL140" s="46">
        <f t="shared" si="110"/>
        <v>260608.97377733953</v>
      </c>
      <c r="AM140" s="46">
        <f t="shared" si="111"/>
        <v>226722.83909490271</v>
      </c>
      <c r="AN140" s="46">
        <f t="shared" si="112"/>
        <v>15850.200545725786</v>
      </c>
      <c r="AO140" s="46">
        <f t="shared" si="113"/>
        <v>64494.287928417252</v>
      </c>
      <c r="AP140" s="46">
        <f t="shared" si="114"/>
        <v>35707.546129221417</v>
      </c>
      <c r="AQ140" s="46">
        <f t="shared" si="115"/>
        <v>212676.84920972309</v>
      </c>
      <c r="BG140" s="50" t="str">
        <f t="shared" si="117"/>
        <v>2022OutubroMéxico</v>
      </c>
      <c r="BH140" s="2">
        <v>2022</v>
      </c>
      <c r="BI140" s="55" t="s">
        <v>63</v>
      </c>
      <c r="BJ140" s="55" t="str">
        <f t="shared" si="123"/>
        <v>Outubro/2022</v>
      </c>
      <c r="BK140" s="2" t="s">
        <v>26</v>
      </c>
      <c r="BL140" s="2" t="s">
        <v>19</v>
      </c>
      <c r="BM140" s="52" t="s">
        <v>1202</v>
      </c>
      <c r="BN140" s="51">
        <f t="shared" si="118"/>
        <v>343552.14052314294</v>
      </c>
    </row>
    <row r="141" spans="4:66" x14ac:dyDescent="0.25">
      <c r="D141" t="str">
        <f t="shared" si="119"/>
        <v>2022MarçoEquador</v>
      </c>
      <c r="E141" s="2">
        <v>2022</v>
      </c>
      <c r="F141" s="2" t="s">
        <v>56</v>
      </c>
      <c r="G141" s="2" t="s">
        <v>5</v>
      </c>
      <c r="H141" s="2" t="s">
        <v>14</v>
      </c>
      <c r="I141" s="45">
        <f t="shared" si="120"/>
        <v>4627166.4732124628</v>
      </c>
      <c r="J141" s="33">
        <v>837307.02275713882</v>
      </c>
      <c r="K141" s="41">
        <v>827701.13543268584</v>
      </c>
      <c r="L141" s="41">
        <v>481012.00846271537</v>
      </c>
      <c r="M141" s="41">
        <v>558217.56365280726</v>
      </c>
      <c r="N141" s="43">
        <v>273660.36077058024</v>
      </c>
      <c r="O141" s="43">
        <v>118369.73607744876</v>
      </c>
      <c r="P141" s="43">
        <v>1530898.6460590863</v>
      </c>
      <c r="AC141" s="50" t="str">
        <f t="shared" si="121"/>
        <v>2022MarçoEquador</v>
      </c>
      <c r="AD141" s="2">
        <v>2022</v>
      </c>
      <c r="AE141" s="2" t="s">
        <v>56</v>
      </c>
      <c r="AF141" s="2" t="s">
        <v>5</v>
      </c>
      <c r="AG141" s="2" t="s">
        <v>14</v>
      </c>
      <c r="AH141" s="54">
        <f t="shared" si="122"/>
        <v>4627166.4732124628</v>
      </c>
      <c r="AI141" s="27">
        <f t="shared" si="79"/>
        <v>3.3530191834872924E-4</v>
      </c>
      <c r="AJ141" s="28">
        <f t="shared" si="80"/>
        <v>872397.61279497878</v>
      </c>
      <c r="AK141" s="46">
        <f t="shared" si="109"/>
        <v>157864.35436429534</v>
      </c>
      <c r="AL141" s="46">
        <f t="shared" si="110"/>
        <v>156053.27771098175</v>
      </c>
      <c r="AM141" s="46">
        <f t="shared" si="111"/>
        <v>90689.135637961066</v>
      </c>
      <c r="AN141" s="46">
        <f t="shared" si="112"/>
        <v>105245.3316236192</v>
      </c>
      <c r="AO141" s="46">
        <f t="shared" si="113"/>
        <v>51595.430342733802</v>
      </c>
      <c r="AP141" s="46">
        <f t="shared" si="114"/>
        <v>22317.216330763382</v>
      </c>
      <c r="AQ141" s="46">
        <f t="shared" si="115"/>
        <v>288632.86678462417</v>
      </c>
      <c r="BG141" s="50" t="str">
        <f t="shared" si="117"/>
        <v>2022NovembroEstados Unidos</v>
      </c>
      <c r="BH141" s="2">
        <v>2022</v>
      </c>
      <c r="BI141" s="55" t="s">
        <v>64</v>
      </c>
      <c r="BJ141" s="55" t="str">
        <f t="shared" si="123"/>
        <v>Novembro/2022</v>
      </c>
      <c r="BK141" s="2" t="s">
        <v>26</v>
      </c>
      <c r="BL141" s="2" t="s">
        <v>17</v>
      </c>
      <c r="BM141" s="52" t="s">
        <v>1202</v>
      </c>
      <c r="BN141" s="51">
        <f t="shared" si="118"/>
        <v>1461675.2064463203</v>
      </c>
    </row>
    <row r="142" spans="4:66" x14ac:dyDescent="0.25">
      <c r="D142" t="str">
        <f t="shared" si="119"/>
        <v>2022MarçoBolívia</v>
      </c>
      <c r="E142" s="2">
        <v>2022</v>
      </c>
      <c r="F142" s="2" t="s">
        <v>56</v>
      </c>
      <c r="G142" s="2" t="s">
        <v>5</v>
      </c>
      <c r="H142" s="2" t="s">
        <v>15</v>
      </c>
      <c r="I142" s="45">
        <f t="shared" si="120"/>
        <v>3632819.7915106365</v>
      </c>
      <c r="J142" s="33">
        <v>837307.02275713882</v>
      </c>
      <c r="K142" s="41">
        <v>686991.94240912923</v>
      </c>
      <c r="L142" s="41">
        <v>1202530.0211567886</v>
      </c>
      <c r="M142" s="41">
        <v>42034.4550943379</v>
      </c>
      <c r="N142" s="43">
        <v>205245.27057793515</v>
      </c>
      <c r="O142" s="43">
        <v>94695.788861959023</v>
      </c>
      <c r="P142" s="43">
        <v>564015.29065334762</v>
      </c>
      <c r="AC142" s="50" t="str">
        <f t="shared" si="121"/>
        <v>2022MarçoBolívia</v>
      </c>
      <c r="AD142" s="2">
        <v>2022</v>
      </c>
      <c r="AE142" s="2" t="s">
        <v>56</v>
      </c>
      <c r="AF142" s="2" t="s">
        <v>5</v>
      </c>
      <c r="AG142" s="2" t="s">
        <v>15</v>
      </c>
      <c r="AH142" s="54">
        <f t="shared" si="122"/>
        <v>3632819.7915106365</v>
      </c>
      <c r="AI142" s="27">
        <f t="shared" si="79"/>
        <v>2.6324781097903169E-4</v>
      </c>
      <c r="AJ142" s="28">
        <f t="shared" si="80"/>
        <v>684925.28465869848</v>
      </c>
      <c r="AK142" s="46">
        <f t="shared" si="109"/>
        <v>157864.35436429534</v>
      </c>
      <c r="AL142" s="46">
        <f t="shared" si="110"/>
        <v>129524.22050011487</v>
      </c>
      <c r="AM142" s="46">
        <f t="shared" si="111"/>
        <v>226722.83909490271</v>
      </c>
      <c r="AN142" s="46">
        <f t="shared" si="112"/>
        <v>7925.1002728628937</v>
      </c>
      <c r="AO142" s="46">
        <f t="shared" si="113"/>
        <v>38696.572757050351</v>
      </c>
      <c r="AP142" s="46">
        <f t="shared" si="114"/>
        <v>17853.773064610708</v>
      </c>
      <c r="AQ142" s="46">
        <f t="shared" si="115"/>
        <v>106338.42460486155</v>
      </c>
      <c r="BG142" s="50" t="str">
        <f t="shared" si="117"/>
        <v>2022NovembroCanadá</v>
      </c>
      <c r="BH142" s="2">
        <v>2022</v>
      </c>
      <c r="BI142" s="55" t="s">
        <v>64</v>
      </c>
      <c r="BJ142" s="55" t="str">
        <f t="shared" si="123"/>
        <v>Novembro/2022</v>
      </c>
      <c r="BK142" s="2" t="s">
        <v>26</v>
      </c>
      <c r="BL142" s="2" t="s">
        <v>18</v>
      </c>
      <c r="BM142" s="52" t="s">
        <v>1202</v>
      </c>
      <c r="BN142" s="51">
        <f t="shared" si="118"/>
        <v>365418.80161158001</v>
      </c>
    </row>
    <row r="143" spans="4:66" x14ac:dyDescent="0.25">
      <c r="D143" t="str">
        <f t="shared" si="119"/>
        <v>2022MarçoOutros - América do Sul</v>
      </c>
      <c r="E143" s="2">
        <v>2022</v>
      </c>
      <c r="F143" s="2" t="s">
        <v>56</v>
      </c>
      <c r="G143" s="2" t="s">
        <v>5</v>
      </c>
      <c r="H143" s="2" t="s">
        <v>1193</v>
      </c>
      <c r="I143" s="45">
        <f t="shared" si="120"/>
        <v>1327946.8572620472</v>
      </c>
      <c r="J143" s="33">
        <v>324711.20758192847</v>
      </c>
      <c r="K143" s="41">
        <v>110763.6009524096</v>
      </c>
      <c r="L143" s="41">
        <v>241342.68517200381</v>
      </c>
      <c r="M143" s="41">
        <v>43089.742321730082</v>
      </c>
      <c r="N143" s="43">
        <v>25853.845393038046</v>
      </c>
      <c r="O143" s="43">
        <v>18375.116585559259</v>
      </c>
      <c r="P143" s="43">
        <v>563810.65925537806</v>
      </c>
      <c r="AC143" s="50" t="str">
        <f t="shared" si="121"/>
        <v>2022MarçoOutros - América do Sul</v>
      </c>
      <c r="AD143" s="2">
        <v>2022</v>
      </c>
      <c r="AE143" s="2" t="s">
        <v>56</v>
      </c>
      <c r="AF143" s="2" t="s">
        <v>5</v>
      </c>
      <c r="AG143" s="2" t="s">
        <v>1193</v>
      </c>
      <c r="AH143" s="54">
        <f t="shared" si="122"/>
        <v>1327946.8572620472</v>
      </c>
      <c r="AI143" s="27">
        <f t="shared" si="79"/>
        <v>9.6228033134930971E-5</v>
      </c>
      <c r="AJ143" s="28">
        <f t="shared" ref="AJ143" si="124">AI143*$AA$6</f>
        <v>250368.70294180367</v>
      </c>
      <c r="AK143" s="46">
        <f t="shared" si="109"/>
        <v>61220.464831381076</v>
      </c>
      <c r="AL143" s="46">
        <f t="shared" si="110"/>
        <v>20883.169346697694</v>
      </c>
      <c r="AM143" s="46">
        <f t="shared" si="111"/>
        <v>45502.314132953979</v>
      </c>
      <c r="AN143" s="46">
        <f t="shared" si="112"/>
        <v>8124.0622214592258</v>
      </c>
      <c r="AO143" s="46">
        <f t="shared" si="113"/>
        <v>4874.4373328755346</v>
      </c>
      <c r="AP143" s="46">
        <f t="shared" si="114"/>
        <v>3464.411305898408</v>
      </c>
      <c r="AQ143" s="46">
        <f t="shared" si="115"/>
        <v>106299.84377053777</v>
      </c>
      <c r="BG143" s="50" t="str">
        <f t="shared" si="117"/>
        <v>2022NovembroMéxico</v>
      </c>
      <c r="BH143" s="2">
        <v>2022</v>
      </c>
      <c r="BI143" s="55" t="s">
        <v>64</v>
      </c>
      <c r="BJ143" s="55" t="str">
        <f t="shared" si="123"/>
        <v>Novembro/2022</v>
      </c>
      <c r="BK143" s="2" t="s">
        <v>26</v>
      </c>
      <c r="BL143" s="2" t="s">
        <v>19</v>
      </c>
      <c r="BM143" s="52" t="s">
        <v>1202</v>
      </c>
      <c r="BN143" s="51">
        <f t="shared" si="118"/>
        <v>365418.80161158001</v>
      </c>
    </row>
    <row r="144" spans="4:66" x14ac:dyDescent="0.25">
      <c r="D144" t="str">
        <f t="shared" si="119"/>
        <v>2022AbrilBrasil</v>
      </c>
      <c r="E144" s="2">
        <v>2022</v>
      </c>
      <c r="F144" s="2" t="s">
        <v>57</v>
      </c>
      <c r="G144" s="2" t="s">
        <v>5</v>
      </c>
      <c r="H144" s="2" t="s">
        <v>6</v>
      </c>
      <c r="I144" s="45">
        <f t="shared" si="120"/>
        <v>703890363.83542228</v>
      </c>
      <c r="J144" s="33">
        <v>158304869.5162769</v>
      </c>
      <c r="K144" s="41">
        <v>56838373.102906406</v>
      </c>
      <c r="L144" s="41">
        <v>127457644.62383915</v>
      </c>
      <c r="M144" s="41">
        <v>18561673.587561898</v>
      </c>
      <c r="N144" s="43">
        <v>9406540.4667998832</v>
      </c>
      <c r="O144" s="43">
        <v>8447569.4949343801</v>
      </c>
      <c r="P144" s="43">
        <v>324873693.04310375</v>
      </c>
      <c r="AC144" s="50" t="str">
        <f t="shared" si="121"/>
        <v>2022AbrilBrasil</v>
      </c>
      <c r="AD144" s="2">
        <v>2022</v>
      </c>
      <c r="AE144" s="2" t="s">
        <v>57</v>
      </c>
      <c r="AF144" s="2" t="s">
        <v>5</v>
      </c>
      <c r="AG144" s="2" t="s">
        <v>6</v>
      </c>
      <c r="AH144" s="54">
        <f t="shared" si="122"/>
        <v>703890363.83542228</v>
      </c>
      <c r="AI144" s="27">
        <f t="shared" si="79"/>
        <v>5.1006548104016114E-2</v>
      </c>
      <c r="AJ144" s="28">
        <f t="shared" si="80"/>
        <v>132710218.36676753</v>
      </c>
      <c r="AK144" s="46">
        <f t="shared" si="109"/>
        <v>29846514.288892608</v>
      </c>
      <c r="AL144" s="46">
        <f t="shared" si="110"/>
        <v>10716204.246634869</v>
      </c>
      <c r="AM144" s="46">
        <f t="shared" si="111"/>
        <v>24030634.200439848</v>
      </c>
      <c r="AN144" s="46">
        <f t="shared" si="112"/>
        <v>3499584.426238792</v>
      </c>
      <c r="AO144" s="46">
        <f t="shared" si="113"/>
        <v>1773492.1566801348</v>
      </c>
      <c r="AP144" s="46">
        <f t="shared" si="114"/>
        <v>1592689.5010077262</v>
      </c>
      <c r="AQ144" s="46">
        <f t="shared" si="115"/>
        <v>61251099.546873562</v>
      </c>
      <c r="BG144" s="50" t="str">
        <f t="shared" si="117"/>
        <v>2022DezembroEstados Unidos</v>
      </c>
      <c r="BH144" s="2">
        <v>2022</v>
      </c>
      <c r="BI144" s="55" t="s">
        <v>65</v>
      </c>
      <c r="BJ144" s="55" t="str">
        <f t="shared" si="123"/>
        <v>Dezembro/2022</v>
      </c>
      <c r="BK144" s="2" t="s">
        <v>26</v>
      </c>
      <c r="BL144" s="2" t="s">
        <v>17</v>
      </c>
      <c r="BM144" s="52" t="s">
        <v>1202</v>
      </c>
      <c r="BN144" s="51">
        <f t="shared" si="118"/>
        <v>1549141.8508000677</v>
      </c>
    </row>
    <row r="145" spans="4:66" x14ac:dyDescent="0.25">
      <c r="D145" t="str">
        <f t="shared" si="119"/>
        <v>2022AbrilArgentina</v>
      </c>
      <c r="E145" s="2">
        <v>2022</v>
      </c>
      <c r="F145" s="2" t="s">
        <v>57</v>
      </c>
      <c r="G145" s="2" t="s">
        <v>5</v>
      </c>
      <c r="H145" s="2" t="s">
        <v>7</v>
      </c>
      <c r="I145" s="45">
        <f t="shared" si="120"/>
        <v>108651145.17181394</v>
      </c>
      <c r="J145" s="33">
        <v>30037334.215908948</v>
      </c>
      <c r="K145" s="41">
        <v>11367674.620581282</v>
      </c>
      <c r="L145" s="41">
        <v>25529775.779868759</v>
      </c>
      <c r="M145" s="41">
        <v>7363922.1396472845</v>
      </c>
      <c r="N145" s="43">
        <v>3762616.1867199531</v>
      </c>
      <c r="O145" s="43">
        <v>2064327.2301810365</v>
      </c>
      <c r="P145" s="43">
        <v>28525494.998906672</v>
      </c>
      <c r="AC145" s="50" t="str">
        <f t="shared" si="121"/>
        <v>2022AbrilArgentina</v>
      </c>
      <c r="AD145" s="2">
        <v>2022</v>
      </c>
      <c r="AE145" s="2" t="s">
        <v>57</v>
      </c>
      <c r="AF145" s="2" t="s">
        <v>5</v>
      </c>
      <c r="AG145" s="2" t="s">
        <v>7</v>
      </c>
      <c r="AH145" s="54">
        <f t="shared" si="122"/>
        <v>108651145.17181394</v>
      </c>
      <c r="AI145" s="27">
        <f t="shared" si="79"/>
        <v>7.8732713892618808E-3</v>
      </c>
      <c r="AJ145" s="28">
        <f t="shared" si="80"/>
        <v>20484890.747733183</v>
      </c>
      <c r="AK145" s="46">
        <f t="shared" si="109"/>
        <v>5663184.762507828</v>
      </c>
      <c r="AL145" s="46">
        <f t="shared" si="110"/>
        <v>2143240.8493269738</v>
      </c>
      <c r="AM145" s="46">
        <f t="shared" si="111"/>
        <v>4813337.8330963533</v>
      </c>
      <c r="AN145" s="46">
        <f t="shared" si="112"/>
        <v>1388380.5851005535</v>
      </c>
      <c r="AO145" s="46">
        <f t="shared" si="113"/>
        <v>709396.86267205386</v>
      </c>
      <c r="AP145" s="46">
        <f t="shared" si="114"/>
        <v>389204.52896247368</v>
      </c>
      <c r="AQ145" s="46">
        <f t="shared" si="115"/>
        <v>5378145.3260669475</v>
      </c>
      <c r="BG145" s="50" t="str">
        <f t="shared" si="117"/>
        <v>2022DezembroCanadá</v>
      </c>
      <c r="BH145" s="2">
        <v>2022</v>
      </c>
      <c r="BI145" s="55" t="s">
        <v>65</v>
      </c>
      <c r="BJ145" s="55" t="str">
        <f t="shared" si="123"/>
        <v>Dezembro/2022</v>
      </c>
      <c r="BK145" s="2" t="s">
        <v>26</v>
      </c>
      <c r="BL145" s="2" t="s">
        <v>18</v>
      </c>
      <c r="BM145" s="52" t="s">
        <v>1202</v>
      </c>
      <c r="BN145" s="51">
        <f t="shared" si="118"/>
        <v>387285.46270001685</v>
      </c>
    </row>
    <row r="146" spans="4:66" x14ac:dyDescent="0.25">
      <c r="D146" t="str">
        <f t="shared" si="119"/>
        <v>2022AbrilColômbia</v>
      </c>
      <c r="E146" s="2">
        <v>2022</v>
      </c>
      <c r="F146" s="2" t="s">
        <v>57</v>
      </c>
      <c r="G146" s="2" t="s">
        <v>5</v>
      </c>
      <c r="H146" s="2" t="s">
        <v>8</v>
      </c>
      <c r="I146" s="45">
        <f t="shared" si="120"/>
        <v>46118518.376874954</v>
      </c>
      <c r="J146" s="33">
        <v>12989117.498771437</v>
      </c>
      <c r="K146" s="41">
        <v>3637655.8785860101</v>
      </c>
      <c r="L146" s="41">
        <v>3824685.5100926976</v>
      </c>
      <c r="M146" s="41">
        <v>1842667.9597834174</v>
      </c>
      <c r="N146" s="43">
        <v>1881308.0933599765</v>
      </c>
      <c r="O146" s="43">
        <v>1341337.048182148</v>
      </c>
      <c r="P146" s="43">
        <v>20601746.388099264</v>
      </c>
      <c r="AC146" s="50" t="str">
        <f t="shared" si="121"/>
        <v>2022AbrilColômbia</v>
      </c>
      <c r="AD146" s="2">
        <v>2022</v>
      </c>
      <c r="AE146" s="2" t="s">
        <v>57</v>
      </c>
      <c r="AF146" s="2" t="s">
        <v>5</v>
      </c>
      <c r="AG146" s="2" t="s">
        <v>8</v>
      </c>
      <c r="AH146" s="54">
        <f t="shared" si="122"/>
        <v>46118518.376874954</v>
      </c>
      <c r="AI146" s="27">
        <f t="shared" si="79"/>
        <v>3.3419216215126784E-3</v>
      </c>
      <c r="AJ146" s="28">
        <f t="shared" si="80"/>
        <v>8695102.1906273402</v>
      </c>
      <c r="AK146" s="46">
        <f t="shared" si="109"/>
        <v>2448944.7621655469</v>
      </c>
      <c r="AL146" s="46">
        <f t="shared" si="110"/>
        <v>685837.07178463158</v>
      </c>
      <c r="AM146" s="46">
        <f t="shared" si="111"/>
        <v>721099.30083840492</v>
      </c>
      <c r="AN146" s="46">
        <f t="shared" si="112"/>
        <v>347413.29031388729</v>
      </c>
      <c r="AO146" s="46">
        <f t="shared" si="113"/>
        <v>354698.43133602693</v>
      </c>
      <c r="AP146" s="46">
        <f t="shared" si="114"/>
        <v>252893.26536271325</v>
      </c>
      <c r="AQ146" s="46">
        <f t="shared" si="115"/>
        <v>3884216.0688261287</v>
      </c>
      <c r="BG146" s="50" t="str">
        <f t="shared" si="117"/>
        <v>2022DezembroMéxico</v>
      </c>
      <c r="BH146" s="2">
        <v>2022</v>
      </c>
      <c r="BI146" s="55" t="s">
        <v>65</v>
      </c>
      <c r="BJ146" s="55" t="str">
        <f t="shared" si="123"/>
        <v>Dezembro/2022</v>
      </c>
      <c r="BK146" s="2" t="s">
        <v>26</v>
      </c>
      <c r="BL146" s="2" t="s">
        <v>19</v>
      </c>
      <c r="BM146" s="52" t="s">
        <v>1202</v>
      </c>
      <c r="BN146" s="51">
        <f t="shared" si="118"/>
        <v>387285.46270001691</v>
      </c>
    </row>
    <row r="147" spans="4:66" x14ac:dyDescent="0.25">
      <c r="D147" t="str">
        <f t="shared" si="119"/>
        <v>2022AbrilChile</v>
      </c>
      <c r="E147" s="2">
        <v>2022</v>
      </c>
      <c r="F147" s="2" t="s">
        <v>57</v>
      </c>
      <c r="G147" s="2" t="s">
        <v>5</v>
      </c>
      <c r="H147" s="2" t="s">
        <v>9</v>
      </c>
      <c r="I147" s="45">
        <f t="shared" si="120"/>
        <v>55752877.388609476</v>
      </c>
      <c r="J147" s="33">
        <v>15424577.029791081</v>
      </c>
      <c r="K147" s="41">
        <v>4650412.3447832521</v>
      </c>
      <c r="L147" s="41">
        <v>12717079.321058221</v>
      </c>
      <c r="M147" s="41">
        <v>3678586.2200804492</v>
      </c>
      <c r="N147" s="43">
        <v>1881308.0933599765</v>
      </c>
      <c r="O147" s="43">
        <v>761042.29684093513</v>
      </c>
      <c r="P147" s="43">
        <v>16639872.082695557</v>
      </c>
      <c r="AC147" s="50" t="str">
        <f t="shared" si="121"/>
        <v>2022AbrilChile</v>
      </c>
      <c r="AD147" s="2">
        <v>2022</v>
      </c>
      <c r="AE147" s="2" t="s">
        <v>57</v>
      </c>
      <c r="AF147" s="2" t="s">
        <v>5</v>
      </c>
      <c r="AG147" s="2" t="s">
        <v>9</v>
      </c>
      <c r="AH147" s="54">
        <f t="shared" si="122"/>
        <v>55752877.388609476</v>
      </c>
      <c r="AI147" s="27">
        <f t="shared" si="79"/>
        <v>4.0400635788847448E-3</v>
      </c>
      <c r="AJ147" s="28">
        <f t="shared" si="80"/>
        <v>10511546.844457079</v>
      </c>
      <c r="AK147" s="46">
        <f t="shared" si="109"/>
        <v>2908121.9050715868</v>
      </c>
      <c r="AL147" s="46">
        <f t="shared" si="110"/>
        <v>876780.34745194379</v>
      </c>
      <c r="AM147" s="46">
        <f t="shared" si="111"/>
        <v>2397655.1752876965</v>
      </c>
      <c r="AN147" s="46">
        <f t="shared" si="112"/>
        <v>693554.00447277876</v>
      </c>
      <c r="AO147" s="46">
        <f t="shared" si="113"/>
        <v>354698.43133602693</v>
      </c>
      <c r="AP147" s="46">
        <f t="shared" si="114"/>
        <v>143485.54063132667</v>
      </c>
      <c r="AQ147" s="46">
        <f t="shared" si="115"/>
        <v>3137251.4402057184</v>
      </c>
      <c r="BG147" s="50" t="str">
        <f t="shared" si="117"/>
        <v>2022JaneiroEstados Unidos</v>
      </c>
      <c r="BH147" s="2">
        <v>2022</v>
      </c>
      <c r="BI147" s="55" t="s">
        <v>16</v>
      </c>
      <c r="BJ147" s="55" t="str">
        <f t="shared" si="123"/>
        <v>Janeiro/2022</v>
      </c>
      <c r="BK147" s="2" t="s">
        <v>26</v>
      </c>
      <c r="BL147" s="2" t="s">
        <v>17</v>
      </c>
      <c r="BM147" s="52" t="s">
        <v>1203</v>
      </c>
      <c r="BN147" s="51">
        <f t="shared" si="118"/>
        <v>332793.03765698324</v>
      </c>
    </row>
    <row r="148" spans="4:66" x14ac:dyDescent="0.25">
      <c r="D148" t="str">
        <f t="shared" si="119"/>
        <v>2022AbrilPeru</v>
      </c>
      <c r="E148" s="2">
        <v>2022</v>
      </c>
      <c r="F148" s="2" t="s">
        <v>57</v>
      </c>
      <c r="G148" s="2" t="s">
        <v>5</v>
      </c>
      <c r="H148" s="2" t="s">
        <v>10</v>
      </c>
      <c r="I148" s="45">
        <f t="shared" si="120"/>
        <v>34313281.698833391</v>
      </c>
      <c r="J148" s="33">
        <v>11365477.811425008</v>
      </c>
      <c r="K148" s="41">
        <v>2996932.3999714293</v>
      </c>
      <c r="L148" s="41">
        <v>5096393.4421985196</v>
      </c>
      <c r="M148" s="41">
        <v>736392.21396472841</v>
      </c>
      <c r="N148" s="43">
        <v>940654.04667998827</v>
      </c>
      <c r="O148" s="43">
        <v>499434.00730186369</v>
      </c>
      <c r="P148" s="43">
        <v>12677997.777291855</v>
      </c>
      <c r="AC148" s="50" t="str">
        <f t="shared" si="121"/>
        <v>2022AbrilPeru</v>
      </c>
      <c r="AD148" s="2">
        <v>2022</v>
      </c>
      <c r="AE148" s="2" t="s">
        <v>57</v>
      </c>
      <c r="AF148" s="2" t="s">
        <v>5</v>
      </c>
      <c r="AG148" s="2" t="s">
        <v>10</v>
      </c>
      <c r="AH148" s="54">
        <f t="shared" si="122"/>
        <v>34313281.698833391</v>
      </c>
      <c r="AI148" s="27">
        <f t="shared" si="79"/>
        <v>2.4864696883212605E-3</v>
      </c>
      <c r="AJ148" s="28">
        <f t="shared" si="80"/>
        <v>6469364.1809781902</v>
      </c>
      <c r="AK148" s="46">
        <f t="shared" si="109"/>
        <v>2142826.666894854</v>
      </c>
      <c r="AL148" s="46">
        <f t="shared" si="110"/>
        <v>565036.22391347494</v>
      </c>
      <c r="AM148" s="46">
        <f t="shared" si="111"/>
        <v>960864.81836717471</v>
      </c>
      <c r="AN148" s="46">
        <f t="shared" si="112"/>
        <v>138838.05851005533</v>
      </c>
      <c r="AO148" s="46">
        <f t="shared" si="113"/>
        <v>177349.21566801346</v>
      </c>
      <c r="AP148" s="46">
        <f t="shared" si="114"/>
        <v>94162.386039308141</v>
      </c>
      <c r="AQ148" s="46">
        <f t="shared" si="115"/>
        <v>2390286.8115853099</v>
      </c>
      <c r="BG148" s="50" t="str">
        <f t="shared" si="117"/>
        <v>2022JaneiroCanadá</v>
      </c>
      <c r="BH148" s="2">
        <v>2022</v>
      </c>
      <c r="BI148" s="55" t="s">
        <v>16</v>
      </c>
      <c r="BJ148" s="55" t="str">
        <f t="shared" si="123"/>
        <v>Janeiro/2022</v>
      </c>
      <c r="BK148" s="2" t="s">
        <v>26</v>
      </c>
      <c r="BL148" s="2" t="s">
        <v>18</v>
      </c>
      <c r="BM148" s="52" t="s">
        <v>1203</v>
      </c>
      <c r="BN148" s="51">
        <f t="shared" si="118"/>
        <v>166396.51882849165</v>
      </c>
    </row>
    <row r="149" spans="4:66" x14ac:dyDescent="0.25">
      <c r="D149" t="str">
        <f t="shared" si="119"/>
        <v>2022AbrilUruguai</v>
      </c>
      <c r="E149" s="2">
        <v>2022</v>
      </c>
      <c r="F149" s="2" t="s">
        <v>57</v>
      </c>
      <c r="G149" s="2" t="s">
        <v>5</v>
      </c>
      <c r="H149" s="2" t="s">
        <v>11</v>
      </c>
      <c r="I149" s="45">
        <f t="shared" si="120"/>
        <v>18755164.785483018</v>
      </c>
      <c r="J149" s="33">
        <v>7306378.5930589335</v>
      </c>
      <c r="K149" s="41">
        <v>1136767.4620581281</v>
      </c>
      <c r="L149" s="41">
        <v>2552977.5779868755</v>
      </c>
      <c r="M149" s="41">
        <v>367858.62200804497</v>
      </c>
      <c r="N149" s="43">
        <v>752523.23734399071</v>
      </c>
      <c r="O149" s="43">
        <v>299660.40438111819</v>
      </c>
      <c r="P149" s="43">
        <v>6338998.8886459274</v>
      </c>
      <c r="AC149" s="50" t="str">
        <f t="shared" si="121"/>
        <v>2022AbrilUruguai</v>
      </c>
      <c r="AD149" s="2">
        <v>2022</v>
      </c>
      <c r="AE149" s="2" t="s">
        <v>57</v>
      </c>
      <c r="AF149" s="2" t="s">
        <v>5</v>
      </c>
      <c r="AG149" s="2" t="s">
        <v>11</v>
      </c>
      <c r="AH149" s="54">
        <f t="shared" si="122"/>
        <v>18755164.785483018</v>
      </c>
      <c r="AI149" s="27">
        <f t="shared" si="79"/>
        <v>1.3590699119915232E-3</v>
      </c>
      <c r="AJ149" s="28">
        <f t="shared" si="80"/>
        <v>3536064.9073583814</v>
      </c>
      <c r="AK149" s="46">
        <f t="shared" si="109"/>
        <v>1377531.4287181203</v>
      </c>
      <c r="AL149" s="46">
        <f t="shared" si="110"/>
        <v>214324.08493269735</v>
      </c>
      <c r="AM149" s="46">
        <f t="shared" si="111"/>
        <v>481333.78330963536</v>
      </c>
      <c r="AN149" s="46">
        <f t="shared" si="112"/>
        <v>69355.400447277891</v>
      </c>
      <c r="AO149" s="46">
        <f t="shared" si="113"/>
        <v>141879.3725344108</v>
      </c>
      <c r="AP149" s="46">
        <f t="shared" si="114"/>
        <v>56497.431623584882</v>
      </c>
      <c r="AQ149" s="46">
        <f t="shared" si="115"/>
        <v>1195143.4057926552</v>
      </c>
      <c r="BG149" s="50" t="str">
        <f t="shared" si="117"/>
        <v>2022JaneiroMéxico</v>
      </c>
      <c r="BH149" s="2">
        <v>2022</v>
      </c>
      <c r="BI149" s="55" t="s">
        <v>16</v>
      </c>
      <c r="BJ149" s="55" t="str">
        <f t="shared" si="123"/>
        <v>Janeiro/2022</v>
      </c>
      <c r="BK149" s="2" t="s">
        <v>26</v>
      </c>
      <c r="BL149" s="2" t="s">
        <v>19</v>
      </c>
      <c r="BM149" s="52" t="s">
        <v>1203</v>
      </c>
      <c r="BN149" s="51">
        <f t="shared" si="118"/>
        <v>99837.911297094965</v>
      </c>
    </row>
    <row r="150" spans="4:66" x14ac:dyDescent="0.25">
      <c r="D150" t="str">
        <f t="shared" si="119"/>
        <v>2022AbrilVenezuela</v>
      </c>
      <c r="E150" s="2">
        <v>2022</v>
      </c>
      <c r="F150" s="2" t="s">
        <v>57</v>
      </c>
      <c r="G150" s="2" t="s">
        <v>5</v>
      </c>
      <c r="H150" s="2" t="s">
        <v>12</v>
      </c>
      <c r="I150" s="45">
        <f t="shared" si="120"/>
        <v>8966301.9414878506</v>
      </c>
      <c r="J150" s="33">
        <v>3247279.3746928591</v>
      </c>
      <c r="K150" s="41">
        <v>2325206.1723916261</v>
      </c>
      <c r="L150" s="41">
        <v>509639.34421985201</v>
      </c>
      <c r="M150" s="41">
        <v>184266.79597834178</v>
      </c>
      <c r="N150" s="43">
        <v>564392.42800799292</v>
      </c>
      <c r="O150" s="43">
        <v>75343.187387252576</v>
      </c>
      <c r="P150" s="43">
        <v>2060174.6388099266</v>
      </c>
      <c r="AC150" s="50" t="str">
        <f t="shared" si="121"/>
        <v>2022AbrilVenezuela</v>
      </c>
      <c r="AD150" s="2">
        <v>2022</v>
      </c>
      <c r="AE150" s="2" t="s">
        <v>57</v>
      </c>
      <c r="AF150" s="2" t="s">
        <v>5</v>
      </c>
      <c r="AG150" s="2" t="s">
        <v>12</v>
      </c>
      <c r="AH150" s="54">
        <f t="shared" si="122"/>
        <v>8966301.9414878506</v>
      </c>
      <c r="AI150" s="27">
        <f t="shared" si="79"/>
        <v>6.4973202474549654E-4</v>
      </c>
      <c r="AJ150" s="28">
        <f t="shared" si="80"/>
        <v>1690490.3799413871</v>
      </c>
      <c r="AK150" s="46">
        <f t="shared" si="109"/>
        <v>612236.19054138672</v>
      </c>
      <c r="AL150" s="46">
        <f t="shared" si="110"/>
        <v>438390.17372597189</v>
      </c>
      <c r="AM150" s="46">
        <f t="shared" si="111"/>
        <v>96086.481836717474</v>
      </c>
      <c r="AN150" s="46">
        <f t="shared" si="112"/>
        <v>34741.329031388741</v>
      </c>
      <c r="AO150" s="46">
        <f t="shared" si="113"/>
        <v>106409.52940080807</v>
      </c>
      <c r="AP150" s="46">
        <f t="shared" si="114"/>
        <v>14205.06852250134</v>
      </c>
      <c r="AQ150" s="46">
        <f t="shared" si="115"/>
        <v>388421.60688261292</v>
      </c>
      <c r="BG150" s="50" t="str">
        <f t="shared" si="117"/>
        <v>2022FevereiroEstados Unidos</v>
      </c>
      <c r="BH150" s="2">
        <v>2022</v>
      </c>
      <c r="BI150" s="55" t="s">
        <v>55</v>
      </c>
      <c r="BJ150" s="55" t="str">
        <f t="shared" si="123"/>
        <v>Fevereiro/2022</v>
      </c>
      <c r="BK150" s="2" t="s">
        <v>26</v>
      </c>
      <c r="BL150" s="2" t="s">
        <v>17</v>
      </c>
      <c r="BM150" s="52" t="s">
        <v>1203</v>
      </c>
      <c r="BN150" s="51">
        <f t="shared" si="118"/>
        <v>300716.60029245471</v>
      </c>
    </row>
    <row r="151" spans="4:66" x14ac:dyDescent="0.25">
      <c r="D151" t="str">
        <f t="shared" si="119"/>
        <v>2022AbrilParaguai</v>
      </c>
      <c r="E151" s="2">
        <v>2022</v>
      </c>
      <c r="F151" s="2" t="s">
        <v>57</v>
      </c>
      <c r="G151" s="2" t="s">
        <v>5</v>
      </c>
      <c r="H151" s="2" t="s">
        <v>13</v>
      </c>
      <c r="I151" s="45">
        <f t="shared" si="120"/>
        <v>6343912.6812918475</v>
      </c>
      <c r="J151" s="33">
        <v>1623639.6873464296</v>
      </c>
      <c r="K151" s="41">
        <v>1512934.149502818</v>
      </c>
      <c r="L151" s="41">
        <v>1271707.932105822</v>
      </c>
      <c r="M151" s="41">
        <v>91795.913014851583</v>
      </c>
      <c r="N151" s="43">
        <v>376261.61867199535</v>
      </c>
      <c r="O151" s="43">
        <v>199773.60292074547</v>
      </c>
      <c r="P151" s="43">
        <v>1267799.7777291855</v>
      </c>
      <c r="AC151" s="50" t="str">
        <f t="shared" si="121"/>
        <v>2022AbrilParaguai</v>
      </c>
      <c r="AD151" s="2">
        <v>2022</v>
      </c>
      <c r="AE151" s="2" t="s">
        <v>57</v>
      </c>
      <c r="AF151" s="2" t="s">
        <v>5</v>
      </c>
      <c r="AG151" s="2" t="s">
        <v>13</v>
      </c>
      <c r="AH151" s="54">
        <f t="shared" si="122"/>
        <v>6343912.6812918475</v>
      </c>
      <c r="AI151" s="27">
        <f t="shared" si="79"/>
        <v>4.5970381748491657E-4</v>
      </c>
      <c r="AJ151" s="28">
        <f t="shared" si="80"/>
        <v>1196069.8433865663</v>
      </c>
      <c r="AK151" s="46">
        <f t="shared" si="109"/>
        <v>306118.09527069336</v>
      </c>
      <c r="AL151" s="46">
        <f t="shared" si="110"/>
        <v>285245.87303769909</v>
      </c>
      <c r="AM151" s="46">
        <f t="shared" si="111"/>
        <v>239765.51752876968</v>
      </c>
      <c r="AN151" s="46">
        <f t="shared" si="112"/>
        <v>17307.035707944571</v>
      </c>
      <c r="AO151" s="46">
        <f t="shared" si="113"/>
        <v>70939.686267205398</v>
      </c>
      <c r="AP151" s="46">
        <f t="shared" si="114"/>
        <v>37664.954415723252</v>
      </c>
      <c r="AQ151" s="46">
        <f t="shared" si="115"/>
        <v>239028.68115853099</v>
      </c>
      <c r="BG151" s="50" t="str">
        <f t="shared" si="117"/>
        <v>2022FevereiroCanadá</v>
      </c>
      <c r="BH151" s="2">
        <v>2022</v>
      </c>
      <c r="BI151" s="55" t="s">
        <v>55</v>
      </c>
      <c r="BJ151" s="55" t="str">
        <f t="shared" si="123"/>
        <v>Fevereiro/2022</v>
      </c>
      <c r="BK151" s="2" t="s">
        <v>26</v>
      </c>
      <c r="BL151" s="2" t="s">
        <v>18</v>
      </c>
      <c r="BM151" s="52" t="s">
        <v>1203</v>
      </c>
      <c r="BN151" s="51">
        <f t="shared" si="118"/>
        <v>150358.30014622735</v>
      </c>
    </row>
    <row r="152" spans="4:66" x14ac:dyDescent="0.25">
      <c r="D152" t="str">
        <f t="shared" si="119"/>
        <v>2022AbrilEquador</v>
      </c>
      <c r="E152" s="2">
        <v>2022</v>
      </c>
      <c r="F152" s="2" t="s">
        <v>57</v>
      </c>
      <c r="G152" s="2" t="s">
        <v>5</v>
      </c>
      <c r="H152" s="2" t="s">
        <v>14</v>
      </c>
      <c r="I152" s="45">
        <f t="shared" si="120"/>
        <v>4905612.8468924444</v>
      </c>
      <c r="J152" s="33">
        <v>811819.84367321478</v>
      </c>
      <c r="K152" s="41">
        <v>878411.22068128095</v>
      </c>
      <c r="L152" s="41">
        <v>509639.34421985201</v>
      </c>
      <c r="M152" s="41">
        <v>614222.65326113917</v>
      </c>
      <c r="N152" s="43">
        <v>301009.29493759625</v>
      </c>
      <c r="O152" s="43">
        <v>126523.28184980548</v>
      </c>
      <c r="P152" s="43">
        <v>1663987.2082695561</v>
      </c>
      <c r="AC152" s="50" t="str">
        <f t="shared" si="121"/>
        <v>2022AbrilEquador</v>
      </c>
      <c r="AD152" s="2">
        <v>2022</v>
      </c>
      <c r="AE152" s="2" t="s">
        <v>57</v>
      </c>
      <c r="AF152" s="2" t="s">
        <v>5</v>
      </c>
      <c r="AG152" s="2" t="s">
        <v>14</v>
      </c>
      <c r="AH152" s="54">
        <f t="shared" si="122"/>
        <v>4905612.8468924444</v>
      </c>
      <c r="AI152" s="27">
        <f t="shared" si="79"/>
        <v>3.5547919180380034E-4</v>
      </c>
      <c r="AJ152" s="28">
        <f t="shared" si="80"/>
        <v>924895.38937079906</v>
      </c>
      <c r="AK152" s="46">
        <f t="shared" si="109"/>
        <v>153059.04763534665</v>
      </c>
      <c r="AL152" s="46">
        <f t="shared" si="110"/>
        <v>165614.06562981161</v>
      </c>
      <c r="AM152" s="46">
        <f t="shared" si="111"/>
        <v>96086.481836717459</v>
      </c>
      <c r="AN152" s="46">
        <f t="shared" si="112"/>
        <v>115804.43010462908</v>
      </c>
      <c r="AO152" s="46">
        <f t="shared" si="113"/>
        <v>56751.749013764304</v>
      </c>
      <c r="AP152" s="46">
        <f t="shared" si="114"/>
        <v>23854.471129958063</v>
      </c>
      <c r="AQ152" s="46">
        <f t="shared" si="115"/>
        <v>313725.1440205719</v>
      </c>
      <c r="BG152" s="50" t="str">
        <f t="shared" si="117"/>
        <v>2022FevereiroMéxico</v>
      </c>
      <c r="BH152" s="2">
        <v>2022</v>
      </c>
      <c r="BI152" s="55" t="s">
        <v>55</v>
      </c>
      <c r="BJ152" s="55" t="str">
        <f t="shared" si="123"/>
        <v>Fevereiro/2022</v>
      </c>
      <c r="BK152" s="2" t="s">
        <v>26</v>
      </c>
      <c r="BL152" s="2" t="s">
        <v>19</v>
      </c>
      <c r="BM152" s="52" t="s">
        <v>1203</v>
      </c>
      <c r="BN152" s="51">
        <f t="shared" si="118"/>
        <v>90214.980087736403</v>
      </c>
    </row>
    <row r="153" spans="4:66" x14ac:dyDescent="0.25">
      <c r="D153" t="str">
        <f t="shared" si="119"/>
        <v>2022AbrilBolívia</v>
      </c>
      <c r="E153" s="2">
        <v>2022</v>
      </c>
      <c r="F153" s="2" t="s">
        <v>57</v>
      </c>
      <c r="G153" s="2" t="s">
        <v>5</v>
      </c>
      <c r="H153" s="2" t="s">
        <v>15</v>
      </c>
      <c r="I153" s="45">
        <f t="shared" si="120"/>
        <v>3824767.9692558865</v>
      </c>
      <c r="J153" s="33">
        <v>811819.84367321478</v>
      </c>
      <c r="K153" s="41">
        <v>735798.57544126117</v>
      </c>
      <c r="L153" s="41">
        <v>1271707.932105822</v>
      </c>
      <c r="M153" s="41">
        <v>45897.956507425792</v>
      </c>
      <c r="N153" s="43">
        <v>225756.9712031972</v>
      </c>
      <c r="O153" s="43">
        <v>99886.801460372735</v>
      </c>
      <c r="P153" s="43">
        <v>633899.88886459277</v>
      </c>
      <c r="AC153" s="50" t="str">
        <f t="shared" si="121"/>
        <v>2022AbrilBolívia</v>
      </c>
      <c r="AD153" s="2">
        <v>2022</v>
      </c>
      <c r="AE153" s="2" t="s">
        <v>57</v>
      </c>
      <c r="AF153" s="2" t="s">
        <v>5</v>
      </c>
      <c r="AG153" s="2" t="s">
        <v>15</v>
      </c>
      <c r="AH153" s="54">
        <f t="shared" si="122"/>
        <v>3824767.9692558865</v>
      </c>
      <c r="AI153" s="27">
        <f t="shared" si="79"/>
        <v>2.7715709922144111E-4</v>
      </c>
      <c r="AJ153" s="28">
        <f t="shared" si="80"/>
        <v>721114.84754015773</v>
      </c>
      <c r="AK153" s="46">
        <f t="shared" si="109"/>
        <v>153059.04763534671</v>
      </c>
      <c r="AL153" s="46">
        <f t="shared" si="110"/>
        <v>138726.13497461868</v>
      </c>
      <c r="AM153" s="46">
        <f t="shared" si="111"/>
        <v>239765.51752876968</v>
      </c>
      <c r="AN153" s="46">
        <f t="shared" si="112"/>
        <v>8653.5178539722856</v>
      </c>
      <c r="AO153" s="46">
        <f t="shared" si="113"/>
        <v>42563.811760323239</v>
      </c>
      <c r="AP153" s="46">
        <f t="shared" si="114"/>
        <v>18832.477207861626</v>
      </c>
      <c r="AQ153" s="46">
        <f t="shared" si="115"/>
        <v>119514.3405792655</v>
      </c>
      <c r="BG153" s="50" t="str">
        <f t="shared" si="117"/>
        <v>2022MarçoEstados Unidos</v>
      </c>
      <c r="BH153" s="2">
        <v>2022</v>
      </c>
      <c r="BI153" s="55" t="s">
        <v>56</v>
      </c>
      <c r="BJ153" s="55" t="str">
        <f t="shared" si="123"/>
        <v>Março/2022</v>
      </c>
      <c r="BK153" s="2" t="s">
        <v>26</v>
      </c>
      <c r="BL153" s="2" t="s">
        <v>17</v>
      </c>
      <c r="BM153" s="52" t="s">
        <v>1203</v>
      </c>
      <c r="BN153" s="51">
        <f t="shared" si="118"/>
        <v>332793.0376569833</v>
      </c>
    </row>
    <row r="154" spans="4:66" x14ac:dyDescent="0.25">
      <c r="D154" t="str">
        <f t="shared" si="119"/>
        <v>2022AbrilOutros - América do Sul</v>
      </c>
      <c r="E154" s="2">
        <v>2022</v>
      </c>
      <c r="F154" s="2" t="s">
        <v>57</v>
      </c>
      <c r="G154" s="2" t="s">
        <v>5</v>
      </c>
      <c r="H154" s="2" t="s">
        <v>1193</v>
      </c>
      <c r="I154" s="45">
        <f t="shared" si="120"/>
        <v>1459757.8254538225</v>
      </c>
      <c r="J154" s="33">
        <v>356167.5980402361</v>
      </c>
      <c r="K154" s="41">
        <v>126730.62482064395</v>
      </c>
      <c r="L154" s="41">
        <v>266094.41790777392</v>
      </c>
      <c r="M154" s="41">
        <v>49301.304046079786</v>
      </c>
      <c r="N154" s="43">
        <v>29580.782427647871</v>
      </c>
      <c r="O154" s="43">
        <v>20486.062232587396</v>
      </c>
      <c r="P154" s="43">
        <v>611397.03597885359</v>
      </c>
      <c r="AC154" s="50" t="str">
        <f t="shared" si="121"/>
        <v>2022AbrilOutros - América do Sul</v>
      </c>
      <c r="AD154" s="2">
        <v>2022</v>
      </c>
      <c r="AE154" s="2" t="s">
        <v>57</v>
      </c>
      <c r="AF154" s="2" t="s">
        <v>5</v>
      </c>
      <c r="AG154" s="2" t="s">
        <v>1193</v>
      </c>
      <c r="AH154" s="54">
        <f t="shared" si="122"/>
        <v>1459757.8254538225</v>
      </c>
      <c r="AI154" s="27">
        <f t="shared" si="79"/>
        <v>1.0577955256911758E-4</v>
      </c>
      <c r="AJ154" s="28">
        <f t="shared" ref="AJ154" si="125">AI154*$AA$6</f>
        <v>275220.10490808421</v>
      </c>
      <c r="AK154" s="46">
        <f t="shared" si="109"/>
        <v>67151.195895811979</v>
      </c>
      <c r="AL154" s="46">
        <f t="shared" si="110"/>
        <v>23893.563199334963</v>
      </c>
      <c r="AM154" s="46">
        <f t="shared" si="111"/>
        <v>50168.961135224832</v>
      </c>
      <c r="AN154" s="46">
        <f t="shared" si="112"/>
        <v>9295.1788543754319</v>
      </c>
      <c r="AO154" s="46">
        <f t="shared" si="113"/>
        <v>5577.1073126252595</v>
      </c>
      <c r="AP154" s="46">
        <f t="shared" si="114"/>
        <v>3862.4051870065491</v>
      </c>
      <c r="AQ154" s="46">
        <f t="shared" si="115"/>
        <v>115271.6933237052</v>
      </c>
      <c r="BG154" s="50" t="str">
        <f t="shared" si="117"/>
        <v>2022MarçoCanadá</v>
      </c>
      <c r="BH154" s="2">
        <v>2022</v>
      </c>
      <c r="BI154" s="55" t="s">
        <v>56</v>
      </c>
      <c r="BJ154" s="55" t="str">
        <f t="shared" si="123"/>
        <v>Março/2022</v>
      </c>
      <c r="BK154" s="2" t="s">
        <v>26</v>
      </c>
      <c r="BL154" s="2" t="s">
        <v>18</v>
      </c>
      <c r="BM154" s="52" t="s">
        <v>1203</v>
      </c>
      <c r="BN154" s="51">
        <f t="shared" si="118"/>
        <v>166396.51882849165</v>
      </c>
    </row>
    <row r="155" spans="4:66" x14ac:dyDescent="0.25">
      <c r="D155" t="str">
        <f t="shared" si="119"/>
        <v>2022MaioBrasil</v>
      </c>
      <c r="E155" s="2">
        <v>2022</v>
      </c>
      <c r="F155" s="2" t="s">
        <v>58</v>
      </c>
      <c r="G155" s="2" t="s">
        <v>5</v>
      </c>
      <c r="H155" s="2" t="s">
        <v>6</v>
      </c>
      <c r="I155" s="45">
        <f t="shared" si="120"/>
        <v>737318717.65143299</v>
      </c>
      <c r="J155" s="33">
        <v>165414097.18991357</v>
      </c>
      <c r="K155" s="41">
        <v>61945338.646642223</v>
      </c>
      <c r="L155" s="41">
        <v>134756096.4413121</v>
      </c>
      <c r="M155" s="41">
        <v>20297301.593777444</v>
      </c>
      <c r="N155" s="43">
        <v>10261160.184000297</v>
      </c>
      <c r="O155" s="43">
        <v>9052084.1826809663</v>
      </c>
      <c r="P155" s="43">
        <v>335592639.41310632</v>
      </c>
      <c r="AC155" s="50" t="str">
        <f t="shared" si="121"/>
        <v>2022MaioBrasil</v>
      </c>
      <c r="AD155" s="2">
        <v>2022</v>
      </c>
      <c r="AE155" s="2" t="s">
        <v>58</v>
      </c>
      <c r="AF155" s="2" t="s">
        <v>5</v>
      </c>
      <c r="AG155" s="2" t="s">
        <v>6</v>
      </c>
      <c r="AH155" s="54">
        <f t="shared" si="122"/>
        <v>737318717.65143299</v>
      </c>
      <c r="AI155" s="27">
        <f t="shared" si="79"/>
        <v>5.3428892583437179E-2</v>
      </c>
      <c r="AJ155" s="28">
        <f t="shared" si="80"/>
        <v>139012739.84240118</v>
      </c>
      <c r="AK155" s="46">
        <f t="shared" si="109"/>
        <v>31186875.239206709</v>
      </c>
      <c r="AL155" s="46">
        <f t="shared" si="110"/>
        <v>11679062.309938606</v>
      </c>
      <c r="AM155" s="46">
        <f t="shared" si="111"/>
        <v>25406671.129200291</v>
      </c>
      <c r="AN155" s="46">
        <f t="shared" si="112"/>
        <v>3826816.5969610456</v>
      </c>
      <c r="AO155" s="46">
        <f t="shared" si="113"/>
        <v>1934620.6151977598</v>
      </c>
      <c r="AP155" s="46">
        <f t="shared" si="114"/>
        <v>1706663.6088213762</v>
      </c>
      <c r="AQ155" s="46">
        <f t="shared" si="115"/>
        <v>63272030.34307538</v>
      </c>
      <c r="BG155" s="50" t="str">
        <f t="shared" si="117"/>
        <v>2022MarçoMéxico</v>
      </c>
      <c r="BH155" s="2">
        <v>2022</v>
      </c>
      <c r="BI155" s="55" t="s">
        <v>56</v>
      </c>
      <c r="BJ155" s="55" t="str">
        <f t="shared" si="123"/>
        <v>Março/2022</v>
      </c>
      <c r="BK155" s="2" t="s">
        <v>26</v>
      </c>
      <c r="BL155" s="2" t="s">
        <v>19</v>
      </c>
      <c r="BM155" s="52" t="s">
        <v>1203</v>
      </c>
      <c r="BN155" s="51">
        <f t="shared" si="118"/>
        <v>99837.911297094965</v>
      </c>
    </row>
    <row r="156" spans="4:66" x14ac:dyDescent="0.25">
      <c r="D156" t="str">
        <f t="shared" si="119"/>
        <v>2022MaioArgentina</v>
      </c>
      <c r="E156" s="2">
        <v>2022</v>
      </c>
      <c r="F156" s="2" t="s">
        <v>58</v>
      </c>
      <c r="G156" s="2" t="s">
        <v>5</v>
      </c>
      <c r="H156" s="2" t="s">
        <v>7</v>
      </c>
      <c r="I156" s="45">
        <f t="shared" si="120"/>
        <v>114024475.84556441</v>
      </c>
      <c r="J156" s="33">
        <v>30719760.906698238</v>
      </c>
      <c r="K156" s="41">
        <v>12389067.729328444</v>
      </c>
      <c r="L156" s="41">
        <v>26913179.45863891</v>
      </c>
      <c r="M156" s="41">
        <v>7997136.8279483123</v>
      </c>
      <c r="N156" s="43">
        <v>4104464.0736001185</v>
      </c>
      <c r="O156" s="43">
        <v>2243842.9012154085</v>
      </c>
      <c r="P156" s="43">
        <v>29657023.948134985</v>
      </c>
      <c r="AC156" s="50" t="str">
        <f t="shared" si="121"/>
        <v>2022MaioArgentina</v>
      </c>
      <c r="AD156" s="2">
        <v>2022</v>
      </c>
      <c r="AE156" s="2" t="s">
        <v>58</v>
      </c>
      <c r="AF156" s="2" t="s">
        <v>5</v>
      </c>
      <c r="AG156" s="2" t="s">
        <v>7</v>
      </c>
      <c r="AH156" s="54">
        <f t="shared" si="122"/>
        <v>114024475.84556441</v>
      </c>
      <c r="AI156" s="27">
        <f t="shared" si="79"/>
        <v>8.2626431772148141E-3</v>
      </c>
      <c r="AJ156" s="28">
        <f t="shared" si="80"/>
        <v>21497968.811744027</v>
      </c>
      <c r="AK156" s="46">
        <f t="shared" si="109"/>
        <v>5791848.25870982</v>
      </c>
      <c r="AL156" s="46">
        <f t="shared" si="110"/>
        <v>2335812.4619877213</v>
      </c>
      <c r="AM156" s="46">
        <f t="shared" si="111"/>
        <v>5074162.2650414156</v>
      </c>
      <c r="AN156" s="46">
        <f t="shared" si="112"/>
        <v>1507765.7392026521</v>
      </c>
      <c r="AO156" s="46">
        <f t="shared" si="113"/>
        <v>773848.24607910402</v>
      </c>
      <c r="AP156" s="46">
        <f t="shared" si="114"/>
        <v>423050.08947479026</v>
      </c>
      <c r="AQ156" s="46">
        <f t="shared" si="115"/>
        <v>5591481.7512485245</v>
      </c>
      <c r="BG156" s="50" t="str">
        <f t="shared" si="117"/>
        <v>2022AbrilEstados Unidos</v>
      </c>
      <c r="BH156" s="2">
        <v>2022</v>
      </c>
      <c r="BI156" s="55" t="s">
        <v>57</v>
      </c>
      <c r="BJ156" s="55" t="str">
        <f t="shared" si="123"/>
        <v>Abril/2022</v>
      </c>
      <c r="BK156" s="2" t="s">
        <v>26</v>
      </c>
      <c r="BL156" s="2" t="s">
        <v>17</v>
      </c>
      <c r="BM156" s="52" t="s">
        <v>1203</v>
      </c>
      <c r="BN156" s="51">
        <f t="shared" si="118"/>
        <v>364869.47502151167</v>
      </c>
    </row>
    <row r="157" spans="4:66" x14ac:dyDescent="0.25">
      <c r="D157" t="str">
        <f t="shared" si="119"/>
        <v>2022MaioColômbia</v>
      </c>
      <c r="E157" s="2">
        <v>2022</v>
      </c>
      <c r="F157" s="2" t="s">
        <v>58</v>
      </c>
      <c r="G157" s="2" t="s">
        <v>5</v>
      </c>
      <c r="H157" s="2" t="s">
        <v>8</v>
      </c>
      <c r="I157" s="45">
        <f t="shared" si="120"/>
        <v>49537154.449070901</v>
      </c>
      <c r="J157" s="33">
        <v>14178351.187706878</v>
      </c>
      <c r="K157" s="41">
        <v>3964501.6733851023</v>
      </c>
      <c r="L157" s="41">
        <v>4041731.8974987762</v>
      </c>
      <c r="M157" s="41">
        <v>2009432.8577839669</v>
      </c>
      <c r="N157" s="43">
        <v>2052232.0368000593</v>
      </c>
      <c r="O157" s="43">
        <v>1438360.8341124416</v>
      </c>
      <c r="P157" s="43">
        <v>21852543.961783674</v>
      </c>
      <c r="AC157" s="50" t="str">
        <f t="shared" si="121"/>
        <v>2022MaioColômbia</v>
      </c>
      <c r="AD157" s="2">
        <v>2022</v>
      </c>
      <c r="AE157" s="2" t="s">
        <v>58</v>
      </c>
      <c r="AF157" s="2" t="s">
        <v>5</v>
      </c>
      <c r="AG157" s="2" t="s">
        <v>8</v>
      </c>
      <c r="AH157" s="54">
        <f t="shared" si="122"/>
        <v>49537154.449070901</v>
      </c>
      <c r="AI157" s="27">
        <f t="shared" si="79"/>
        <v>3.5896488731210802E-3</v>
      </c>
      <c r="AJ157" s="28">
        <f t="shared" si="80"/>
        <v>9339645.6635419801</v>
      </c>
      <c r="AK157" s="46">
        <f t="shared" si="109"/>
        <v>2673160.734789147</v>
      </c>
      <c r="AL157" s="46">
        <f t="shared" si="110"/>
        <v>747459.98783607071</v>
      </c>
      <c r="AM157" s="46">
        <f t="shared" si="111"/>
        <v>762020.83485604275</v>
      </c>
      <c r="AN157" s="46">
        <f t="shared" si="112"/>
        <v>378854.84309914353</v>
      </c>
      <c r="AO157" s="46">
        <f t="shared" si="113"/>
        <v>386924.12303955201</v>
      </c>
      <c r="AP157" s="46">
        <f t="shared" si="114"/>
        <v>271185.95479153225</v>
      </c>
      <c r="AQ157" s="46">
        <f t="shared" si="115"/>
        <v>4120039.1851304914</v>
      </c>
      <c r="BG157" s="50" t="str">
        <f t="shared" si="117"/>
        <v>2022AbrilCanadá</v>
      </c>
      <c r="BH157" s="2">
        <v>2022</v>
      </c>
      <c r="BI157" s="55" t="s">
        <v>57</v>
      </c>
      <c r="BJ157" s="55" t="str">
        <f t="shared" si="123"/>
        <v>Abril/2022</v>
      </c>
      <c r="BK157" s="2" t="s">
        <v>26</v>
      </c>
      <c r="BL157" s="2" t="s">
        <v>18</v>
      </c>
      <c r="BM157" s="52" t="s">
        <v>1203</v>
      </c>
      <c r="BN157" s="51">
        <f t="shared" si="118"/>
        <v>182434.73751075583</v>
      </c>
    </row>
    <row r="158" spans="4:66" x14ac:dyDescent="0.25">
      <c r="D158" t="str">
        <f t="shared" si="119"/>
        <v>2022MaioChile</v>
      </c>
      <c r="E158" s="2">
        <v>2022</v>
      </c>
      <c r="F158" s="2" t="s">
        <v>58</v>
      </c>
      <c r="G158" s="2" t="s">
        <v>5</v>
      </c>
      <c r="H158" s="2" t="s">
        <v>9</v>
      </c>
      <c r="I158" s="45">
        <f t="shared" si="120"/>
        <v>59928736.773880884</v>
      </c>
      <c r="J158" s="33">
        <v>16541409.718991358</v>
      </c>
      <c r="K158" s="41">
        <v>5162111.5538868513</v>
      </c>
      <c r="L158" s="41">
        <v>13409039.942290056</v>
      </c>
      <c r="M158" s="41">
        <v>3998568.4139741561</v>
      </c>
      <c r="N158" s="43">
        <v>2052232.0368000593</v>
      </c>
      <c r="O158" s="43">
        <v>815071.13933038351</v>
      </c>
      <c r="P158" s="43">
        <v>17950303.968608014</v>
      </c>
      <c r="AC158" s="50" t="str">
        <f t="shared" si="121"/>
        <v>2022MaioChile</v>
      </c>
      <c r="AD158" s="2">
        <v>2022</v>
      </c>
      <c r="AE158" s="2" t="s">
        <v>58</v>
      </c>
      <c r="AF158" s="2" t="s">
        <v>5</v>
      </c>
      <c r="AG158" s="2" t="s">
        <v>9</v>
      </c>
      <c r="AH158" s="54">
        <f t="shared" si="122"/>
        <v>59928736.773880884</v>
      </c>
      <c r="AI158" s="27">
        <f t="shared" si="79"/>
        <v>4.3426620850638325E-3</v>
      </c>
      <c r="AJ158" s="28">
        <f t="shared" si="80"/>
        <v>11298855.833698843</v>
      </c>
      <c r="AK158" s="46">
        <f t="shared" si="109"/>
        <v>3118687.5239206711</v>
      </c>
      <c r="AL158" s="46">
        <f t="shared" si="110"/>
        <v>973255.19249488355</v>
      </c>
      <c r="AM158" s="46">
        <f t="shared" si="111"/>
        <v>2528116.1815224006</v>
      </c>
      <c r="AN158" s="46">
        <f t="shared" si="112"/>
        <v>753882.86960132571</v>
      </c>
      <c r="AO158" s="46">
        <f t="shared" si="113"/>
        <v>386924.12303955195</v>
      </c>
      <c r="AP158" s="46">
        <f t="shared" si="114"/>
        <v>153672.04104853491</v>
      </c>
      <c r="AQ158" s="46">
        <f t="shared" si="115"/>
        <v>3384317.9020714741</v>
      </c>
      <c r="BG158" s="50" t="str">
        <f t="shared" si="117"/>
        <v>2022AbrilMéxico</v>
      </c>
      <c r="BH158" s="2">
        <v>2022</v>
      </c>
      <c r="BI158" s="55" t="s">
        <v>57</v>
      </c>
      <c r="BJ158" s="55" t="str">
        <f t="shared" si="123"/>
        <v>Abril/2022</v>
      </c>
      <c r="BK158" s="2" t="s">
        <v>26</v>
      </c>
      <c r="BL158" s="2" t="s">
        <v>19</v>
      </c>
      <c r="BM158" s="52" t="s">
        <v>1203</v>
      </c>
      <c r="BN158" s="51">
        <f t="shared" si="118"/>
        <v>109460.84250645351</v>
      </c>
    </row>
    <row r="159" spans="4:66" x14ac:dyDescent="0.25">
      <c r="D159" t="str">
        <f t="shared" si="119"/>
        <v>2022MaioPeru</v>
      </c>
      <c r="E159" s="2">
        <v>2022</v>
      </c>
      <c r="F159" s="2" t="s">
        <v>58</v>
      </c>
      <c r="G159" s="2" t="s">
        <v>5</v>
      </c>
      <c r="H159" s="2" t="s">
        <v>10</v>
      </c>
      <c r="I159" s="45">
        <f t="shared" si="120"/>
        <v>37658871.833842494</v>
      </c>
      <c r="J159" s="33">
        <v>12602978.833517225</v>
      </c>
      <c r="K159" s="41">
        <v>3262454.5020564906</v>
      </c>
      <c r="L159" s="41">
        <v>5392145.849133661</v>
      </c>
      <c r="M159" s="41">
        <v>799713.68279483123</v>
      </c>
      <c r="N159" s="43">
        <v>1026116.0184000296</v>
      </c>
      <c r="O159" s="43">
        <v>527398.9725078952</v>
      </c>
      <c r="P159" s="43">
        <v>14048063.975432361</v>
      </c>
      <c r="AC159" s="50" t="str">
        <f t="shared" si="121"/>
        <v>2022MaioPeru</v>
      </c>
      <c r="AD159" s="2">
        <v>2022</v>
      </c>
      <c r="AE159" s="2" t="s">
        <v>58</v>
      </c>
      <c r="AF159" s="2" t="s">
        <v>5</v>
      </c>
      <c r="AG159" s="2" t="s">
        <v>10</v>
      </c>
      <c r="AH159" s="54">
        <f t="shared" si="122"/>
        <v>37658871.833842494</v>
      </c>
      <c r="AI159" s="27">
        <f t="shared" si="79"/>
        <v>2.7289037560755433E-3</v>
      </c>
      <c r="AJ159" s="28">
        <f t="shared" si="80"/>
        <v>7100135.704775569</v>
      </c>
      <c r="AK159" s="46">
        <f t="shared" si="109"/>
        <v>2376142.8753681304</v>
      </c>
      <c r="AL159" s="46">
        <f t="shared" si="110"/>
        <v>615097.28165676654</v>
      </c>
      <c r="AM159" s="46">
        <f t="shared" si="111"/>
        <v>1016625.4432079439</v>
      </c>
      <c r="AN159" s="46">
        <f t="shared" si="112"/>
        <v>150776.57392026516</v>
      </c>
      <c r="AO159" s="46">
        <f t="shared" si="113"/>
        <v>193462.06151977598</v>
      </c>
      <c r="AP159" s="46">
        <f t="shared" si="114"/>
        <v>99434.850090228472</v>
      </c>
      <c r="AQ159" s="46">
        <f t="shared" si="115"/>
        <v>2648596.6190124582</v>
      </c>
      <c r="BG159" s="50" t="str">
        <f t="shared" si="117"/>
        <v>2022MaioEstados Unidos</v>
      </c>
      <c r="BH159" s="2">
        <v>2022</v>
      </c>
      <c r="BI159" s="55" t="s">
        <v>58</v>
      </c>
      <c r="BJ159" s="55" t="str">
        <f t="shared" si="123"/>
        <v>Maio/2022</v>
      </c>
      <c r="BK159" s="2" t="s">
        <v>26</v>
      </c>
      <c r="BL159" s="2" t="s">
        <v>17</v>
      </c>
      <c r="BM159" s="52" t="s">
        <v>1203</v>
      </c>
      <c r="BN159" s="51">
        <f t="shared" si="118"/>
        <v>400955.46705660626</v>
      </c>
    </row>
    <row r="160" spans="4:66" x14ac:dyDescent="0.25">
      <c r="D160" t="str">
        <f t="shared" si="119"/>
        <v>2022MaioUruguai</v>
      </c>
      <c r="E160" s="2">
        <v>2022</v>
      </c>
      <c r="F160" s="2" t="s">
        <v>58</v>
      </c>
      <c r="G160" s="2" t="s">
        <v>5</v>
      </c>
      <c r="H160" s="2" t="s">
        <v>11</v>
      </c>
      <c r="I160" s="45">
        <f t="shared" si="120"/>
        <v>20368307.517083358</v>
      </c>
      <c r="J160" s="33">
        <v>7876861.7709482657</v>
      </c>
      <c r="K160" s="41">
        <v>1238906.7729328442</v>
      </c>
      <c r="L160" s="41">
        <v>2691317.9458638909</v>
      </c>
      <c r="M160" s="41">
        <v>399856.84139741561</v>
      </c>
      <c r="N160" s="43">
        <v>820892.81472002366</v>
      </c>
      <c r="O160" s="43">
        <v>316439.38350473711</v>
      </c>
      <c r="P160" s="43">
        <v>7024031.9877161803</v>
      </c>
      <c r="AC160" s="50" t="str">
        <f t="shared" si="121"/>
        <v>2022MaioUruguai</v>
      </c>
      <c r="AD160" s="2">
        <v>2022</v>
      </c>
      <c r="AE160" s="2" t="s">
        <v>58</v>
      </c>
      <c r="AF160" s="2" t="s">
        <v>5</v>
      </c>
      <c r="AG160" s="2" t="s">
        <v>11</v>
      </c>
      <c r="AH160" s="54">
        <f t="shared" si="122"/>
        <v>20368307.517083358</v>
      </c>
      <c r="AI160" s="27">
        <f t="shared" si="79"/>
        <v>1.4759643128321276E-3</v>
      </c>
      <c r="AJ160" s="28">
        <f t="shared" si="80"/>
        <v>3840203.925544315</v>
      </c>
      <c r="AK160" s="46">
        <f t="shared" si="109"/>
        <v>1485089.2971050816</v>
      </c>
      <c r="AL160" s="46">
        <f t="shared" si="110"/>
        <v>233581.24619877207</v>
      </c>
      <c r="AM160" s="46">
        <f t="shared" si="111"/>
        <v>507416.22650414146</v>
      </c>
      <c r="AN160" s="46">
        <f t="shared" si="112"/>
        <v>75388.286960132595</v>
      </c>
      <c r="AO160" s="46">
        <f t="shared" si="113"/>
        <v>154769.6492158208</v>
      </c>
      <c r="AP160" s="46">
        <f t="shared" si="114"/>
        <v>59660.910054137086</v>
      </c>
      <c r="AQ160" s="46">
        <f t="shared" si="115"/>
        <v>1324298.3095062294</v>
      </c>
      <c r="BG160" s="50" t="str">
        <f t="shared" si="117"/>
        <v>2022MaioCanadá</v>
      </c>
      <c r="BH160" s="2">
        <v>2022</v>
      </c>
      <c r="BI160" s="55" t="s">
        <v>58</v>
      </c>
      <c r="BJ160" s="55" t="str">
        <f t="shared" si="123"/>
        <v>Maio/2022</v>
      </c>
      <c r="BK160" s="2" t="s">
        <v>26</v>
      </c>
      <c r="BL160" s="2" t="s">
        <v>18</v>
      </c>
      <c r="BM160" s="52" t="s">
        <v>1203</v>
      </c>
      <c r="BN160" s="51">
        <f t="shared" si="118"/>
        <v>200477.73352830316</v>
      </c>
    </row>
    <row r="161" spans="4:66" x14ac:dyDescent="0.25">
      <c r="D161" t="str">
        <f t="shared" si="119"/>
        <v>2022MaioVenezuela</v>
      </c>
      <c r="E161" s="2">
        <v>2022</v>
      </c>
      <c r="F161" s="2" t="s">
        <v>58</v>
      </c>
      <c r="G161" s="2" t="s">
        <v>5</v>
      </c>
      <c r="H161" s="2" t="s">
        <v>12</v>
      </c>
      <c r="I161" s="45">
        <f t="shared" si="120"/>
        <v>10140445.511982085</v>
      </c>
      <c r="J161" s="33">
        <v>3938430.8854741328</v>
      </c>
      <c r="K161" s="41">
        <v>2581055.7769434256</v>
      </c>
      <c r="L161" s="41">
        <v>539214.58491336612</v>
      </c>
      <c r="M161" s="41">
        <v>200943.28577839665</v>
      </c>
      <c r="N161" s="43">
        <v>615669.6110400178</v>
      </c>
      <c r="O161" s="43">
        <v>79876.971654377587</v>
      </c>
      <c r="P161" s="43">
        <v>2185254.3961783671</v>
      </c>
      <c r="AC161" s="50" t="str">
        <f t="shared" si="121"/>
        <v>2022MaioVenezuela</v>
      </c>
      <c r="AD161" s="2">
        <v>2022</v>
      </c>
      <c r="AE161" s="2" t="s">
        <v>58</v>
      </c>
      <c r="AF161" s="2" t="s">
        <v>5</v>
      </c>
      <c r="AG161" s="2" t="s">
        <v>12</v>
      </c>
      <c r="AH161" s="54">
        <f t="shared" si="122"/>
        <v>10140445.511982085</v>
      </c>
      <c r="AI161" s="27">
        <f t="shared" si="79"/>
        <v>7.3481489217261495E-4</v>
      </c>
      <c r="AJ161" s="28">
        <f t="shared" si="80"/>
        <v>1911861.2888783629</v>
      </c>
      <c r="AK161" s="46">
        <f t="shared" si="109"/>
        <v>742544.64855254081</v>
      </c>
      <c r="AL161" s="46">
        <f t="shared" si="110"/>
        <v>486627.59624744189</v>
      </c>
      <c r="AM161" s="46">
        <f t="shared" si="111"/>
        <v>101662.54432079442</v>
      </c>
      <c r="AN161" s="46">
        <f t="shared" si="112"/>
        <v>37885.484309914347</v>
      </c>
      <c r="AO161" s="46">
        <f t="shared" si="113"/>
        <v>116077.23691186559</v>
      </c>
      <c r="AP161" s="46">
        <f t="shared" si="114"/>
        <v>15059.860022756424</v>
      </c>
      <c r="AQ161" s="46">
        <f t="shared" si="115"/>
        <v>412003.91851304908</v>
      </c>
      <c r="BG161" s="50" t="str">
        <f t="shared" si="117"/>
        <v>2022MaioMéxico</v>
      </c>
      <c r="BH161" s="2">
        <v>2022</v>
      </c>
      <c r="BI161" s="55" t="s">
        <v>58</v>
      </c>
      <c r="BJ161" s="55" t="str">
        <f t="shared" si="123"/>
        <v>Maio/2022</v>
      </c>
      <c r="BK161" s="2" t="s">
        <v>26</v>
      </c>
      <c r="BL161" s="2" t="s">
        <v>19</v>
      </c>
      <c r="BM161" s="52" t="s">
        <v>1203</v>
      </c>
      <c r="BN161" s="51">
        <f t="shared" si="118"/>
        <v>120286.64011698189</v>
      </c>
    </row>
    <row r="162" spans="4:66" x14ac:dyDescent="0.25">
      <c r="D162" t="str">
        <f t="shared" si="119"/>
        <v>2022MaioParaguai</v>
      </c>
      <c r="E162" s="2">
        <v>2022</v>
      </c>
      <c r="F162" s="2" t="s">
        <v>58</v>
      </c>
      <c r="G162" s="2" t="s">
        <v>5</v>
      </c>
      <c r="H162" s="2" t="s">
        <v>13</v>
      </c>
      <c r="I162" s="45">
        <f t="shared" si="120"/>
        <v>6686238.4156119386</v>
      </c>
      <c r="J162" s="33">
        <v>1575372.3541896532</v>
      </c>
      <c r="K162" s="41">
        <v>1643616.3187575734</v>
      </c>
      <c r="L162" s="41">
        <v>1340903.9942290056</v>
      </c>
      <c r="M162" s="41">
        <v>100133.35452930204</v>
      </c>
      <c r="N162" s="43">
        <v>410446.40736001183</v>
      </c>
      <c r="O162" s="43">
        <v>210959.58900315812</v>
      </c>
      <c r="P162" s="43">
        <v>1404806.3975432359</v>
      </c>
      <c r="AC162" s="50" t="str">
        <f t="shared" si="121"/>
        <v>2022MaioParaguai</v>
      </c>
      <c r="AD162" s="2">
        <v>2022</v>
      </c>
      <c r="AE162" s="2" t="s">
        <v>58</v>
      </c>
      <c r="AF162" s="2" t="s">
        <v>5</v>
      </c>
      <c r="AG162" s="2" t="s">
        <v>13</v>
      </c>
      <c r="AH162" s="54">
        <f t="shared" si="122"/>
        <v>6686238.4156119386</v>
      </c>
      <c r="AI162" s="27">
        <f t="shared" si="79"/>
        <v>4.8451003011680722E-4</v>
      </c>
      <c r="AJ162" s="28">
        <f t="shared" si="80"/>
        <v>1260611.3192872158</v>
      </c>
      <c r="AK162" s="46">
        <f t="shared" si="109"/>
        <v>297017.85942101636</v>
      </c>
      <c r="AL162" s="46">
        <f t="shared" si="110"/>
        <v>309884.45329037093</v>
      </c>
      <c r="AM162" s="46">
        <f t="shared" si="111"/>
        <v>252811.61815224009</v>
      </c>
      <c r="AN162" s="46">
        <f t="shared" si="112"/>
        <v>18878.961878341157</v>
      </c>
      <c r="AO162" s="46">
        <f t="shared" si="113"/>
        <v>77384.824607910399</v>
      </c>
      <c r="AP162" s="46">
        <f t="shared" si="114"/>
        <v>39773.940036091393</v>
      </c>
      <c r="AQ162" s="46">
        <f t="shared" si="115"/>
        <v>264859.66190124582</v>
      </c>
      <c r="BG162" s="50" t="str">
        <f t="shared" si="117"/>
        <v>2022JunhoEstados Unidos</v>
      </c>
      <c r="BH162" s="2">
        <v>2022</v>
      </c>
      <c r="BI162" s="55" t="s">
        <v>59</v>
      </c>
      <c r="BJ162" s="55" t="str">
        <f t="shared" si="123"/>
        <v>Junho/2022</v>
      </c>
      <c r="BK162" s="2" t="s">
        <v>26</v>
      </c>
      <c r="BL162" s="2" t="s">
        <v>17</v>
      </c>
      <c r="BM162" s="52" t="s">
        <v>1203</v>
      </c>
      <c r="BN162" s="51">
        <f t="shared" si="118"/>
        <v>433031.90442113485</v>
      </c>
    </row>
    <row r="163" spans="4:66" x14ac:dyDescent="0.25">
      <c r="D163" t="str">
        <f t="shared" si="119"/>
        <v>2022MaioEquador</v>
      </c>
      <c r="E163" s="2">
        <v>2022</v>
      </c>
      <c r="F163" s="2" t="s">
        <v>58</v>
      </c>
      <c r="G163" s="2" t="s">
        <v>5</v>
      </c>
      <c r="H163" s="2" t="s">
        <v>14</v>
      </c>
      <c r="I163" s="45">
        <f t="shared" si="120"/>
        <v>5191251.0026557883</v>
      </c>
      <c r="J163" s="33">
        <v>787686.17709482659</v>
      </c>
      <c r="K163" s="41">
        <v>929180.07969963329</v>
      </c>
      <c r="L163" s="41">
        <v>539214.58491336612</v>
      </c>
      <c r="M163" s="41">
        <v>676576.7197925814</v>
      </c>
      <c r="N163" s="43">
        <v>328357.1258880095</v>
      </c>
      <c r="O163" s="43">
        <v>135205.91840656952</v>
      </c>
      <c r="P163" s="43">
        <v>1795030.3968608014</v>
      </c>
      <c r="AC163" s="50" t="str">
        <f t="shared" si="121"/>
        <v>2022MaioEquador</v>
      </c>
      <c r="AD163" s="2">
        <v>2022</v>
      </c>
      <c r="AE163" s="2" t="s">
        <v>58</v>
      </c>
      <c r="AF163" s="2" t="s">
        <v>5</v>
      </c>
      <c r="AG163" s="2" t="s">
        <v>14</v>
      </c>
      <c r="AH163" s="54">
        <f t="shared" si="122"/>
        <v>5191251.0026557883</v>
      </c>
      <c r="AI163" s="27">
        <f t="shared" si="79"/>
        <v>3.7617760888810064E-4</v>
      </c>
      <c r="AJ163" s="28">
        <f t="shared" si="80"/>
        <v>978749.09155629633</v>
      </c>
      <c r="AK163" s="46">
        <f t="shared" si="109"/>
        <v>148508.92971050818</v>
      </c>
      <c r="AL163" s="46">
        <f t="shared" si="110"/>
        <v>175185.93464907908</v>
      </c>
      <c r="AM163" s="46">
        <f t="shared" si="111"/>
        <v>101662.54432079442</v>
      </c>
      <c r="AN163" s="46">
        <f t="shared" si="112"/>
        <v>127560.55323203484</v>
      </c>
      <c r="AO163" s="46">
        <f t="shared" si="113"/>
        <v>61907.859686328324</v>
      </c>
      <c r="AP163" s="46">
        <f t="shared" si="114"/>
        <v>25491.479750404029</v>
      </c>
      <c r="AQ163" s="46">
        <f t="shared" si="115"/>
        <v>338431.79020714742</v>
      </c>
      <c r="BG163" s="50" t="str">
        <f t="shared" si="117"/>
        <v>2022JunhoCanadá</v>
      </c>
      <c r="BH163" s="2">
        <v>2022</v>
      </c>
      <c r="BI163" s="55" t="s">
        <v>59</v>
      </c>
      <c r="BJ163" s="55" t="str">
        <f t="shared" si="123"/>
        <v>Junho/2022</v>
      </c>
      <c r="BK163" s="2" t="s">
        <v>26</v>
      </c>
      <c r="BL163" s="2" t="s">
        <v>18</v>
      </c>
      <c r="BM163" s="52" t="s">
        <v>1203</v>
      </c>
      <c r="BN163" s="51">
        <f t="shared" si="118"/>
        <v>216515.9522105674</v>
      </c>
    </row>
    <row r="164" spans="4:66" x14ac:dyDescent="0.25">
      <c r="D164" t="str">
        <f t="shared" si="119"/>
        <v>2022MaioBolívia</v>
      </c>
      <c r="E164" s="2">
        <v>2022</v>
      </c>
      <c r="F164" s="2" t="s">
        <v>58</v>
      </c>
      <c r="G164" s="2" t="s">
        <v>5</v>
      </c>
      <c r="H164" s="2" t="s">
        <v>15</v>
      </c>
      <c r="I164" s="45">
        <f t="shared" si="120"/>
        <v>4017448.6424684883</v>
      </c>
      <c r="J164" s="33">
        <v>787686.17709482659</v>
      </c>
      <c r="K164" s="41">
        <v>784640.95619080146</v>
      </c>
      <c r="L164" s="41">
        <v>1340903.9942290056</v>
      </c>
      <c r="M164" s="41">
        <v>50066.677264651022</v>
      </c>
      <c r="N164" s="43">
        <v>246267.84441600714</v>
      </c>
      <c r="O164" s="43">
        <v>105479.79450157906</v>
      </c>
      <c r="P164" s="43">
        <v>702403.19877161796</v>
      </c>
      <c r="AC164" s="50" t="str">
        <f t="shared" si="121"/>
        <v>2022MaioBolívia</v>
      </c>
      <c r="AD164" s="2">
        <v>2022</v>
      </c>
      <c r="AE164" s="2" t="s">
        <v>58</v>
      </c>
      <c r="AF164" s="2" t="s">
        <v>5</v>
      </c>
      <c r="AG164" s="2" t="s">
        <v>15</v>
      </c>
      <c r="AH164" s="54">
        <f t="shared" si="122"/>
        <v>4017448.6424684883</v>
      </c>
      <c r="AI164" s="27">
        <f t="shared" si="79"/>
        <v>2.9111946684554269E-4</v>
      </c>
      <c r="AJ164" s="28">
        <f t="shared" si="80"/>
        <v>757442.51379455603</v>
      </c>
      <c r="AK164" s="46">
        <f t="shared" si="109"/>
        <v>148508.92971050818</v>
      </c>
      <c r="AL164" s="46">
        <f t="shared" si="110"/>
        <v>147934.78925922237</v>
      </c>
      <c r="AM164" s="46">
        <f t="shared" si="111"/>
        <v>252811.61815224015</v>
      </c>
      <c r="AN164" s="46">
        <f t="shared" si="112"/>
        <v>9439.4809391705803</v>
      </c>
      <c r="AO164" s="46">
        <f t="shared" si="113"/>
        <v>46430.894764746248</v>
      </c>
      <c r="AP164" s="46">
        <f t="shared" si="114"/>
        <v>19886.970018045704</v>
      </c>
      <c r="AQ164" s="46">
        <f t="shared" si="115"/>
        <v>132429.83095062294</v>
      </c>
      <c r="BG164" s="50" t="str">
        <f t="shared" si="117"/>
        <v>2022JunhoMéxico</v>
      </c>
      <c r="BH164" s="2">
        <v>2022</v>
      </c>
      <c r="BI164" s="55" t="s">
        <v>59</v>
      </c>
      <c r="BJ164" s="55" t="str">
        <f t="shared" si="123"/>
        <v>Junho/2022</v>
      </c>
      <c r="BK164" s="2" t="s">
        <v>26</v>
      </c>
      <c r="BL164" s="2" t="s">
        <v>19</v>
      </c>
      <c r="BM164" s="52" t="s">
        <v>1203</v>
      </c>
      <c r="BN164" s="51">
        <f t="shared" si="118"/>
        <v>129909.57132634042</v>
      </c>
    </row>
    <row r="165" spans="4:66" x14ac:dyDescent="0.25">
      <c r="D165" t="str">
        <f t="shared" si="119"/>
        <v>2022MaioOutros - América do Sul</v>
      </c>
      <c r="E165" s="2">
        <v>2022</v>
      </c>
      <c r="F165" s="2" t="s">
        <v>58</v>
      </c>
      <c r="G165" s="2" t="s">
        <v>5</v>
      </c>
      <c r="H165" s="2" t="s">
        <v>1193</v>
      </c>
      <c r="I165" s="45">
        <f t="shared" si="120"/>
        <v>1591362.95804042</v>
      </c>
      <c r="J165" s="33">
        <v>387491.38064947037</v>
      </c>
      <c r="K165" s="41">
        <v>143013.13751200968</v>
      </c>
      <c r="L165" s="41">
        <v>290842.07297992753</v>
      </c>
      <c r="M165" s="41">
        <v>55635.598617476942</v>
      </c>
      <c r="N165" s="43">
        <v>33381.359170486168</v>
      </c>
      <c r="O165" s="43">
        <v>22730.68287617898</v>
      </c>
      <c r="P165" s="43">
        <v>658268.72623487003</v>
      </c>
      <c r="AC165" s="50" t="str">
        <f t="shared" si="121"/>
        <v>2022MaioOutros - América do Sul</v>
      </c>
      <c r="AD165" s="2">
        <v>2022</v>
      </c>
      <c r="AE165" s="2" t="s">
        <v>58</v>
      </c>
      <c r="AF165" s="2" t="s">
        <v>5</v>
      </c>
      <c r="AG165" s="2" t="s">
        <v>1193</v>
      </c>
      <c r="AH165" s="54">
        <f t="shared" si="122"/>
        <v>1591362.95804042</v>
      </c>
      <c r="AI165" s="27">
        <f t="shared" si="79"/>
        <v>1.153161563797406E-4</v>
      </c>
      <c r="AJ165" s="28">
        <f t="shared" ref="AJ165" si="126">AI165*$AA$6</f>
        <v>300032.6990009881</v>
      </c>
      <c r="AK165" s="46">
        <f t="shared" si="109"/>
        <v>73056.925315793909</v>
      </c>
      <c r="AL165" s="46">
        <f t="shared" si="110"/>
        <v>26963.438745089767</v>
      </c>
      <c r="AM165" s="46">
        <f t="shared" si="111"/>
        <v>54834.839342159423</v>
      </c>
      <c r="AN165" s="46">
        <f t="shared" si="112"/>
        <v>10489.435316687363</v>
      </c>
      <c r="AO165" s="46">
        <f t="shared" si="113"/>
        <v>6293.6611900124171</v>
      </c>
      <c r="AP165" s="46">
        <f t="shared" si="114"/>
        <v>4285.6019106247777</v>
      </c>
      <c r="AQ165" s="46">
        <f t="shared" si="115"/>
        <v>124108.79718062039</v>
      </c>
      <c r="BG165" s="50" t="str">
        <f t="shared" si="117"/>
        <v>2022JulhoEstados Unidos</v>
      </c>
      <c r="BH165" s="2">
        <v>2022</v>
      </c>
      <c r="BI165" s="55" t="s">
        <v>60</v>
      </c>
      <c r="BJ165" s="55" t="str">
        <f t="shared" si="123"/>
        <v>Julho/2022</v>
      </c>
      <c r="BK165" s="2" t="s">
        <v>26</v>
      </c>
      <c r="BL165" s="2" t="s">
        <v>17</v>
      </c>
      <c r="BM165" s="52" t="s">
        <v>1203</v>
      </c>
      <c r="BN165" s="51">
        <f t="shared" si="118"/>
        <v>465108.34178566333</v>
      </c>
    </row>
    <row r="166" spans="4:66" x14ac:dyDescent="0.25">
      <c r="D166" t="str">
        <f t="shared" si="119"/>
        <v>2022JunhoBrasil</v>
      </c>
      <c r="E166" s="2">
        <v>2022</v>
      </c>
      <c r="F166" s="2" t="s">
        <v>59</v>
      </c>
      <c r="G166" s="2" t="s">
        <v>5</v>
      </c>
      <c r="H166" s="2" t="s">
        <v>6</v>
      </c>
      <c r="I166" s="45">
        <f t="shared" si="120"/>
        <v>771297376.42289853</v>
      </c>
      <c r="J166" s="33">
        <v>173076918.13277236</v>
      </c>
      <c r="K166" s="41">
        <v>67052221.607205413</v>
      </c>
      <c r="L166" s="41">
        <v>141960379.64425704</v>
      </c>
      <c r="M166" s="41">
        <v>22056498.247662228</v>
      </c>
      <c r="N166" s="43">
        <v>11107750.306517374</v>
      </c>
      <c r="O166" s="43">
        <v>9662263.5862706248</v>
      </c>
      <c r="P166" s="43">
        <v>346381344.89821345</v>
      </c>
      <c r="AC166" s="50" t="str">
        <f t="shared" si="121"/>
        <v>2022JunhoBrasil</v>
      </c>
      <c r="AD166" s="2">
        <v>2022</v>
      </c>
      <c r="AE166" s="2" t="s">
        <v>59</v>
      </c>
      <c r="AF166" s="2" t="s">
        <v>5</v>
      </c>
      <c r="AG166" s="2" t="s">
        <v>6</v>
      </c>
      <c r="AH166" s="54">
        <f t="shared" si="122"/>
        <v>771297376.42289853</v>
      </c>
      <c r="AI166" s="27">
        <f t="shared" si="79"/>
        <v>5.5891114233543378E-2</v>
      </c>
      <c r="AJ166" s="28">
        <f t="shared" ref="AJ166:AJ219" si="127">AI166*$AA$6</f>
        <v>145419014.82079455</v>
      </c>
      <c r="AK166" s="46">
        <f t="shared" si="109"/>
        <v>32631609.665021352</v>
      </c>
      <c r="AL166" s="46">
        <f t="shared" si="110"/>
        <v>12641904.803160073</v>
      </c>
      <c r="AM166" s="46">
        <f t="shared" si="111"/>
        <v>26764953.677393265</v>
      </c>
      <c r="AN166" s="46">
        <f t="shared" si="112"/>
        <v>4158492.3579631136</v>
      </c>
      <c r="AO166" s="46">
        <f t="shared" si="113"/>
        <v>2094235.1884307282</v>
      </c>
      <c r="AP166" s="46">
        <f t="shared" si="114"/>
        <v>1821705.7319327828</v>
      </c>
      <c r="AQ166" s="46">
        <f t="shared" si="115"/>
        <v>65306113.396893226</v>
      </c>
      <c r="BG166" s="50" t="str">
        <f t="shared" si="117"/>
        <v>2022JulhoCanadá</v>
      </c>
      <c r="BH166" s="2">
        <v>2022</v>
      </c>
      <c r="BI166" s="55" t="s">
        <v>60</v>
      </c>
      <c r="BJ166" s="55" t="str">
        <f t="shared" si="123"/>
        <v>Julho/2022</v>
      </c>
      <c r="BK166" s="2" t="s">
        <v>26</v>
      </c>
      <c r="BL166" s="2" t="s">
        <v>18</v>
      </c>
      <c r="BM166" s="52" t="s">
        <v>1203</v>
      </c>
      <c r="BN166" s="51">
        <f t="shared" si="118"/>
        <v>232554.17089283167</v>
      </c>
    </row>
    <row r="167" spans="4:66" x14ac:dyDescent="0.25">
      <c r="D167" t="str">
        <f t="shared" si="119"/>
        <v>2022JunhoArgentina</v>
      </c>
      <c r="E167" s="2">
        <v>2022</v>
      </c>
      <c r="F167" s="2" t="s">
        <v>59</v>
      </c>
      <c r="G167" s="2" t="s">
        <v>5</v>
      </c>
      <c r="H167" s="2" t="s">
        <v>7</v>
      </c>
      <c r="I167" s="45">
        <f t="shared" si="120"/>
        <v>119638122.74866015</v>
      </c>
      <c r="J167" s="33">
        <v>31538460.637527402</v>
      </c>
      <c r="K167" s="41">
        <v>13410444.321441084</v>
      </c>
      <c r="L167" s="41">
        <v>28392075.928851411</v>
      </c>
      <c r="M167" s="41">
        <v>8639360.6982381586</v>
      </c>
      <c r="N167" s="43">
        <v>4443100.1226069499</v>
      </c>
      <c r="O167" s="43">
        <v>2425228.1601539273</v>
      </c>
      <c r="P167" s="43">
        <v>30789452.879841201</v>
      </c>
      <c r="AC167" s="50" t="str">
        <f t="shared" si="121"/>
        <v>2022JunhoArgentina</v>
      </c>
      <c r="AD167" s="2">
        <v>2022</v>
      </c>
      <c r="AE167" s="2" t="s">
        <v>59</v>
      </c>
      <c r="AF167" s="2" t="s">
        <v>5</v>
      </c>
      <c r="AG167" s="2" t="s">
        <v>7</v>
      </c>
      <c r="AH167" s="54">
        <f t="shared" si="122"/>
        <v>119638122.74866015</v>
      </c>
      <c r="AI167" s="27">
        <f t="shared" si="79"/>
        <v>8.6694291846855197E-3</v>
      </c>
      <c r="AJ167" s="28">
        <f t="shared" si="127"/>
        <v>22556355.663759448</v>
      </c>
      <c r="AK167" s="46">
        <f t="shared" si="109"/>
        <v>5946204.4278483354</v>
      </c>
      <c r="AL167" s="46">
        <f t="shared" si="110"/>
        <v>2528380.9606320155</v>
      </c>
      <c r="AM167" s="46">
        <f t="shared" si="111"/>
        <v>5352990.7354786545</v>
      </c>
      <c r="AN167" s="46">
        <f t="shared" si="112"/>
        <v>1628849.4682113982</v>
      </c>
      <c r="AO167" s="46">
        <f t="shared" si="113"/>
        <v>837694.0753722915</v>
      </c>
      <c r="AP167" s="46">
        <f t="shared" si="114"/>
        <v>457248.13871512859</v>
      </c>
      <c r="AQ167" s="46">
        <f t="shared" si="115"/>
        <v>5804987.8575016223</v>
      </c>
      <c r="BG167" s="50" t="str">
        <f t="shared" si="117"/>
        <v>2022JulhoMéxico</v>
      </c>
      <c r="BH167" s="2">
        <v>2022</v>
      </c>
      <c r="BI167" s="55" t="s">
        <v>60</v>
      </c>
      <c r="BJ167" s="55" t="str">
        <f t="shared" si="123"/>
        <v>Julho/2022</v>
      </c>
      <c r="BK167" s="2" t="s">
        <v>26</v>
      </c>
      <c r="BL167" s="2" t="s">
        <v>19</v>
      </c>
      <c r="BM167" s="52" t="s">
        <v>1203</v>
      </c>
      <c r="BN167" s="51">
        <f t="shared" si="118"/>
        <v>139532.50253569896</v>
      </c>
    </row>
    <row r="168" spans="4:66" x14ac:dyDescent="0.25">
      <c r="D168" t="str">
        <f t="shared" si="119"/>
        <v>2022JunhoColômbia</v>
      </c>
      <c r="E168" s="2">
        <v>2022</v>
      </c>
      <c r="F168" s="2" t="s">
        <v>59</v>
      </c>
      <c r="G168" s="2" t="s">
        <v>5</v>
      </c>
      <c r="H168" s="2" t="s">
        <v>8</v>
      </c>
      <c r="I168" s="45">
        <f t="shared" si="120"/>
        <v>52946762.635678358</v>
      </c>
      <c r="J168" s="33">
        <v>15384614.94513532</v>
      </c>
      <c r="K168" s="41">
        <v>4291342.1828611465</v>
      </c>
      <c r="L168" s="41">
        <v>4258811.3893277114</v>
      </c>
      <c r="M168" s="41">
        <v>2171716.75053905</v>
      </c>
      <c r="N168" s="43">
        <v>2221550.0613034749</v>
      </c>
      <c r="O168" s="43">
        <v>1526637.6466307589</v>
      </c>
      <c r="P168" s="43">
        <v>23092089.659880895</v>
      </c>
      <c r="AC168" s="50" t="str">
        <f t="shared" si="121"/>
        <v>2022JunhoColômbia</v>
      </c>
      <c r="AD168" s="2">
        <v>2022</v>
      </c>
      <c r="AE168" s="2" t="s">
        <v>59</v>
      </c>
      <c r="AF168" s="2" t="s">
        <v>5</v>
      </c>
      <c r="AG168" s="2" t="s">
        <v>8</v>
      </c>
      <c r="AH168" s="54">
        <f t="shared" si="122"/>
        <v>52946762.635678358</v>
      </c>
      <c r="AI168" s="27">
        <f t="shared" si="79"/>
        <v>3.8367219301216208E-3</v>
      </c>
      <c r="AJ168" s="28">
        <f t="shared" si="127"/>
        <v>9982487.0352070592</v>
      </c>
      <c r="AK168" s="46">
        <f t="shared" si="109"/>
        <v>2900587.5257796757</v>
      </c>
      <c r="AL168" s="46">
        <f t="shared" si="110"/>
        <v>809081.90740224486</v>
      </c>
      <c r="AM168" s="46">
        <f t="shared" si="111"/>
        <v>802948.61032179813</v>
      </c>
      <c r="AN168" s="46">
        <f t="shared" si="112"/>
        <v>409451.55524559889</v>
      </c>
      <c r="AO168" s="46">
        <f t="shared" si="113"/>
        <v>418847.03768614575</v>
      </c>
      <c r="AP168" s="46">
        <f t="shared" si="114"/>
        <v>287829.50564537977</v>
      </c>
      <c r="AQ168" s="46">
        <f t="shared" si="115"/>
        <v>4353740.8931262158</v>
      </c>
      <c r="BG168" s="50" t="str">
        <f t="shared" si="117"/>
        <v>2022AgostoEstados Unidos</v>
      </c>
      <c r="BH168" s="2">
        <v>2022</v>
      </c>
      <c r="BI168" s="55" t="s">
        <v>61</v>
      </c>
      <c r="BJ168" s="55" t="str">
        <f t="shared" si="123"/>
        <v>Agosto/2022</v>
      </c>
      <c r="BK168" s="2" t="s">
        <v>26</v>
      </c>
      <c r="BL168" s="2" t="s">
        <v>17</v>
      </c>
      <c r="BM168" s="52" t="s">
        <v>1203</v>
      </c>
      <c r="BN168" s="51">
        <f t="shared" si="118"/>
        <v>501194.33382075781</v>
      </c>
    </row>
    <row r="169" spans="4:66" x14ac:dyDescent="0.25">
      <c r="D169" t="str">
        <f t="shared" si="119"/>
        <v>2022JunhoChile</v>
      </c>
      <c r="E169" s="2">
        <v>2022</v>
      </c>
      <c r="F169" s="2" t="s">
        <v>59</v>
      </c>
      <c r="G169" s="2" t="s">
        <v>5</v>
      </c>
      <c r="H169" s="2" t="s">
        <v>9</v>
      </c>
      <c r="I169" s="45">
        <f t="shared" si="120"/>
        <v>64118203.294509783</v>
      </c>
      <c r="J169" s="33">
        <v>17692307.186905619</v>
      </c>
      <c r="K169" s="41">
        <v>5673649.5206096889</v>
      </c>
      <c r="L169" s="41">
        <v>14101397.711329533</v>
      </c>
      <c r="M169" s="41">
        <v>4316287.0416963622</v>
      </c>
      <c r="N169" s="43">
        <v>2221550.0613034749</v>
      </c>
      <c r="O169" s="43">
        <v>869603.72276435629</v>
      </c>
      <c r="P169" s="43">
        <v>19243408.049900748</v>
      </c>
      <c r="AC169" s="50" t="str">
        <f t="shared" si="121"/>
        <v>2022JunhoChile</v>
      </c>
      <c r="AD169" s="2">
        <v>2022</v>
      </c>
      <c r="AE169" s="2" t="s">
        <v>59</v>
      </c>
      <c r="AF169" s="2" t="s">
        <v>5</v>
      </c>
      <c r="AG169" s="2" t="s">
        <v>9</v>
      </c>
      <c r="AH169" s="54">
        <f t="shared" si="122"/>
        <v>64118203.294509783</v>
      </c>
      <c r="AI169" s="27">
        <f t="shared" si="79"/>
        <v>4.6462466155441882E-3</v>
      </c>
      <c r="AJ169" s="28">
        <f t="shared" si="127"/>
        <v>12088730.287674066</v>
      </c>
      <c r="AK169" s="46">
        <f t="shared" si="109"/>
        <v>3335675.6546466281</v>
      </c>
      <c r="AL169" s="46">
        <f t="shared" si="110"/>
        <v>1069699.6371904681</v>
      </c>
      <c r="AM169" s="46">
        <f t="shared" si="111"/>
        <v>2658652.0652877316</v>
      </c>
      <c r="AN169" s="46">
        <f t="shared" si="112"/>
        <v>813784.96605062799</v>
      </c>
      <c r="AO169" s="46">
        <f t="shared" si="113"/>
        <v>418847.03768614575</v>
      </c>
      <c r="AP169" s="46">
        <f t="shared" si="114"/>
        <v>163953.5158739505</v>
      </c>
      <c r="AQ169" s="46">
        <f t="shared" si="115"/>
        <v>3628117.410938513</v>
      </c>
      <c r="BG169" s="50" t="str">
        <f t="shared" si="117"/>
        <v>2022AgostoCanadá</v>
      </c>
      <c r="BH169" s="2">
        <v>2022</v>
      </c>
      <c r="BI169" s="55" t="s">
        <v>61</v>
      </c>
      <c r="BJ169" s="55" t="str">
        <f t="shared" si="123"/>
        <v>Agosto/2022</v>
      </c>
      <c r="BK169" s="2" t="s">
        <v>26</v>
      </c>
      <c r="BL169" s="2" t="s">
        <v>18</v>
      </c>
      <c r="BM169" s="52" t="s">
        <v>1203</v>
      </c>
      <c r="BN169" s="51">
        <f t="shared" si="118"/>
        <v>250597.1669103789</v>
      </c>
    </row>
    <row r="170" spans="4:66" x14ac:dyDescent="0.25">
      <c r="D170" t="str">
        <f t="shared" si="119"/>
        <v>2022JunhoPeru</v>
      </c>
      <c r="E170" s="2">
        <v>2022</v>
      </c>
      <c r="F170" s="2" t="s">
        <v>59</v>
      </c>
      <c r="G170" s="2" t="s">
        <v>5</v>
      </c>
      <c r="H170" s="2" t="s">
        <v>10</v>
      </c>
      <c r="I170" s="45">
        <f t="shared" si="120"/>
        <v>40977564.762177899</v>
      </c>
      <c r="J170" s="33">
        <v>13846153.450621787</v>
      </c>
      <c r="K170" s="41">
        <v>3527978.4291791152</v>
      </c>
      <c r="L170" s="41">
        <v>5678415.1857702816</v>
      </c>
      <c r="M170" s="41">
        <v>863936.06982381572</v>
      </c>
      <c r="N170" s="43">
        <v>1110775.0306517375</v>
      </c>
      <c r="O170" s="43">
        <v>555580.15621056105</v>
      </c>
      <c r="P170" s="43">
        <v>15394726.439920601</v>
      </c>
      <c r="AC170" s="50" t="str">
        <f t="shared" si="121"/>
        <v>2022JunhoPeru</v>
      </c>
      <c r="AD170" s="2">
        <v>2022</v>
      </c>
      <c r="AE170" s="2" t="s">
        <v>59</v>
      </c>
      <c r="AF170" s="2" t="s">
        <v>5</v>
      </c>
      <c r="AG170" s="2" t="s">
        <v>10</v>
      </c>
      <c r="AH170" s="54">
        <f t="shared" si="122"/>
        <v>40977564.762177899</v>
      </c>
      <c r="AI170" s="27">
        <f t="shared" si="79"/>
        <v>2.9693887508824568E-3</v>
      </c>
      <c r="AJ170" s="28">
        <f t="shared" si="127"/>
        <v>7725836.0777879423</v>
      </c>
      <c r="AK170" s="46">
        <f t="shared" si="109"/>
        <v>2610528.7732017082</v>
      </c>
      <c r="AL170" s="46">
        <f t="shared" si="110"/>
        <v>665158.68348934536</v>
      </c>
      <c r="AM170" s="46">
        <f t="shared" si="111"/>
        <v>1070598.1470957305</v>
      </c>
      <c r="AN170" s="46">
        <f t="shared" si="112"/>
        <v>162884.94682113978</v>
      </c>
      <c r="AO170" s="46">
        <f t="shared" si="113"/>
        <v>209423.51884307282</v>
      </c>
      <c r="AP170" s="46">
        <f t="shared" si="114"/>
        <v>104748.07958613503</v>
      </c>
      <c r="AQ170" s="46">
        <f t="shared" si="115"/>
        <v>2902493.9287508102</v>
      </c>
      <c r="BG170" s="50" t="str">
        <f t="shared" si="117"/>
        <v>2022AgostoMéxico</v>
      </c>
      <c r="BH170" s="2">
        <v>2022</v>
      </c>
      <c r="BI170" s="55" t="s">
        <v>61</v>
      </c>
      <c r="BJ170" s="55" t="str">
        <f t="shared" si="123"/>
        <v>Agosto/2022</v>
      </c>
      <c r="BK170" s="2" t="s">
        <v>26</v>
      </c>
      <c r="BL170" s="2" t="s">
        <v>19</v>
      </c>
      <c r="BM170" s="52" t="s">
        <v>1203</v>
      </c>
      <c r="BN170" s="51">
        <f t="shared" si="118"/>
        <v>150358.30014622735</v>
      </c>
    </row>
    <row r="171" spans="4:66" x14ac:dyDescent="0.25">
      <c r="D171" t="str">
        <f t="shared" si="119"/>
        <v>2022JunhoUruguai</v>
      </c>
      <c r="E171" s="2">
        <v>2022</v>
      </c>
      <c r="F171" s="2" t="s">
        <v>59</v>
      </c>
      <c r="G171" s="2" t="s">
        <v>5</v>
      </c>
      <c r="H171" s="2" t="s">
        <v>11</v>
      </c>
      <c r="I171" s="45">
        <f t="shared" si="120"/>
        <v>21992750.287231341</v>
      </c>
      <c r="J171" s="33">
        <v>8461538.2198244259</v>
      </c>
      <c r="K171" s="41">
        <v>1341044.4321441082</v>
      </c>
      <c r="L171" s="41">
        <v>2839207.5928851408</v>
      </c>
      <c r="M171" s="41">
        <v>431628.70416963618</v>
      </c>
      <c r="N171" s="43">
        <v>888620.02452139009</v>
      </c>
      <c r="O171" s="43">
        <v>333348.09372633661</v>
      </c>
      <c r="P171" s="43">
        <v>7697363.2199603003</v>
      </c>
      <c r="AC171" s="50" t="str">
        <f t="shared" si="121"/>
        <v>2022JunhoUruguai</v>
      </c>
      <c r="AD171" s="2">
        <v>2022</v>
      </c>
      <c r="AE171" s="2" t="s">
        <v>59</v>
      </c>
      <c r="AF171" s="2" t="s">
        <v>5</v>
      </c>
      <c r="AG171" s="2" t="s">
        <v>11</v>
      </c>
      <c r="AH171" s="54">
        <f t="shared" si="122"/>
        <v>21992750.287231341</v>
      </c>
      <c r="AI171" s="27">
        <f t="shared" si="79"/>
        <v>1.5936775570457495E-3</v>
      </c>
      <c r="AJ171" s="28">
        <f t="shared" si="127"/>
        <v>4146473.4325964968</v>
      </c>
      <c r="AK171" s="46">
        <f t="shared" si="109"/>
        <v>1595323.1391788218</v>
      </c>
      <c r="AL171" s="46">
        <f t="shared" si="110"/>
        <v>252838.09606320152</v>
      </c>
      <c r="AM171" s="46">
        <f t="shared" si="111"/>
        <v>535299.07354786538</v>
      </c>
      <c r="AN171" s="46">
        <f t="shared" si="112"/>
        <v>81378.49660506277</v>
      </c>
      <c r="AO171" s="46">
        <f t="shared" si="113"/>
        <v>167538.81507445831</v>
      </c>
      <c r="AP171" s="46">
        <f t="shared" si="114"/>
        <v>62848.847751681024</v>
      </c>
      <c r="AQ171" s="46">
        <f t="shared" si="115"/>
        <v>1451246.9643754056</v>
      </c>
      <c r="BG171" s="50" t="str">
        <f t="shared" si="117"/>
        <v>2022SetembroEstados Unidos</v>
      </c>
      <c r="BH171" s="2">
        <v>2022</v>
      </c>
      <c r="BI171" s="55" t="s">
        <v>62</v>
      </c>
      <c r="BJ171" s="55" t="str">
        <f t="shared" si="123"/>
        <v>Setembro/2022</v>
      </c>
      <c r="BK171" s="2" t="s">
        <v>26</v>
      </c>
      <c r="BL171" s="2" t="s">
        <v>17</v>
      </c>
      <c r="BM171" s="52" t="s">
        <v>1203</v>
      </c>
      <c r="BN171" s="51">
        <f t="shared" si="118"/>
        <v>533270.77118528634</v>
      </c>
    </row>
    <row r="172" spans="4:66" x14ac:dyDescent="0.25">
      <c r="D172" t="str">
        <f t="shared" si="119"/>
        <v>2022JunhoVenezuela</v>
      </c>
      <c r="E172" s="2">
        <v>2022</v>
      </c>
      <c r="F172" s="2" t="s">
        <v>59</v>
      </c>
      <c r="G172" s="2" t="s">
        <v>5</v>
      </c>
      <c r="H172" s="2" t="s">
        <v>12</v>
      </c>
      <c r="I172" s="45">
        <f t="shared" si="120"/>
        <v>10545299.327604018</v>
      </c>
      <c r="J172" s="33">
        <v>3846153.7362838299</v>
      </c>
      <c r="K172" s="41">
        <v>2836824.7603048445</v>
      </c>
      <c r="L172" s="41">
        <v>567841.51857702818</v>
      </c>
      <c r="M172" s="41">
        <v>217171.675053905</v>
      </c>
      <c r="N172" s="43">
        <v>683553.86501645378</v>
      </c>
      <c r="O172" s="43">
        <v>84544.80637986798</v>
      </c>
      <c r="P172" s="43">
        <v>2309208.9659880893</v>
      </c>
      <c r="AC172" s="50" t="str">
        <f t="shared" si="121"/>
        <v>2022JunhoVenezuela</v>
      </c>
      <c r="AD172" s="2">
        <v>2022</v>
      </c>
      <c r="AE172" s="2" t="s">
        <v>59</v>
      </c>
      <c r="AF172" s="2" t="s">
        <v>5</v>
      </c>
      <c r="AG172" s="2" t="s">
        <v>12</v>
      </c>
      <c r="AH172" s="54">
        <f t="shared" si="122"/>
        <v>10545299.327604018</v>
      </c>
      <c r="AI172" s="27">
        <f t="shared" si="79"/>
        <v>7.6415212518869712E-4</v>
      </c>
      <c r="AJ172" s="28">
        <f t="shared" si="127"/>
        <v>1988191.6963370563</v>
      </c>
      <c r="AK172" s="46">
        <f t="shared" si="109"/>
        <v>725146.88144491904</v>
      </c>
      <c r="AL172" s="46">
        <f t="shared" si="110"/>
        <v>534849.81859523396</v>
      </c>
      <c r="AM172" s="46">
        <f t="shared" si="111"/>
        <v>107059.81470957308</v>
      </c>
      <c r="AN172" s="46">
        <f t="shared" si="112"/>
        <v>40945.155524559894</v>
      </c>
      <c r="AO172" s="46">
        <f t="shared" si="113"/>
        <v>128876.01159573715</v>
      </c>
      <c r="AP172" s="46">
        <f t="shared" si="114"/>
        <v>15939.925154411852</v>
      </c>
      <c r="AQ172" s="46">
        <f t="shared" si="115"/>
        <v>435374.08931262145</v>
      </c>
      <c r="BG172" s="50" t="str">
        <f t="shared" si="117"/>
        <v>2022SetembroCanadá</v>
      </c>
      <c r="BH172" s="2">
        <v>2022</v>
      </c>
      <c r="BI172" s="55" t="s">
        <v>62</v>
      </c>
      <c r="BJ172" s="55" t="str">
        <f t="shared" si="123"/>
        <v>Setembro/2022</v>
      </c>
      <c r="BK172" s="2" t="s">
        <v>26</v>
      </c>
      <c r="BL172" s="2" t="s">
        <v>18</v>
      </c>
      <c r="BM172" s="52" t="s">
        <v>1203</v>
      </c>
      <c r="BN172" s="51">
        <f t="shared" si="118"/>
        <v>266635.38559264317</v>
      </c>
    </row>
    <row r="173" spans="4:66" x14ac:dyDescent="0.25">
      <c r="D173" t="str">
        <f t="shared" si="119"/>
        <v>2022JunhoParaguai</v>
      </c>
      <c r="E173" s="2">
        <v>2022</v>
      </c>
      <c r="F173" s="2" t="s">
        <v>59</v>
      </c>
      <c r="G173" s="2" t="s">
        <v>5</v>
      </c>
      <c r="H173" s="2" t="s">
        <v>13</v>
      </c>
      <c r="I173" s="45">
        <f t="shared" si="120"/>
        <v>7037506.7629010836</v>
      </c>
      <c r="J173" s="33">
        <v>1538461.4945135319</v>
      </c>
      <c r="K173" s="41">
        <v>1774304.9409906664</v>
      </c>
      <c r="L173" s="41">
        <v>1410139.7711329532</v>
      </c>
      <c r="M173" s="41">
        <v>108585.8375269525</v>
      </c>
      <c r="N173" s="43">
        <v>444310.01226069505</v>
      </c>
      <c r="O173" s="43">
        <v>222232.06248422439</v>
      </c>
      <c r="P173" s="43">
        <v>1539472.6439920599</v>
      </c>
      <c r="AC173" s="50" t="str">
        <f t="shared" si="121"/>
        <v>2022JunhoParaguai</v>
      </c>
      <c r="AD173" s="2">
        <v>2022</v>
      </c>
      <c r="AE173" s="2" t="s">
        <v>59</v>
      </c>
      <c r="AF173" s="2" t="s">
        <v>5</v>
      </c>
      <c r="AG173" s="2" t="s">
        <v>13</v>
      </c>
      <c r="AH173" s="54">
        <f t="shared" si="122"/>
        <v>7037506.7629010836</v>
      </c>
      <c r="AI173" s="27">
        <f t="shared" si="79"/>
        <v>5.0996425818123801E-4</v>
      </c>
      <c r="AJ173" s="28">
        <f t="shared" si="127"/>
        <v>1326838.8192917129</v>
      </c>
      <c r="AK173" s="46">
        <f t="shared" si="109"/>
        <v>290058.75257796759</v>
      </c>
      <c r="AL173" s="46">
        <f t="shared" si="110"/>
        <v>334524.25017592811</v>
      </c>
      <c r="AM173" s="46">
        <f t="shared" si="111"/>
        <v>265865.20652877312</v>
      </c>
      <c r="AN173" s="46">
        <f t="shared" si="112"/>
        <v>20472.577762279943</v>
      </c>
      <c r="AO173" s="46">
        <f t="shared" si="113"/>
        <v>83769.407537229141</v>
      </c>
      <c r="AP173" s="46">
        <f t="shared" si="114"/>
        <v>41899.231834454011</v>
      </c>
      <c r="AQ173" s="46">
        <f t="shared" si="115"/>
        <v>290249.39287508104</v>
      </c>
      <c r="BG173" s="50" t="str">
        <f t="shared" si="117"/>
        <v>2022SetembroMéxico</v>
      </c>
      <c r="BH173" s="2">
        <v>2022</v>
      </c>
      <c r="BI173" s="55" t="s">
        <v>62</v>
      </c>
      <c r="BJ173" s="55" t="str">
        <f t="shared" si="123"/>
        <v>Setembro/2022</v>
      </c>
      <c r="BK173" s="2" t="s">
        <v>26</v>
      </c>
      <c r="BL173" s="2" t="s">
        <v>19</v>
      </c>
      <c r="BM173" s="52" t="s">
        <v>1203</v>
      </c>
      <c r="BN173" s="51">
        <f t="shared" si="118"/>
        <v>159981.23135558594</v>
      </c>
    </row>
    <row r="174" spans="4:66" x14ac:dyDescent="0.25">
      <c r="D174" t="str">
        <f t="shared" si="119"/>
        <v>2022JunhoEquador</v>
      </c>
      <c r="E174" s="2">
        <v>2022</v>
      </c>
      <c r="F174" s="2" t="s">
        <v>59</v>
      </c>
      <c r="G174" s="2" t="s">
        <v>5</v>
      </c>
      <c r="H174" s="2" t="s">
        <v>14</v>
      </c>
      <c r="I174" s="45">
        <f t="shared" si="120"/>
        <v>5453417.3749437928</v>
      </c>
      <c r="J174" s="33">
        <v>769230.74725676596</v>
      </c>
      <c r="K174" s="41">
        <v>979994.0081053098</v>
      </c>
      <c r="L174" s="41">
        <v>567841.51857702818</v>
      </c>
      <c r="M174" s="41">
        <v>712594.55877062585</v>
      </c>
      <c r="N174" s="43">
        <v>355448.009808556</v>
      </c>
      <c r="O174" s="43">
        <v>143967.72743543232</v>
      </c>
      <c r="P174" s="43">
        <v>1924340.8049900751</v>
      </c>
      <c r="AC174" s="50" t="str">
        <f t="shared" si="121"/>
        <v>2022JunhoEquador</v>
      </c>
      <c r="AD174" s="2">
        <v>2022</v>
      </c>
      <c r="AE174" s="2" t="s">
        <v>59</v>
      </c>
      <c r="AF174" s="2" t="s">
        <v>5</v>
      </c>
      <c r="AG174" s="2" t="s">
        <v>14</v>
      </c>
      <c r="AH174" s="54">
        <f t="shared" si="122"/>
        <v>5453417.3749437928</v>
      </c>
      <c r="AI174" s="27">
        <f t="shared" si="79"/>
        <v>3.9517517209737633E-4</v>
      </c>
      <c r="AJ174" s="28">
        <f t="shared" si="127"/>
        <v>1028177.4660622147</v>
      </c>
      <c r="AK174" s="46">
        <f t="shared" si="109"/>
        <v>145029.3762889838</v>
      </c>
      <c r="AL174" s="46">
        <f t="shared" si="110"/>
        <v>184766.30096926261</v>
      </c>
      <c r="AM174" s="46">
        <f t="shared" si="111"/>
        <v>107059.81470957307</v>
      </c>
      <c r="AN174" s="46">
        <f t="shared" si="112"/>
        <v>134351.29156496216</v>
      </c>
      <c r="AO174" s="46">
        <f t="shared" si="113"/>
        <v>67015.526029783316</v>
      </c>
      <c r="AP174" s="46">
        <f t="shared" si="114"/>
        <v>27143.415405798467</v>
      </c>
      <c r="AQ174" s="46">
        <f t="shared" si="115"/>
        <v>362811.74109385133</v>
      </c>
      <c r="BG174" s="50" t="str">
        <f t="shared" si="117"/>
        <v>2022OutubroEstados Unidos</v>
      </c>
      <c r="BH174" s="2">
        <v>2022</v>
      </c>
      <c r="BI174" s="55" t="s">
        <v>63</v>
      </c>
      <c r="BJ174" s="55" t="str">
        <f t="shared" si="123"/>
        <v>Outubro/2022</v>
      </c>
      <c r="BK174" s="2" t="s">
        <v>26</v>
      </c>
      <c r="BL174" s="2" t="s">
        <v>17</v>
      </c>
      <c r="BM174" s="52" t="s">
        <v>1203</v>
      </c>
      <c r="BN174" s="51">
        <f t="shared" si="118"/>
        <v>565347.20854981465</v>
      </c>
    </row>
    <row r="175" spans="4:66" x14ac:dyDescent="0.25">
      <c r="D175" t="str">
        <f t="shared" si="119"/>
        <v>2022JunhoBolívia</v>
      </c>
      <c r="E175" s="2">
        <v>2022</v>
      </c>
      <c r="F175" s="2" t="s">
        <v>59</v>
      </c>
      <c r="G175" s="2" t="s">
        <v>5</v>
      </c>
      <c r="H175" s="2" t="s">
        <v>15</v>
      </c>
      <c r="I175" s="45">
        <f t="shared" si="120"/>
        <v>4214612.4909573235</v>
      </c>
      <c r="J175" s="33">
        <v>769230.74725676596</v>
      </c>
      <c r="K175" s="41">
        <v>833510.69320956874</v>
      </c>
      <c r="L175" s="41">
        <v>1410139.7711329532</v>
      </c>
      <c r="M175" s="41">
        <v>54292.918763476249</v>
      </c>
      <c r="N175" s="43">
        <v>266586.00735641702</v>
      </c>
      <c r="O175" s="43">
        <v>111116.03124211219</v>
      </c>
      <c r="P175" s="43">
        <v>769736.32199602993</v>
      </c>
      <c r="AC175" s="50" t="str">
        <f t="shared" si="121"/>
        <v>2022JunhoBolívia</v>
      </c>
      <c r="AD175" s="2">
        <v>2022</v>
      </c>
      <c r="AE175" s="2" t="s">
        <v>59</v>
      </c>
      <c r="AF175" s="2" t="s">
        <v>5</v>
      </c>
      <c r="AG175" s="2" t="s">
        <v>15</v>
      </c>
      <c r="AH175" s="54">
        <f t="shared" si="122"/>
        <v>4214612.4909573235</v>
      </c>
      <c r="AI175" s="27">
        <f t="shared" si="79"/>
        <v>3.0540670224328434E-4</v>
      </c>
      <c r="AJ175" s="28">
        <f t="shared" si="127"/>
        <v>794615.42982143792</v>
      </c>
      <c r="AK175" s="46">
        <f t="shared" si="109"/>
        <v>145029.3762889838</v>
      </c>
      <c r="AL175" s="46">
        <f t="shared" si="110"/>
        <v>157148.601245436</v>
      </c>
      <c r="AM175" s="46">
        <f t="shared" si="111"/>
        <v>265865.20652877312</v>
      </c>
      <c r="AN175" s="46">
        <f t="shared" si="112"/>
        <v>10236.288881139973</v>
      </c>
      <c r="AO175" s="46">
        <f t="shared" si="113"/>
        <v>50261.64452233749</v>
      </c>
      <c r="AP175" s="46">
        <f t="shared" si="114"/>
        <v>20949.615917227005</v>
      </c>
      <c r="AQ175" s="46">
        <f t="shared" si="115"/>
        <v>145124.69643754052</v>
      </c>
      <c r="BG175" s="50" t="str">
        <f t="shared" si="117"/>
        <v>2022OutubroCanadá</v>
      </c>
      <c r="BH175" s="2">
        <v>2022</v>
      </c>
      <c r="BI175" s="55" t="s">
        <v>63</v>
      </c>
      <c r="BJ175" s="55" t="str">
        <f t="shared" si="123"/>
        <v>Outubro/2022</v>
      </c>
      <c r="BK175" s="2" t="s">
        <v>26</v>
      </c>
      <c r="BL175" s="2" t="s">
        <v>18</v>
      </c>
      <c r="BM175" s="52" t="s">
        <v>1203</v>
      </c>
      <c r="BN175" s="51">
        <f t="shared" si="118"/>
        <v>282673.60427490738</v>
      </c>
    </row>
    <row r="176" spans="4:66" x14ac:dyDescent="0.25">
      <c r="D176" t="str">
        <f t="shared" si="119"/>
        <v>2022JunhoOutros - América do Sul</v>
      </c>
      <c r="E176" s="2">
        <v>2022</v>
      </c>
      <c r="F176" s="2" t="s">
        <v>59</v>
      </c>
      <c r="G176" s="2" t="s">
        <v>5</v>
      </c>
      <c r="H176" s="2" t="s">
        <v>1193</v>
      </c>
      <c r="I176" s="45">
        <f t="shared" si="120"/>
        <v>1722700.5742863719</v>
      </c>
      <c r="J176" s="33">
        <v>418702.85380093765</v>
      </c>
      <c r="K176" s="41">
        <v>159562.84689576618</v>
      </c>
      <c r="L176" s="41">
        <v>315586.27455975069</v>
      </c>
      <c r="M176" s="41">
        <v>62073.839219206595</v>
      </c>
      <c r="N176" s="43">
        <v>37244.303531523954</v>
      </c>
      <c r="O176" s="43">
        <v>24995.328616938357</v>
      </c>
      <c r="P176" s="43">
        <v>704535.12766224844</v>
      </c>
      <c r="AC176" s="50" t="str">
        <f t="shared" si="121"/>
        <v>2022JunhoOutros - América do Sul</v>
      </c>
      <c r="AD176" s="2">
        <v>2022</v>
      </c>
      <c r="AE176" s="2" t="s">
        <v>59</v>
      </c>
      <c r="AF176" s="2" t="s">
        <v>5</v>
      </c>
      <c r="AG176" s="2" t="s">
        <v>1193</v>
      </c>
      <c r="AH176" s="54">
        <f t="shared" si="122"/>
        <v>1722700.5742863719</v>
      </c>
      <c r="AI176" s="27">
        <f t="shared" ref="AI176:AI239" si="128">AH176/SUM($AH$111:$AH$242)</f>
        <v>1.2483337494828783E-4</v>
      </c>
      <c r="AJ176" s="28">
        <f t="shared" ref="AJ176" si="129">AI176*$AA$6</f>
        <v>324794.85604601091</v>
      </c>
      <c r="AK176" s="46">
        <f t="shared" si="109"/>
        <v>78941.480113376267</v>
      </c>
      <c r="AL176" s="46">
        <f t="shared" si="110"/>
        <v>30083.691072820722</v>
      </c>
      <c r="AM176" s="46">
        <f t="shared" si="111"/>
        <v>59500.066433885069</v>
      </c>
      <c r="AN176" s="46">
        <f t="shared" si="112"/>
        <v>11703.289575890012</v>
      </c>
      <c r="AO176" s="46">
        <f t="shared" si="113"/>
        <v>7021.9737455340055</v>
      </c>
      <c r="AP176" s="46">
        <f t="shared" si="114"/>
        <v>4712.5741299089404</v>
      </c>
      <c r="AQ176" s="46">
        <f t="shared" si="115"/>
        <v>132831.78097459587</v>
      </c>
      <c r="BG176" s="50" t="str">
        <f t="shared" si="117"/>
        <v>2022OutubroMéxico</v>
      </c>
      <c r="BH176" s="2">
        <v>2022</v>
      </c>
      <c r="BI176" s="55" t="s">
        <v>63</v>
      </c>
      <c r="BJ176" s="55" t="str">
        <f t="shared" si="123"/>
        <v>Outubro/2022</v>
      </c>
      <c r="BK176" s="2" t="s">
        <v>26</v>
      </c>
      <c r="BL176" s="2" t="s">
        <v>19</v>
      </c>
      <c r="BM176" s="52" t="s">
        <v>1203</v>
      </c>
      <c r="BN176" s="51">
        <f t="shared" si="118"/>
        <v>169604.16256494442</v>
      </c>
    </row>
    <row r="177" spans="4:66" x14ac:dyDescent="0.25">
      <c r="D177" t="str">
        <f t="shared" si="119"/>
        <v>2022JulhoBrasil</v>
      </c>
      <c r="E177" s="2">
        <v>2022</v>
      </c>
      <c r="F177" s="2" t="s">
        <v>60</v>
      </c>
      <c r="G177" s="2" t="s">
        <v>5</v>
      </c>
      <c r="H177" s="2" t="s">
        <v>6</v>
      </c>
      <c r="I177" s="45">
        <f t="shared" si="120"/>
        <v>804836602.07452798</v>
      </c>
      <c r="J177" s="33">
        <v>180273289.90148595</v>
      </c>
      <c r="K177" s="41">
        <v>72159027.751667157</v>
      </c>
      <c r="L177" s="41">
        <v>149164746.24723139</v>
      </c>
      <c r="M177" s="41">
        <v>23789039.475145154</v>
      </c>
      <c r="N177" s="43">
        <v>11954326.005662639</v>
      </c>
      <c r="O177" s="43">
        <v>10266507.768066248</v>
      </c>
      <c r="P177" s="43">
        <v>357229664.92526942</v>
      </c>
      <c r="AC177" s="50" t="str">
        <f t="shared" si="121"/>
        <v>2022JulhoBrasil</v>
      </c>
      <c r="AD177" s="2">
        <v>2022</v>
      </c>
      <c r="AE177" s="2" t="s">
        <v>60</v>
      </c>
      <c r="AF177" s="2" t="s">
        <v>5</v>
      </c>
      <c r="AG177" s="2" t="s">
        <v>6</v>
      </c>
      <c r="AH177" s="54">
        <f t="shared" si="122"/>
        <v>804836602.07452798</v>
      </c>
      <c r="AI177" s="27">
        <f t="shared" si="128"/>
        <v>5.8321492903951312E-2</v>
      </c>
      <c r="AJ177" s="28">
        <f t="shared" si="127"/>
        <v>151742439.87214351</v>
      </c>
      <c r="AK177" s="46">
        <f t="shared" si="109"/>
        <v>33988400.605687961</v>
      </c>
      <c r="AL177" s="46">
        <f t="shared" si="110"/>
        <v>13604732.813612465</v>
      </c>
      <c r="AM177" s="46">
        <f t="shared" si="111"/>
        <v>28123251.949677214</v>
      </c>
      <c r="AN177" s="46">
        <f t="shared" si="112"/>
        <v>4485142.5529961092</v>
      </c>
      <c r="AO177" s="46">
        <f t="shared" si="113"/>
        <v>2253847.0423072157</v>
      </c>
      <c r="AP177" s="46">
        <f t="shared" si="114"/>
        <v>1935628.8390428203</v>
      </c>
      <c r="AQ177" s="46">
        <f t="shared" si="115"/>
        <v>67351436.068819731</v>
      </c>
      <c r="BG177" s="50" t="str">
        <f t="shared" si="117"/>
        <v>2022NovembroEstados Unidos</v>
      </c>
      <c r="BH177" s="2">
        <v>2022</v>
      </c>
      <c r="BI177" s="55" t="s">
        <v>64</v>
      </c>
      <c r="BJ177" s="55" t="str">
        <f t="shared" si="123"/>
        <v>Novembro/2022</v>
      </c>
      <c r="BK177" s="2" t="s">
        <v>26</v>
      </c>
      <c r="BL177" s="2" t="s">
        <v>17</v>
      </c>
      <c r="BM177" s="52" t="s">
        <v>1203</v>
      </c>
      <c r="BN177" s="51">
        <f t="shared" si="118"/>
        <v>597423.64591434353</v>
      </c>
    </row>
    <row r="178" spans="4:66" x14ac:dyDescent="0.25">
      <c r="D178" t="str">
        <f t="shared" si="119"/>
        <v>2022JulhoArgentina</v>
      </c>
      <c r="E178" s="2">
        <v>2022</v>
      </c>
      <c r="F178" s="2" t="s">
        <v>60</v>
      </c>
      <c r="G178" s="2" t="s">
        <v>5</v>
      </c>
      <c r="H178" s="2" t="s">
        <v>7</v>
      </c>
      <c r="I178" s="45">
        <f t="shared" si="120"/>
        <v>125182235.9672993</v>
      </c>
      <c r="J178" s="33">
        <v>32298964.440682895</v>
      </c>
      <c r="K178" s="41">
        <v>14431805.550333429</v>
      </c>
      <c r="L178" s="41">
        <v>29870640.909900405</v>
      </c>
      <c r="M178" s="41">
        <v>9270928.5268851407</v>
      </c>
      <c r="N178" s="43">
        <v>4781730.402265056</v>
      </c>
      <c r="O178" s="43">
        <v>2605515.229016813</v>
      </c>
      <c r="P178" s="43">
        <v>31922650.908215567</v>
      </c>
      <c r="AC178" s="50" t="str">
        <f t="shared" si="121"/>
        <v>2022JulhoArgentina</v>
      </c>
      <c r="AD178" s="2">
        <v>2022</v>
      </c>
      <c r="AE178" s="2" t="s">
        <v>60</v>
      </c>
      <c r="AF178" s="2" t="s">
        <v>5</v>
      </c>
      <c r="AG178" s="2" t="s">
        <v>7</v>
      </c>
      <c r="AH178" s="54">
        <f t="shared" si="122"/>
        <v>125182235.9672993</v>
      </c>
      <c r="AI178" s="27">
        <f t="shared" si="128"/>
        <v>9.0711765193695164E-3</v>
      </c>
      <c r="AJ178" s="28">
        <f t="shared" si="127"/>
        <v>23601632.760446217</v>
      </c>
      <c r="AK178" s="46">
        <f t="shared" si="109"/>
        <v>6089588.4418524262</v>
      </c>
      <c r="AL178" s="46">
        <f t="shared" si="110"/>
        <v>2720946.5627224925</v>
      </c>
      <c r="AM178" s="46">
        <f t="shared" si="111"/>
        <v>5631756.7075474896</v>
      </c>
      <c r="AN178" s="46">
        <f t="shared" si="112"/>
        <v>1747924.1263676267</v>
      </c>
      <c r="AO178" s="46">
        <f t="shared" si="113"/>
        <v>901538.81692288653</v>
      </c>
      <c r="AP178" s="46">
        <f t="shared" si="114"/>
        <v>491239.13718132186</v>
      </c>
      <c r="AQ178" s="46">
        <f t="shared" si="115"/>
        <v>6018638.9678519759</v>
      </c>
      <c r="BG178" s="50" t="str">
        <f t="shared" si="117"/>
        <v>2022NovembroCanadá</v>
      </c>
      <c r="BH178" s="2">
        <v>2022</v>
      </c>
      <c r="BI178" s="55" t="s">
        <v>64</v>
      </c>
      <c r="BJ178" s="55" t="str">
        <f t="shared" si="123"/>
        <v>Novembro/2022</v>
      </c>
      <c r="BK178" s="2" t="s">
        <v>26</v>
      </c>
      <c r="BL178" s="2" t="s">
        <v>18</v>
      </c>
      <c r="BM178" s="52" t="s">
        <v>1203</v>
      </c>
      <c r="BN178" s="51">
        <f t="shared" si="118"/>
        <v>298711.82295717171</v>
      </c>
    </row>
    <row r="179" spans="4:66" x14ac:dyDescent="0.25">
      <c r="D179" t="str">
        <f t="shared" si="119"/>
        <v>2022JulhoColômbia</v>
      </c>
      <c r="E179" s="2">
        <v>2022</v>
      </c>
      <c r="F179" s="2" t="s">
        <v>60</v>
      </c>
      <c r="G179" s="2" t="s">
        <v>5</v>
      </c>
      <c r="H179" s="2" t="s">
        <v>8</v>
      </c>
      <c r="I179" s="45">
        <f t="shared" si="120"/>
        <v>56286910.820887908</v>
      </c>
      <c r="J179" s="33">
        <v>16525051.574302876</v>
      </c>
      <c r="K179" s="41">
        <v>4618177.7761066984</v>
      </c>
      <c r="L179" s="41">
        <v>4475884.6789282942</v>
      </c>
      <c r="M179" s="41">
        <v>2331325.8685642253</v>
      </c>
      <c r="N179" s="43">
        <v>2390865.201132528</v>
      </c>
      <c r="O179" s="43">
        <v>1623585.982260477</v>
      </c>
      <c r="P179" s="43">
        <v>24322019.739592813</v>
      </c>
      <c r="AC179" s="50" t="str">
        <f t="shared" si="121"/>
        <v>2022JulhoColômbia</v>
      </c>
      <c r="AD179" s="2">
        <v>2022</v>
      </c>
      <c r="AE179" s="2" t="s">
        <v>60</v>
      </c>
      <c r="AF179" s="2" t="s">
        <v>5</v>
      </c>
      <c r="AG179" s="2" t="s">
        <v>8</v>
      </c>
      <c r="AH179" s="54">
        <f t="shared" si="122"/>
        <v>56286910.820887908</v>
      </c>
      <c r="AI179" s="27">
        <f t="shared" si="128"/>
        <v>4.0787616536875305E-3</v>
      </c>
      <c r="AJ179" s="28">
        <f t="shared" si="127"/>
        <v>10612232.543614337</v>
      </c>
      <c r="AK179" s="46">
        <f t="shared" si="109"/>
        <v>3115603.3888547299</v>
      </c>
      <c r="AL179" s="46">
        <f t="shared" si="110"/>
        <v>870702.900071198</v>
      </c>
      <c r="AM179" s="46">
        <f t="shared" si="111"/>
        <v>843875.21643061761</v>
      </c>
      <c r="AN179" s="46">
        <f t="shared" si="112"/>
        <v>439543.97019361873</v>
      </c>
      <c r="AO179" s="46">
        <f t="shared" si="113"/>
        <v>450769.40846144326</v>
      </c>
      <c r="AP179" s="46">
        <f t="shared" si="114"/>
        <v>306107.96981074911</v>
      </c>
      <c r="AQ179" s="46">
        <f t="shared" si="115"/>
        <v>4585629.6897919821</v>
      </c>
      <c r="BG179" s="50" t="str">
        <f t="shared" si="117"/>
        <v>2022NovembroMéxico</v>
      </c>
      <c r="BH179" s="2">
        <v>2022</v>
      </c>
      <c r="BI179" s="55" t="s">
        <v>64</v>
      </c>
      <c r="BJ179" s="55" t="str">
        <f t="shared" si="123"/>
        <v>Novembro/2022</v>
      </c>
      <c r="BK179" s="2" t="s">
        <v>26</v>
      </c>
      <c r="BL179" s="2" t="s">
        <v>19</v>
      </c>
      <c r="BM179" s="52" t="s">
        <v>1203</v>
      </c>
      <c r="BN179" s="51">
        <f t="shared" si="118"/>
        <v>179227.09377430301</v>
      </c>
    </row>
    <row r="180" spans="4:66" x14ac:dyDescent="0.25">
      <c r="D180" t="str">
        <f t="shared" si="119"/>
        <v>2022JulhoChile</v>
      </c>
      <c r="E180" s="2">
        <v>2022</v>
      </c>
      <c r="F180" s="2" t="s">
        <v>60</v>
      </c>
      <c r="G180" s="2" t="s">
        <v>5</v>
      </c>
      <c r="H180" s="2" t="s">
        <v>9</v>
      </c>
      <c r="I180" s="45">
        <f t="shared" si="120"/>
        <v>68229134.384002611</v>
      </c>
      <c r="J180" s="33">
        <v>18778467.69807145</v>
      </c>
      <c r="K180" s="41">
        <v>6185059.5215714704</v>
      </c>
      <c r="L180" s="41">
        <v>14793976.728247203</v>
      </c>
      <c r="M180" s="41">
        <v>4635464.2634425703</v>
      </c>
      <c r="N180" s="43">
        <v>2390865.201132528</v>
      </c>
      <c r="O180" s="43">
        <v>923596.81625595991</v>
      </c>
      <c r="P180" s="43">
        <v>20521704.155281436</v>
      </c>
      <c r="AC180" s="50" t="str">
        <f t="shared" si="121"/>
        <v>2022JulhoChile</v>
      </c>
      <c r="AD180" s="2">
        <v>2022</v>
      </c>
      <c r="AE180" s="2" t="s">
        <v>60</v>
      </c>
      <c r="AF180" s="2" t="s">
        <v>5</v>
      </c>
      <c r="AG180" s="2" t="s">
        <v>9</v>
      </c>
      <c r="AH180" s="54">
        <f t="shared" si="122"/>
        <v>68229134.384002611</v>
      </c>
      <c r="AI180" s="27">
        <f t="shared" si="128"/>
        <v>4.9441401727538135E-3</v>
      </c>
      <c r="AJ180" s="28">
        <f t="shared" si="127"/>
        <v>12863797.813253781</v>
      </c>
      <c r="AK180" s="46">
        <f t="shared" si="109"/>
        <v>3540458.3964258288</v>
      </c>
      <c r="AL180" s="46">
        <f t="shared" si="110"/>
        <v>1166119.9554524971</v>
      </c>
      <c r="AM180" s="46">
        <f t="shared" si="111"/>
        <v>2789229.6627285671</v>
      </c>
      <c r="AN180" s="46">
        <f t="shared" si="112"/>
        <v>873962.06318381336</v>
      </c>
      <c r="AO180" s="46">
        <f t="shared" si="113"/>
        <v>450769.40846144326</v>
      </c>
      <c r="AP180" s="46">
        <f t="shared" si="114"/>
        <v>174133.2762396477</v>
      </c>
      <c r="AQ180" s="46">
        <f t="shared" si="115"/>
        <v>3869125.0507619842</v>
      </c>
      <c r="BG180" s="50" t="str">
        <f t="shared" si="117"/>
        <v>2022DezembroEstados Unidos</v>
      </c>
      <c r="BH180" s="2">
        <v>2022</v>
      </c>
      <c r="BI180" s="55" t="s">
        <v>65</v>
      </c>
      <c r="BJ180" s="55" t="str">
        <f t="shared" si="123"/>
        <v>Dezembro/2022</v>
      </c>
      <c r="BK180" s="2" t="s">
        <v>26</v>
      </c>
      <c r="BL180" s="2" t="s">
        <v>17</v>
      </c>
      <c r="BM180" s="52" t="s">
        <v>1203</v>
      </c>
      <c r="BN180" s="51">
        <f t="shared" si="118"/>
        <v>633509.63794943795</v>
      </c>
    </row>
    <row r="181" spans="4:66" x14ac:dyDescent="0.25">
      <c r="D181" t="str">
        <f t="shared" si="119"/>
        <v>2022JulhoPeru</v>
      </c>
      <c r="E181" s="2">
        <v>2022</v>
      </c>
      <c r="F181" s="2" t="s">
        <v>60</v>
      </c>
      <c r="G181" s="2" t="s">
        <v>5</v>
      </c>
      <c r="H181" s="2" t="s">
        <v>10</v>
      </c>
      <c r="I181" s="45">
        <f t="shared" si="120"/>
        <v>44208220.927782811</v>
      </c>
      <c r="J181" s="33">
        <v>15022774.15845716</v>
      </c>
      <c r="K181" s="41">
        <v>3793503.1732305023</v>
      </c>
      <c r="L181" s="41">
        <v>5964705.266866548</v>
      </c>
      <c r="M181" s="41">
        <v>927092.85268851405</v>
      </c>
      <c r="N181" s="43">
        <v>1195432.600566264</v>
      </c>
      <c r="O181" s="43">
        <v>583324.30500376411</v>
      </c>
      <c r="P181" s="43">
        <v>16721388.570970058</v>
      </c>
      <c r="AC181" s="50" t="str">
        <f t="shared" si="121"/>
        <v>2022JulhoPeru</v>
      </c>
      <c r="AD181" s="2">
        <v>2022</v>
      </c>
      <c r="AE181" s="2" t="s">
        <v>60</v>
      </c>
      <c r="AF181" s="2" t="s">
        <v>5</v>
      </c>
      <c r="AG181" s="2" t="s">
        <v>10</v>
      </c>
      <c r="AH181" s="54">
        <f t="shared" si="122"/>
        <v>44208220.927782811</v>
      </c>
      <c r="AI181" s="27">
        <f t="shared" si="128"/>
        <v>3.2034942701291897E-3</v>
      </c>
      <c r="AJ181" s="28">
        <f t="shared" si="127"/>
        <v>8334938.1585000698</v>
      </c>
      <c r="AK181" s="46">
        <f t="shared" si="109"/>
        <v>2832366.7171406634</v>
      </c>
      <c r="AL181" s="46">
        <f t="shared" si="110"/>
        <v>715220.23934419814</v>
      </c>
      <c r="AM181" s="46">
        <f t="shared" si="111"/>
        <v>1124574.7621064861</v>
      </c>
      <c r="AN181" s="46">
        <f t="shared" si="112"/>
        <v>174792.41263676266</v>
      </c>
      <c r="AO181" s="46">
        <f t="shared" si="113"/>
        <v>225384.7042307216</v>
      </c>
      <c r="AP181" s="46">
        <f t="shared" si="114"/>
        <v>109978.91130925115</v>
      </c>
      <c r="AQ181" s="46">
        <f t="shared" si="115"/>
        <v>3152620.4117319873</v>
      </c>
      <c r="BG181" s="50" t="str">
        <f t="shared" si="117"/>
        <v>2022DezembroCanadá</v>
      </c>
      <c r="BH181" s="2">
        <v>2022</v>
      </c>
      <c r="BI181" s="55" t="s">
        <v>65</v>
      </c>
      <c r="BJ181" s="55" t="str">
        <f t="shared" si="123"/>
        <v>Dezembro/2022</v>
      </c>
      <c r="BK181" s="2" t="s">
        <v>26</v>
      </c>
      <c r="BL181" s="2" t="s">
        <v>18</v>
      </c>
      <c r="BM181" s="52" t="s">
        <v>1203</v>
      </c>
      <c r="BN181" s="51">
        <f t="shared" si="118"/>
        <v>316754.81897471898</v>
      </c>
    </row>
    <row r="182" spans="4:66" x14ac:dyDescent="0.25">
      <c r="D182" t="str">
        <f t="shared" si="119"/>
        <v>2022JulhoUruguai</v>
      </c>
      <c r="E182" s="2">
        <v>2022</v>
      </c>
      <c r="F182" s="2" t="s">
        <v>60</v>
      </c>
      <c r="G182" s="2" t="s">
        <v>5</v>
      </c>
      <c r="H182" s="2" t="s">
        <v>11</v>
      </c>
      <c r="I182" s="45">
        <f t="shared" si="120"/>
        <v>23574490.516382236</v>
      </c>
      <c r="J182" s="33">
        <v>9013664.4950742964</v>
      </c>
      <c r="K182" s="41">
        <v>1443180.5550333431</v>
      </c>
      <c r="L182" s="41">
        <v>2987064.0909900405</v>
      </c>
      <c r="M182" s="41">
        <v>463546.42634425702</v>
      </c>
      <c r="N182" s="43">
        <v>956346.08045301121</v>
      </c>
      <c r="O182" s="43">
        <v>349994.5830022585</v>
      </c>
      <c r="P182" s="43">
        <v>8360694.2854850292</v>
      </c>
      <c r="AC182" s="50" t="str">
        <f t="shared" si="121"/>
        <v>2022JulhoUruguai</v>
      </c>
      <c r="AD182" s="2">
        <v>2022</v>
      </c>
      <c r="AE182" s="2" t="s">
        <v>60</v>
      </c>
      <c r="AF182" s="2" t="s">
        <v>5</v>
      </c>
      <c r="AG182" s="2" t="s">
        <v>11</v>
      </c>
      <c r="AH182" s="54">
        <f t="shared" si="122"/>
        <v>23574490.516382236</v>
      </c>
      <c r="AI182" s="27">
        <f t="shared" si="128"/>
        <v>1.7082964142305971E-3</v>
      </c>
      <c r="AJ182" s="28">
        <f t="shared" si="127"/>
        <v>4444691.8796658991</v>
      </c>
      <c r="AK182" s="46">
        <f t="shared" si="109"/>
        <v>1699420.030284398</v>
      </c>
      <c r="AL182" s="46">
        <f t="shared" si="110"/>
        <v>272094.6562722493</v>
      </c>
      <c r="AM182" s="46">
        <f t="shared" si="111"/>
        <v>563175.67075474886</v>
      </c>
      <c r="AN182" s="46">
        <f t="shared" si="112"/>
        <v>87396.20631838133</v>
      </c>
      <c r="AO182" s="46">
        <f t="shared" si="113"/>
        <v>180307.76338457729</v>
      </c>
      <c r="AP182" s="46">
        <f t="shared" si="114"/>
        <v>65987.346785550704</v>
      </c>
      <c r="AQ182" s="46">
        <f t="shared" si="115"/>
        <v>1576310.2058659934</v>
      </c>
      <c r="BG182" s="50" t="str">
        <f t="shared" si="117"/>
        <v>2022DezembroMéxico</v>
      </c>
      <c r="BH182" s="2">
        <v>2022</v>
      </c>
      <c r="BI182" s="55" t="s">
        <v>65</v>
      </c>
      <c r="BJ182" s="55" t="str">
        <f t="shared" si="123"/>
        <v>Dezembro/2022</v>
      </c>
      <c r="BK182" s="2" t="s">
        <v>26</v>
      </c>
      <c r="BL182" s="2" t="s">
        <v>19</v>
      </c>
      <c r="BM182" s="52" t="s">
        <v>1203</v>
      </c>
      <c r="BN182" s="51">
        <f t="shared" si="118"/>
        <v>190052.8913848314</v>
      </c>
    </row>
    <row r="183" spans="4:66" x14ac:dyDescent="0.25">
      <c r="D183" t="str">
        <f t="shared" si="119"/>
        <v>2022JulhoVenezuela</v>
      </c>
      <c r="E183" s="2">
        <v>2022</v>
      </c>
      <c r="F183" s="2" t="s">
        <v>60</v>
      </c>
      <c r="G183" s="2" t="s">
        <v>5</v>
      </c>
      <c r="H183" s="2" t="s">
        <v>12</v>
      </c>
      <c r="I183" s="45">
        <f t="shared" si="120"/>
        <v>11701733.271272112</v>
      </c>
      <c r="J183" s="33">
        <v>4506832.2475371482</v>
      </c>
      <c r="K183" s="41">
        <v>3092529.7607857352</v>
      </c>
      <c r="L183" s="41">
        <v>596470.52668665478</v>
      </c>
      <c r="M183" s="41">
        <v>233132.58685642254</v>
      </c>
      <c r="N183" s="43">
        <v>751414.7774987946</v>
      </c>
      <c r="O183" s="43">
        <v>89151.39794807529</v>
      </c>
      <c r="P183" s="43">
        <v>2432201.9739592811</v>
      </c>
      <c r="AC183" s="50" t="str">
        <f t="shared" si="121"/>
        <v>2022JulhoVenezuela</v>
      </c>
      <c r="AD183" s="2">
        <v>2022</v>
      </c>
      <c r="AE183" s="2" t="s">
        <v>60</v>
      </c>
      <c r="AF183" s="2" t="s">
        <v>5</v>
      </c>
      <c r="AG183" s="2" t="s">
        <v>12</v>
      </c>
      <c r="AH183" s="54">
        <f t="shared" si="122"/>
        <v>11701733.271272112</v>
      </c>
      <c r="AI183" s="27">
        <f t="shared" si="128"/>
        <v>8.4795168632406616E-4</v>
      </c>
      <c r="AJ183" s="28">
        <f t="shared" si="127"/>
        <v>2206223.6642058734</v>
      </c>
      <c r="AK183" s="46">
        <f t="shared" si="109"/>
        <v>849710.01514219888</v>
      </c>
      <c r="AL183" s="46">
        <f t="shared" si="110"/>
        <v>583059.97772624844</v>
      </c>
      <c r="AM183" s="46">
        <f t="shared" si="111"/>
        <v>112457.47621064859</v>
      </c>
      <c r="AN183" s="46">
        <f t="shared" si="112"/>
        <v>43954.397019361873</v>
      </c>
      <c r="AO183" s="46">
        <f t="shared" si="113"/>
        <v>141670.38551645359</v>
      </c>
      <c r="AP183" s="46">
        <f t="shared" si="114"/>
        <v>16808.443611763887</v>
      </c>
      <c r="AQ183" s="46">
        <f t="shared" si="115"/>
        <v>458562.96897919808</v>
      </c>
      <c r="BG183" s="50" t="str">
        <f t="shared" si="117"/>
        <v>2022JaneiroEstados Unidos</v>
      </c>
      <c r="BH183" s="2">
        <v>2022</v>
      </c>
      <c r="BI183" s="55" t="s">
        <v>16</v>
      </c>
      <c r="BJ183" s="55" t="str">
        <f t="shared" si="123"/>
        <v>Janeiro/2022</v>
      </c>
      <c r="BK183" s="2" t="s">
        <v>26</v>
      </c>
      <c r="BL183" s="2" t="s">
        <v>17</v>
      </c>
      <c r="BM183" s="52" t="s">
        <v>1200</v>
      </c>
      <c r="BN183" s="51">
        <f t="shared" si="118"/>
        <v>7817993.820540634</v>
      </c>
    </row>
    <row r="184" spans="4:66" x14ac:dyDescent="0.25">
      <c r="D184" t="str">
        <f t="shared" si="119"/>
        <v>2022JulhoParaguai</v>
      </c>
      <c r="E184" s="2">
        <v>2022</v>
      </c>
      <c r="F184" s="2" t="s">
        <v>60</v>
      </c>
      <c r="G184" s="2" t="s">
        <v>5</v>
      </c>
      <c r="H184" s="2" t="s">
        <v>13</v>
      </c>
      <c r="I184" s="45">
        <f t="shared" si="120"/>
        <v>7387221.1774887517</v>
      </c>
      <c r="J184" s="33">
        <v>1502277.4158457159</v>
      </c>
      <c r="K184" s="41">
        <v>1904998.3326440128</v>
      </c>
      <c r="L184" s="41">
        <v>1479397.6728247204</v>
      </c>
      <c r="M184" s="41">
        <v>116906.13684928475</v>
      </c>
      <c r="N184" s="43">
        <v>478173.0402265056</v>
      </c>
      <c r="O184" s="43">
        <v>233329.72200150567</v>
      </c>
      <c r="P184" s="43">
        <v>1672138.8570970057</v>
      </c>
      <c r="AC184" s="50" t="str">
        <f t="shared" si="121"/>
        <v>2022JulhoParaguai</v>
      </c>
      <c r="AD184" s="2">
        <v>2022</v>
      </c>
      <c r="AE184" s="2" t="s">
        <v>60</v>
      </c>
      <c r="AF184" s="2" t="s">
        <v>5</v>
      </c>
      <c r="AG184" s="2" t="s">
        <v>13</v>
      </c>
      <c r="AH184" s="54">
        <f t="shared" si="122"/>
        <v>7387221.1774887517</v>
      </c>
      <c r="AI184" s="27">
        <f t="shared" si="128"/>
        <v>5.3530588242672124E-4</v>
      </c>
      <c r="AJ184" s="28">
        <f t="shared" si="127"/>
        <v>1392773.3436302037</v>
      </c>
      <c r="AK184" s="46">
        <f t="shared" si="109"/>
        <v>283236.67171406629</v>
      </c>
      <c r="AL184" s="46">
        <f t="shared" si="110"/>
        <v>359164.946279369</v>
      </c>
      <c r="AM184" s="46">
        <f t="shared" si="111"/>
        <v>278922.96627285669</v>
      </c>
      <c r="AN184" s="46">
        <f t="shared" si="112"/>
        <v>22041.271974723735</v>
      </c>
      <c r="AO184" s="46">
        <f t="shared" si="113"/>
        <v>90153.881692288647</v>
      </c>
      <c r="AP184" s="46">
        <f t="shared" si="114"/>
        <v>43991.564523700465</v>
      </c>
      <c r="AQ184" s="46">
        <f t="shared" si="115"/>
        <v>315262.04117319867</v>
      </c>
      <c r="BG184" s="50" t="str">
        <f t="shared" si="117"/>
        <v>2022JaneiroCanadá</v>
      </c>
      <c r="BH184" s="2">
        <v>2022</v>
      </c>
      <c r="BI184" s="55" t="s">
        <v>16</v>
      </c>
      <c r="BJ184" s="55" t="str">
        <f t="shared" si="123"/>
        <v>Janeiro/2022</v>
      </c>
      <c r="BK184" s="2" t="s">
        <v>26</v>
      </c>
      <c r="BL184" s="2" t="s">
        <v>18</v>
      </c>
      <c r="BM184" s="52" t="s">
        <v>1200</v>
      </c>
      <c r="BN184" s="51">
        <f t="shared" si="118"/>
        <v>781799.38205406338</v>
      </c>
    </row>
    <row r="185" spans="4:66" x14ac:dyDescent="0.25">
      <c r="D185" t="str">
        <f t="shared" si="119"/>
        <v>2022JulhoEquador</v>
      </c>
      <c r="E185" s="2">
        <v>2022</v>
      </c>
      <c r="F185" s="2" t="s">
        <v>60</v>
      </c>
      <c r="G185" s="2" t="s">
        <v>5</v>
      </c>
      <c r="H185" s="2" t="s">
        <v>14</v>
      </c>
      <c r="I185" s="45">
        <f t="shared" si="120"/>
        <v>5754234.5992806163</v>
      </c>
      <c r="J185" s="33">
        <v>751138.70792285795</v>
      </c>
      <c r="K185" s="41">
        <v>1030843.2535952451</v>
      </c>
      <c r="L185" s="41">
        <v>596470.52668665478</v>
      </c>
      <c r="M185" s="41">
        <v>788436.73689052509</v>
      </c>
      <c r="N185" s="43">
        <v>382538.43218120449</v>
      </c>
      <c r="O185" s="43">
        <v>152636.52647598498</v>
      </c>
      <c r="P185" s="43">
        <v>2052170.4155281435</v>
      </c>
      <c r="AC185" s="50" t="str">
        <f t="shared" si="121"/>
        <v>2022JulhoEquador</v>
      </c>
      <c r="AD185" s="2">
        <v>2022</v>
      </c>
      <c r="AE185" s="2" t="s">
        <v>60</v>
      </c>
      <c r="AF185" s="2" t="s">
        <v>5</v>
      </c>
      <c r="AG185" s="2" t="s">
        <v>14</v>
      </c>
      <c r="AH185" s="54">
        <f t="shared" si="122"/>
        <v>5754234.5992806163</v>
      </c>
      <c r="AI185" s="27">
        <f t="shared" si="128"/>
        <v>4.1697352168700122E-4</v>
      </c>
      <c r="AJ185" s="28">
        <f t="shared" si="127"/>
        <v>1084893.0024316809</v>
      </c>
      <c r="AK185" s="46">
        <f t="shared" si="109"/>
        <v>141618.33585703315</v>
      </c>
      <c r="AL185" s="46">
        <f t="shared" si="110"/>
        <v>194353.32590874948</v>
      </c>
      <c r="AM185" s="46">
        <f t="shared" si="111"/>
        <v>112457.47621064859</v>
      </c>
      <c r="AN185" s="46">
        <f t="shared" si="112"/>
        <v>148650.4388992996</v>
      </c>
      <c r="AO185" s="46">
        <f t="shared" si="113"/>
        <v>72123.105353830906</v>
      </c>
      <c r="AP185" s="46">
        <f t="shared" si="114"/>
        <v>28777.815125920726</v>
      </c>
      <c r="AQ185" s="46">
        <f t="shared" si="115"/>
        <v>386912.50507619837</v>
      </c>
      <c r="BG185" s="50" t="str">
        <f t="shared" si="117"/>
        <v>2022JaneiroMéxico</v>
      </c>
      <c r="BH185" s="2">
        <v>2022</v>
      </c>
      <c r="BI185" s="55" t="s">
        <v>16</v>
      </c>
      <c r="BJ185" s="55" t="str">
        <f t="shared" si="123"/>
        <v>Janeiro/2022</v>
      </c>
      <c r="BK185" s="2" t="s">
        <v>26</v>
      </c>
      <c r="BL185" s="2" t="s">
        <v>19</v>
      </c>
      <c r="BM185" s="52" t="s">
        <v>1200</v>
      </c>
      <c r="BN185" s="51">
        <f t="shared" si="118"/>
        <v>390899.69102703169</v>
      </c>
    </row>
    <row r="186" spans="4:66" x14ac:dyDescent="0.25">
      <c r="D186" t="str">
        <f t="shared" si="119"/>
        <v>2022JulhoBolívia</v>
      </c>
      <c r="E186" s="2">
        <v>2022</v>
      </c>
      <c r="F186" s="2" t="s">
        <v>60</v>
      </c>
      <c r="G186" s="2" t="s">
        <v>5</v>
      </c>
      <c r="H186" s="2" t="s">
        <v>15</v>
      </c>
      <c r="I186" s="45">
        <f t="shared" si="120"/>
        <v>4411029.3879349101</v>
      </c>
      <c r="J186" s="33">
        <v>751138.70792285795</v>
      </c>
      <c r="K186" s="41">
        <v>882401.82507752976</v>
      </c>
      <c r="L186" s="41">
        <v>1479397.6728247204</v>
      </c>
      <c r="M186" s="41">
        <v>58453.068424642377</v>
      </c>
      <c r="N186" s="43">
        <v>286903.82413590333</v>
      </c>
      <c r="O186" s="43">
        <v>116664.86100075283</v>
      </c>
      <c r="P186" s="43">
        <v>836069.42854850285</v>
      </c>
      <c r="AC186" s="50" t="str">
        <f t="shared" si="121"/>
        <v>2022JulhoBolívia</v>
      </c>
      <c r="AD186" s="2">
        <v>2022</v>
      </c>
      <c r="AE186" s="2" t="s">
        <v>60</v>
      </c>
      <c r="AF186" s="2" t="s">
        <v>5</v>
      </c>
      <c r="AG186" s="2" t="s">
        <v>15</v>
      </c>
      <c r="AH186" s="54">
        <f t="shared" si="122"/>
        <v>4411029.3879349101</v>
      </c>
      <c r="AI186" s="27">
        <f t="shared" si="128"/>
        <v>3.1963981071992108E-4</v>
      </c>
      <c r="AJ186" s="28">
        <f t="shared" si="127"/>
        <v>831647.51695896417</v>
      </c>
      <c r="AK186" s="46">
        <f t="shared" si="109"/>
        <v>141618.33585703315</v>
      </c>
      <c r="AL186" s="46">
        <f t="shared" si="110"/>
        <v>166366.44697788954</v>
      </c>
      <c r="AM186" s="46">
        <f t="shared" si="111"/>
        <v>278922.96627285675</v>
      </c>
      <c r="AN186" s="46">
        <f t="shared" si="112"/>
        <v>11020.635987361868</v>
      </c>
      <c r="AO186" s="46">
        <f t="shared" si="113"/>
        <v>54092.329015373187</v>
      </c>
      <c r="AP186" s="46">
        <f t="shared" si="114"/>
        <v>21995.782261850232</v>
      </c>
      <c r="AQ186" s="46">
        <f t="shared" si="115"/>
        <v>157631.02058659933</v>
      </c>
      <c r="BG186" s="50" t="str">
        <f t="shared" si="117"/>
        <v>2022FevereiroEstados Unidos</v>
      </c>
      <c r="BH186" s="2">
        <v>2022</v>
      </c>
      <c r="BI186" s="55" t="s">
        <v>55</v>
      </c>
      <c r="BJ186" s="55" t="str">
        <f t="shared" si="123"/>
        <v>Fevereiro/2022</v>
      </c>
      <c r="BK186" s="2" t="s">
        <v>26</v>
      </c>
      <c r="BL186" s="2" t="s">
        <v>17</v>
      </c>
      <c r="BM186" s="52" t="s">
        <v>1200</v>
      </c>
      <c r="BN186" s="51">
        <f t="shared" si="118"/>
        <v>7036194.4384865724</v>
      </c>
    </row>
    <row r="187" spans="4:66" x14ac:dyDescent="0.25">
      <c r="D187" t="str">
        <f t="shared" si="119"/>
        <v>2022JulhoOutros - América do Sul</v>
      </c>
      <c r="E187" s="2">
        <v>2022</v>
      </c>
      <c r="F187" s="2" t="s">
        <v>60</v>
      </c>
      <c r="G187" s="2" t="s">
        <v>5</v>
      </c>
      <c r="H187" s="2" t="s">
        <v>1193</v>
      </c>
      <c r="I187" s="45">
        <f t="shared" si="120"/>
        <v>1853809.6352042186</v>
      </c>
      <c r="J187" s="33">
        <v>449818.37421580782</v>
      </c>
      <c r="K187" s="41">
        <v>176340.8385128658</v>
      </c>
      <c r="L187" s="41">
        <v>340327.52561299753</v>
      </c>
      <c r="M187" s="41">
        <v>68600.887177566095</v>
      </c>
      <c r="N187" s="43">
        <v>41160.532306539651</v>
      </c>
      <c r="O187" s="43">
        <v>27277.083004752742</v>
      </c>
      <c r="P187" s="43">
        <v>750284.39437368908</v>
      </c>
      <c r="AC187" s="50" t="str">
        <f t="shared" si="121"/>
        <v>2022JulhoOutros - América do Sul</v>
      </c>
      <c r="AD187" s="2">
        <v>2022</v>
      </c>
      <c r="AE187" s="2" t="s">
        <v>60</v>
      </c>
      <c r="AF187" s="2" t="s">
        <v>5</v>
      </c>
      <c r="AG187" s="2" t="s">
        <v>1193</v>
      </c>
      <c r="AH187" s="54">
        <f t="shared" si="122"/>
        <v>1853809.6352042186</v>
      </c>
      <c r="AI187" s="27">
        <f t="shared" si="128"/>
        <v>1.343340315365376E-4</v>
      </c>
      <c r="AJ187" s="28">
        <f t="shared" ref="AJ187" si="130">AI187*$AA$6</f>
        <v>349513.92168211541</v>
      </c>
      <c r="AK187" s="46">
        <f t="shared" si="109"/>
        <v>84807.944155237376</v>
      </c>
      <c r="AL187" s="46">
        <f t="shared" si="110"/>
        <v>33246.983320676656</v>
      </c>
      <c r="AM187" s="46">
        <f t="shared" si="111"/>
        <v>64164.737238657035</v>
      </c>
      <c r="AN187" s="46">
        <f t="shared" si="112"/>
        <v>12933.887413775436</v>
      </c>
      <c r="AO187" s="46">
        <f t="shared" si="113"/>
        <v>7760.3324482652597</v>
      </c>
      <c r="AP187" s="46">
        <f t="shared" si="114"/>
        <v>5142.7719826202447</v>
      </c>
      <c r="AQ187" s="46">
        <f t="shared" si="115"/>
        <v>141457.26512288343</v>
      </c>
      <c r="BG187" s="50" t="str">
        <f t="shared" si="117"/>
        <v>2022FevereiroCanadá</v>
      </c>
      <c r="BH187" s="2">
        <v>2022</v>
      </c>
      <c r="BI187" s="55" t="s">
        <v>55</v>
      </c>
      <c r="BJ187" s="55" t="str">
        <f t="shared" si="123"/>
        <v>Fevereiro/2022</v>
      </c>
      <c r="BK187" s="2" t="s">
        <v>26</v>
      </c>
      <c r="BL187" s="2" t="s">
        <v>18</v>
      </c>
      <c r="BM187" s="52" t="s">
        <v>1200</v>
      </c>
      <c r="BN187" s="51">
        <f t="shared" si="118"/>
        <v>703619.44384865719</v>
      </c>
    </row>
    <row r="188" spans="4:66" x14ac:dyDescent="0.25">
      <c r="D188" t="str">
        <f t="shared" si="119"/>
        <v>2022AgostoBrasil</v>
      </c>
      <c r="E188" s="2">
        <v>2022</v>
      </c>
      <c r="F188" s="2" t="s">
        <v>61</v>
      </c>
      <c r="G188" s="2" t="s">
        <v>5</v>
      </c>
      <c r="H188" s="2" t="s">
        <v>6</v>
      </c>
      <c r="I188" s="45">
        <f t="shared" si="120"/>
        <v>839041224.06054664</v>
      </c>
      <c r="J188" s="33">
        <v>187981500.16550064</v>
      </c>
      <c r="K188" s="41">
        <v>77265763.384046316</v>
      </c>
      <c r="L188" s="41">
        <v>156461717.64299804</v>
      </c>
      <c r="M188" s="41">
        <v>25529245.643948138</v>
      </c>
      <c r="N188" s="43">
        <v>12800888.666253323</v>
      </c>
      <c r="O188" s="43">
        <v>10872777.57106309</v>
      </c>
      <c r="P188" s="43">
        <v>368129330.98673713</v>
      </c>
      <c r="AC188" s="50" t="str">
        <f t="shared" si="121"/>
        <v>2022AgostoBrasil</v>
      </c>
      <c r="AD188" s="2">
        <v>2022</v>
      </c>
      <c r="AE188" s="2" t="s">
        <v>61</v>
      </c>
      <c r="AF188" s="2" t="s">
        <v>5</v>
      </c>
      <c r="AG188" s="2" t="s">
        <v>6</v>
      </c>
      <c r="AH188" s="54">
        <f t="shared" si="122"/>
        <v>839041224.06054664</v>
      </c>
      <c r="AI188" s="27">
        <f t="shared" si="128"/>
        <v>6.0800088700039619E-2</v>
      </c>
      <c r="AJ188" s="28">
        <f t="shared" si="127"/>
        <v>158191317.54704604</v>
      </c>
      <c r="AK188" s="46">
        <f t="shared" si="109"/>
        <v>35441692.652165711</v>
      </c>
      <c r="AL188" s="46">
        <f t="shared" si="110"/>
        <v>14567547.529844109</v>
      </c>
      <c r="AM188" s="46">
        <f t="shared" si="111"/>
        <v>29499009.762401961</v>
      </c>
      <c r="AN188" s="46">
        <f t="shared" si="112"/>
        <v>4813237.8822270073</v>
      </c>
      <c r="AO188" s="46">
        <f t="shared" si="113"/>
        <v>2413456.4379181629</v>
      </c>
      <c r="AP188" s="46">
        <f t="shared" si="114"/>
        <v>2049933.8531170008</v>
      </c>
      <c r="AQ188" s="46">
        <f t="shared" si="115"/>
        <v>69406439.429372087</v>
      </c>
      <c r="BG188" s="50" t="str">
        <f t="shared" si="117"/>
        <v>2022FevereiroMéxico</v>
      </c>
      <c r="BH188" s="2">
        <v>2022</v>
      </c>
      <c r="BI188" s="55" t="s">
        <v>55</v>
      </c>
      <c r="BJ188" s="55" t="str">
        <f t="shared" si="123"/>
        <v>Fevereiro/2022</v>
      </c>
      <c r="BK188" s="2" t="s">
        <v>26</v>
      </c>
      <c r="BL188" s="2" t="s">
        <v>19</v>
      </c>
      <c r="BM188" s="52" t="s">
        <v>1200</v>
      </c>
      <c r="BN188" s="51">
        <f t="shared" si="118"/>
        <v>351809.72192432859</v>
      </c>
    </row>
    <row r="189" spans="4:66" x14ac:dyDescent="0.25">
      <c r="D189" t="str">
        <f t="shared" si="119"/>
        <v>2022AgostoArgentina</v>
      </c>
      <c r="E189" s="2">
        <v>2022</v>
      </c>
      <c r="F189" s="2" t="s">
        <v>61</v>
      </c>
      <c r="G189" s="2" t="s">
        <v>5</v>
      </c>
      <c r="H189" s="2" t="s">
        <v>7</v>
      </c>
      <c r="I189" s="45">
        <f t="shared" si="120"/>
        <v>130752519.30527234</v>
      </c>
      <c r="J189" s="33">
        <v>33173205.911558937</v>
      </c>
      <c r="K189" s="41">
        <v>15453152.676809261</v>
      </c>
      <c r="L189" s="41">
        <v>31254800.225026004</v>
      </c>
      <c r="M189" s="41">
        <v>9905347.3098518793</v>
      </c>
      <c r="N189" s="43">
        <v>5120355.4665013291</v>
      </c>
      <c r="O189" s="43">
        <v>2789146.3616138436</v>
      </c>
      <c r="P189" s="43">
        <v>33056511.353911083</v>
      </c>
      <c r="AC189" s="50" t="str">
        <f t="shared" si="121"/>
        <v>2022AgostoArgentina</v>
      </c>
      <c r="AD189" s="2">
        <v>2022</v>
      </c>
      <c r="AE189" s="2" t="s">
        <v>61</v>
      </c>
      <c r="AF189" s="2" t="s">
        <v>5</v>
      </c>
      <c r="AG189" s="2" t="s">
        <v>7</v>
      </c>
      <c r="AH189" s="54">
        <f t="shared" si="122"/>
        <v>130752519.30527234</v>
      </c>
      <c r="AI189" s="27">
        <f t="shared" si="128"/>
        <v>9.4748202395124898E-3</v>
      </c>
      <c r="AJ189" s="28">
        <f t="shared" si="127"/>
        <v>24651843.924183656</v>
      </c>
      <c r="AK189" s="46">
        <f t="shared" si="109"/>
        <v>6254416.3503821837</v>
      </c>
      <c r="AL189" s="46">
        <f t="shared" si="110"/>
        <v>2913509.5059688212</v>
      </c>
      <c r="AM189" s="46">
        <f t="shared" si="111"/>
        <v>5892723.6058067512</v>
      </c>
      <c r="AN189" s="46">
        <f t="shared" si="112"/>
        <v>1867536.2983040793</v>
      </c>
      <c r="AO189" s="46">
        <f t="shared" si="113"/>
        <v>965382.57516726514</v>
      </c>
      <c r="AP189" s="46">
        <f t="shared" si="114"/>
        <v>525860.61938644922</v>
      </c>
      <c r="AQ189" s="46">
        <f t="shared" si="115"/>
        <v>6232414.9691681052</v>
      </c>
      <c r="BG189" s="50" t="str">
        <f t="shared" si="117"/>
        <v>2022MarçoEstados Unidos</v>
      </c>
      <c r="BH189" s="2">
        <v>2022</v>
      </c>
      <c r="BI189" s="55" t="s">
        <v>56</v>
      </c>
      <c r="BJ189" s="55" t="str">
        <f t="shared" si="123"/>
        <v>Março/2022</v>
      </c>
      <c r="BK189" s="2" t="s">
        <v>26</v>
      </c>
      <c r="BL189" s="2" t="s">
        <v>17</v>
      </c>
      <c r="BM189" s="52" t="s">
        <v>1200</v>
      </c>
      <c r="BN189" s="51">
        <f t="shared" si="118"/>
        <v>7817993.8205406331</v>
      </c>
    </row>
    <row r="190" spans="4:66" x14ac:dyDescent="0.25">
      <c r="D190" t="str">
        <f t="shared" si="119"/>
        <v>2022AgostoColômbia</v>
      </c>
      <c r="E190" s="2">
        <v>2022</v>
      </c>
      <c r="F190" s="2" t="s">
        <v>61</v>
      </c>
      <c r="G190" s="2" t="s">
        <v>5</v>
      </c>
      <c r="H190" s="2" t="s">
        <v>8</v>
      </c>
      <c r="I190" s="45">
        <f t="shared" si="120"/>
        <v>59645239.791584074</v>
      </c>
      <c r="J190" s="33">
        <v>17692376.486164764</v>
      </c>
      <c r="K190" s="41">
        <v>4945008.8565789638</v>
      </c>
      <c r="L190" s="41">
        <v>4692912.9467006018</v>
      </c>
      <c r="M190" s="41">
        <v>2498462.1736877249</v>
      </c>
      <c r="N190" s="43">
        <v>2560177.7332506645</v>
      </c>
      <c r="O190" s="43">
        <v>1712633.7308155182</v>
      </c>
      <c r="P190" s="43">
        <v>25543667.864385836</v>
      </c>
      <c r="AC190" s="50" t="str">
        <f t="shared" si="121"/>
        <v>2022AgostoColômbia</v>
      </c>
      <c r="AD190" s="2">
        <v>2022</v>
      </c>
      <c r="AE190" s="2" t="s">
        <v>61</v>
      </c>
      <c r="AF190" s="2" t="s">
        <v>5</v>
      </c>
      <c r="AG190" s="2" t="s">
        <v>8</v>
      </c>
      <c r="AH190" s="54">
        <f t="shared" si="122"/>
        <v>59645239.791584074</v>
      </c>
      <c r="AI190" s="27">
        <f t="shared" si="128"/>
        <v>4.3221188254771075E-3</v>
      </c>
      <c r="AJ190" s="28">
        <f t="shared" si="127"/>
        <v>11245405.82449297</v>
      </c>
      <c r="AK190" s="46">
        <f t="shared" si="109"/>
        <v>3335688.7202038309</v>
      </c>
      <c r="AL190" s="46">
        <f t="shared" si="110"/>
        <v>932323.04191002296</v>
      </c>
      <c r="AM190" s="46">
        <f t="shared" si="111"/>
        <v>884793.33420521813</v>
      </c>
      <c r="AN190" s="46">
        <f t="shared" si="112"/>
        <v>471055.54740728321</v>
      </c>
      <c r="AO190" s="46">
        <f t="shared" si="113"/>
        <v>482691.28758363257</v>
      </c>
      <c r="AP190" s="46">
        <f t="shared" si="114"/>
        <v>322896.87155308295</v>
      </c>
      <c r="AQ190" s="46">
        <f t="shared" si="115"/>
        <v>4815957.0216298988</v>
      </c>
      <c r="BG190" s="50" t="str">
        <f t="shared" si="117"/>
        <v>2022MarçoCanadá</v>
      </c>
      <c r="BH190" s="2">
        <v>2022</v>
      </c>
      <c r="BI190" s="55" t="s">
        <v>56</v>
      </c>
      <c r="BJ190" s="55" t="str">
        <f t="shared" si="123"/>
        <v>Março/2022</v>
      </c>
      <c r="BK190" s="2" t="s">
        <v>26</v>
      </c>
      <c r="BL190" s="2" t="s">
        <v>18</v>
      </c>
      <c r="BM190" s="52" t="s">
        <v>1200</v>
      </c>
      <c r="BN190" s="51">
        <f t="shared" si="118"/>
        <v>781799.38205406338</v>
      </c>
    </row>
    <row r="191" spans="4:66" x14ac:dyDescent="0.25">
      <c r="D191" t="str">
        <f t="shared" si="119"/>
        <v>2022AgostoChile</v>
      </c>
      <c r="E191" s="2">
        <v>2022</v>
      </c>
      <c r="F191" s="2" t="s">
        <v>61</v>
      </c>
      <c r="G191" s="2" t="s">
        <v>5</v>
      </c>
      <c r="H191" s="2" t="s">
        <v>9</v>
      </c>
      <c r="I191" s="45">
        <f t="shared" si="120"/>
        <v>72362243.885558948</v>
      </c>
      <c r="J191" s="33">
        <v>19903923.546935361</v>
      </c>
      <c r="K191" s="41">
        <v>6696366.1599506801</v>
      </c>
      <c r="L191" s="41">
        <v>15486612.724111985</v>
      </c>
      <c r="M191" s="41">
        <v>4949269.7555067465</v>
      </c>
      <c r="N191" s="43">
        <v>2560177.7332506645</v>
      </c>
      <c r="O191" s="43">
        <v>978647.84618029615</v>
      </c>
      <c r="P191" s="43">
        <v>21787246.119623214</v>
      </c>
      <c r="AC191" s="50" t="str">
        <f t="shared" si="121"/>
        <v>2022AgostoChile</v>
      </c>
      <c r="AD191" s="2">
        <v>2022</v>
      </c>
      <c r="AE191" s="2" t="s">
        <v>61</v>
      </c>
      <c r="AF191" s="2" t="s">
        <v>5</v>
      </c>
      <c r="AG191" s="2" t="s">
        <v>9</v>
      </c>
      <c r="AH191" s="54">
        <f t="shared" si="122"/>
        <v>72362243.885558948</v>
      </c>
      <c r="AI191" s="27">
        <f t="shared" si="128"/>
        <v>5.2436408612723884E-3</v>
      </c>
      <c r="AJ191" s="28">
        <f t="shared" si="127"/>
        <v>13643046.816602191</v>
      </c>
      <c r="AK191" s="46">
        <f t="shared" si="109"/>
        <v>3752649.8102293108</v>
      </c>
      <c r="AL191" s="46">
        <f t="shared" si="110"/>
        <v>1262520.7859198225</v>
      </c>
      <c r="AM191" s="46">
        <f t="shared" si="111"/>
        <v>2919818.0028772191</v>
      </c>
      <c r="AN191" s="46">
        <f t="shared" si="112"/>
        <v>933126.38410107605</v>
      </c>
      <c r="AO191" s="46">
        <f t="shared" si="113"/>
        <v>482691.28758363263</v>
      </c>
      <c r="AP191" s="46">
        <f t="shared" si="114"/>
        <v>184512.49803033311</v>
      </c>
      <c r="AQ191" s="46">
        <f t="shared" si="115"/>
        <v>4107728.047860797</v>
      </c>
      <c r="BG191" s="50" t="str">
        <f t="shared" si="117"/>
        <v>2022MarçoMéxico</v>
      </c>
      <c r="BH191" s="2">
        <v>2022</v>
      </c>
      <c r="BI191" s="55" t="s">
        <v>56</v>
      </c>
      <c r="BJ191" s="55" t="str">
        <f t="shared" si="123"/>
        <v>Março/2022</v>
      </c>
      <c r="BK191" s="2" t="s">
        <v>26</v>
      </c>
      <c r="BL191" s="2" t="s">
        <v>19</v>
      </c>
      <c r="BM191" s="52" t="s">
        <v>1200</v>
      </c>
      <c r="BN191" s="51">
        <f t="shared" si="118"/>
        <v>390899.69102703169</v>
      </c>
    </row>
    <row r="192" spans="4:66" x14ac:dyDescent="0.25">
      <c r="D192" t="str">
        <f t="shared" si="119"/>
        <v>2022AgostoPeru</v>
      </c>
      <c r="E192" s="2">
        <v>2022</v>
      </c>
      <c r="F192" s="2" t="s">
        <v>61</v>
      </c>
      <c r="G192" s="2" t="s">
        <v>5</v>
      </c>
      <c r="H192" s="2" t="s">
        <v>10</v>
      </c>
      <c r="I192" s="45">
        <f t="shared" si="120"/>
        <v>47450488.62932533</v>
      </c>
      <c r="J192" s="33">
        <v>16218011.778984368</v>
      </c>
      <c r="K192" s="41">
        <v>4059028.1031085663</v>
      </c>
      <c r="L192" s="41">
        <v>6260345.8708986025</v>
      </c>
      <c r="M192" s="41">
        <v>990534.73098518793</v>
      </c>
      <c r="N192" s="43">
        <v>1280088.8666253323</v>
      </c>
      <c r="O192" s="43">
        <v>611654.90386268497</v>
      </c>
      <c r="P192" s="43">
        <v>18030824.374860588</v>
      </c>
      <c r="AC192" s="50" t="str">
        <f t="shared" si="121"/>
        <v>2022AgostoPeru</v>
      </c>
      <c r="AD192" s="2">
        <v>2022</v>
      </c>
      <c r="AE192" s="2" t="s">
        <v>61</v>
      </c>
      <c r="AF192" s="2" t="s">
        <v>5</v>
      </c>
      <c r="AG192" s="2" t="s">
        <v>10</v>
      </c>
      <c r="AH192" s="54">
        <f t="shared" si="122"/>
        <v>47450488.62932533</v>
      </c>
      <c r="AI192" s="27">
        <f t="shared" si="128"/>
        <v>3.4384412050235749E-3</v>
      </c>
      <c r="AJ192" s="28">
        <f t="shared" si="127"/>
        <v>8946229.4572339579</v>
      </c>
      <c r="AK192" s="46">
        <f t="shared" si="109"/>
        <v>3057714.6601868449</v>
      </c>
      <c r="AL192" s="46">
        <f t="shared" si="110"/>
        <v>765281.83023447706</v>
      </c>
      <c r="AM192" s="46">
        <f t="shared" si="111"/>
        <v>1180314.3078297607</v>
      </c>
      <c r="AN192" s="46">
        <f t="shared" si="112"/>
        <v>186753.62983040791</v>
      </c>
      <c r="AO192" s="46">
        <f t="shared" si="113"/>
        <v>241345.64379181626</v>
      </c>
      <c r="AP192" s="46">
        <f t="shared" si="114"/>
        <v>115320.31126895816</v>
      </c>
      <c r="AQ192" s="46">
        <f t="shared" si="115"/>
        <v>3399499.0740916929</v>
      </c>
      <c r="BG192" s="50" t="str">
        <f t="shared" si="117"/>
        <v>2022AbrilEstados Unidos</v>
      </c>
      <c r="BH192" s="2">
        <v>2022</v>
      </c>
      <c r="BI192" s="55" t="s">
        <v>57</v>
      </c>
      <c r="BJ192" s="55" t="str">
        <f t="shared" si="123"/>
        <v>Abril/2022</v>
      </c>
      <c r="BK192" s="2" t="s">
        <v>26</v>
      </c>
      <c r="BL192" s="2" t="s">
        <v>17</v>
      </c>
      <c r="BM192" s="52" t="s">
        <v>1200</v>
      </c>
      <c r="BN192" s="51">
        <f t="shared" si="118"/>
        <v>8599793.2025946993</v>
      </c>
    </row>
    <row r="193" spans="4:66" x14ac:dyDescent="0.25">
      <c r="D193" t="str">
        <f t="shared" si="119"/>
        <v>2022AgostoUruguai</v>
      </c>
      <c r="E193" s="2">
        <v>2022</v>
      </c>
      <c r="F193" s="2" t="s">
        <v>61</v>
      </c>
      <c r="G193" s="2" t="s">
        <v>5</v>
      </c>
      <c r="H193" s="2" t="s">
        <v>11</v>
      </c>
      <c r="I193" s="45">
        <f t="shared" si="120"/>
        <v>25155569.085454956</v>
      </c>
      <c r="J193" s="33">
        <v>9583370.5966725815</v>
      </c>
      <c r="K193" s="41">
        <v>1545315.267680926</v>
      </c>
      <c r="L193" s="41">
        <v>3125480.0225026007</v>
      </c>
      <c r="M193" s="41">
        <v>494926.9755506746</v>
      </c>
      <c r="N193" s="43">
        <v>1024071.0933002657</v>
      </c>
      <c r="O193" s="43">
        <v>366992.94231761101</v>
      </c>
      <c r="P193" s="43">
        <v>9015412.1874302942</v>
      </c>
      <c r="AC193" s="50" t="str">
        <f t="shared" si="121"/>
        <v>2022AgostoUruguai</v>
      </c>
      <c r="AD193" s="2">
        <v>2022</v>
      </c>
      <c r="AE193" s="2" t="s">
        <v>61</v>
      </c>
      <c r="AF193" s="2" t="s">
        <v>5</v>
      </c>
      <c r="AG193" s="2" t="s">
        <v>11</v>
      </c>
      <c r="AH193" s="54">
        <f t="shared" si="122"/>
        <v>25155569.085454956</v>
      </c>
      <c r="AI193" s="27">
        <f t="shared" si="128"/>
        <v>1.8228673250329681E-3</v>
      </c>
      <c r="AJ193" s="28">
        <f t="shared" si="127"/>
        <v>4742785.5785387484</v>
      </c>
      <c r="AK193" s="46">
        <f t="shared" si="109"/>
        <v>1806831.3901104089</v>
      </c>
      <c r="AL193" s="46">
        <f t="shared" si="110"/>
        <v>291350.95059688209</v>
      </c>
      <c r="AM193" s="46">
        <f t="shared" si="111"/>
        <v>589272.36058067507</v>
      </c>
      <c r="AN193" s="46">
        <f t="shared" si="112"/>
        <v>93312.638410107596</v>
      </c>
      <c r="AO193" s="46">
        <f t="shared" si="113"/>
        <v>193076.515033453</v>
      </c>
      <c r="AP193" s="46">
        <f t="shared" si="114"/>
        <v>69192.186761374905</v>
      </c>
      <c r="AQ193" s="46">
        <f t="shared" si="115"/>
        <v>1699749.5370458465</v>
      </c>
      <c r="BG193" s="50" t="str">
        <f t="shared" si="117"/>
        <v>2022AbrilCanadá</v>
      </c>
      <c r="BH193" s="2">
        <v>2022</v>
      </c>
      <c r="BI193" s="55" t="s">
        <v>57</v>
      </c>
      <c r="BJ193" s="55" t="str">
        <f t="shared" si="123"/>
        <v>Abril/2022</v>
      </c>
      <c r="BK193" s="2" t="s">
        <v>26</v>
      </c>
      <c r="BL193" s="2" t="s">
        <v>18</v>
      </c>
      <c r="BM193" s="52" t="s">
        <v>1200</v>
      </c>
      <c r="BN193" s="51">
        <f t="shared" si="118"/>
        <v>859979.32025946991</v>
      </c>
    </row>
    <row r="194" spans="4:66" x14ac:dyDescent="0.25">
      <c r="D194" t="str">
        <f t="shared" si="119"/>
        <v>2022AgostoVenezuela</v>
      </c>
      <c r="E194" s="2">
        <v>2022</v>
      </c>
      <c r="F194" s="2" t="s">
        <v>61</v>
      </c>
      <c r="G194" s="2" t="s">
        <v>5</v>
      </c>
      <c r="H194" s="2" t="s">
        <v>12</v>
      </c>
      <c r="I194" s="45">
        <f t="shared" si="120"/>
        <v>12114536.130718034</v>
      </c>
      <c r="J194" s="33">
        <v>4423094.1215411909</v>
      </c>
      <c r="K194" s="41">
        <v>3348183.07997534</v>
      </c>
      <c r="L194" s="41">
        <v>626034.58708986035</v>
      </c>
      <c r="M194" s="41">
        <v>249846.21736877249</v>
      </c>
      <c r="N194" s="43">
        <v>819256.87464021263</v>
      </c>
      <c r="O194" s="43">
        <v>93754.463664072362</v>
      </c>
      <c r="P194" s="43">
        <v>2554366.7864385839</v>
      </c>
      <c r="AC194" s="50" t="str">
        <f t="shared" si="121"/>
        <v>2022AgostoVenezuela</v>
      </c>
      <c r="AD194" s="2">
        <v>2022</v>
      </c>
      <c r="AE194" s="2" t="s">
        <v>61</v>
      </c>
      <c r="AF194" s="2" t="s">
        <v>5</v>
      </c>
      <c r="AG194" s="2" t="s">
        <v>12</v>
      </c>
      <c r="AH194" s="54">
        <f t="shared" si="122"/>
        <v>12114536.130718034</v>
      </c>
      <c r="AI194" s="27">
        <f t="shared" si="128"/>
        <v>8.7786493700855333E-4</v>
      </c>
      <c r="AJ194" s="28">
        <f t="shared" si="127"/>
        <v>2284052.770035632</v>
      </c>
      <c r="AK194" s="46">
        <f t="shared" si="109"/>
        <v>833922.18005095772</v>
      </c>
      <c r="AL194" s="46">
        <f t="shared" si="110"/>
        <v>631260.39295991126</v>
      </c>
      <c r="AM194" s="46">
        <f t="shared" si="111"/>
        <v>118031.43078297609</v>
      </c>
      <c r="AN194" s="46">
        <f t="shared" si="112"/>
        <v>47105.554740728316</v>
      </c>
      <c r="AO194" s="46">
        <f t="shared" si="113"/>
        <v>154461.21202676243</v>
      </c>
      <c r="AP194" s="46">
        <f t="shared" si="114"/>
        <v>17676.297311305909</v>
      </c>
      <c r="AQ194" s="46">
        <f t="shared" si="115"/>
        <v>481595.70216298994</v>
      </c>
      <c r="BG194" s="50" t="str">
        <f t="shared" si="117"/>
        <v>2022AbrilMéxico</v>
      </c>
      <c r="BH194" s="2">
        <v>2022</v>
      </c>
      <c r="BI194" s="55" t="s">
        <v>57</v>
      </c>
      <c r="BJ194" s="55" t="str">
        <f t="shared" si="123"/>
        <v>Abril/2022</v>
      </c>
      <c r="BK194" s="2" t="s">
        <v>26</v>
      </c>
      <c r="BL194" s="2" t="s">
        <v>19</v>
      </c>
      <c r="BM194" s="52" t="s">
        <v>1200</v>
      </c>
      <c r="BN194" s="51">
        <f t="shared" si="118"/>
        <v>429989.66012973496</v>
      </c>
    </row>
    <row r="195" spans="4:66" x14ac:dyDescent="0.25">
      <c r="D195" t="str">
        <f t="shared" si="119"/>
        <v>2022AgostoParaguai</v>
      </c>
      <c r="E195" s="2">
        <v>2022</v>
      </c>
      <c r="F195" s="2" t="s">
        <v>61</v>
      </c>
      <c r="G195" s="2" t="s">
        <v>5</v>
      </c>
      <c r="H195" s="2" t="s">
        <v>13</v>
      </c>
      <c r="I195" s="45">
        <f t="shared" si="120"/>
        <v>7743764.736524174</v>
      </c>
      <c r="J195" s="33">
        <v>1474364.7071803971</v>
      </c>
      <c r="K195" s="41">
        <v>2035695.3126250065</v>
      </c>
      <c r="L195" s="41">
        <v>1548661.2724111986</v>
      </c>
      <c r="M195" s="41">
        <v>125263.49862630553</v>
      </c>
      <c r="N195" s="43">
        <v>512035.54665013286</v>
      </c>
      <c r="O195" s="43">
        <v>244661.96154507404</v>
      </c>
      <c r="P195" s="43">
        <v>1803082.4374860593</v>
      </c>
      <c r="AC195" s="50" t="str">
        <f t="shared" si="121"/>
        <v>2022AgostoParaguai</v>
      </c>
      <c r="AD195" s="2">
        <v>2022</v>
      </c>
      <c r="AE195" s="2" t="s">
        <v>61</v>
      </c>
      <c r="AF195" s="2" t="s">
        <v>5</v>
      </c>
      <c r="AG195" s="2" t="s">
        <v>13</v>
      </c>
      <c r="AH195" s="54">
        <f t="shared" si="122"/>
        <v>7743764.736524174</v>
      </c>
      <c r="AI195" s="27">
        <f t="shared" si="128"/>
        <v>5.6114237221189676E-4</v>
      </c>
      <c r="AJ195" s="28">
        <f t="shared" si="127"/>
        <v>1459995.4225332737</v>
      </c>
      <c r="AK195" s="46">
        <f t="shared" ref="AK195:AK258" si="131">(VLOOKUP($AC195,$D:$P,7,FALSE)/VLOOKUP($AC195,$D:$P,6,FALSE))*$AJ195</f>
        <v>277974.06001698598</v>
      </c>
      <c r="AL195" s="46">
        <f t="shared" ref="AL195:AL258" si="132">(VLOOKUP($AC195,$D:$P,8,FALSE)/VLOOKUP($AC195,$D:$P,6,FALSE))*$AJ195</f>
        <v>383806.31891962601</v>
      </c>
      <c r="AM195" s="46">
        <f t="shared" ref="AM195:AM258" si="133">(VLOOKUP($AC195,$D:$P,9,FALSE)/VLOOKUP($AC195,$D:$P,6,FALSE))*$AJ195</f>
        <v>291981.80028772197</v>
      </c>
      <c r="AN195" s="46">
        <f t="shared" ref="AN195:AN258" si="134">(VLOOKUP($AC195,$D:$P,10,FALSE)/VLOOKUP($AC195,$D:$P,6,FALSE))*$AJ195</f>
        <v>23616.95387546052</v>
      </c>
      <c r="AO195" s="46">
        <f t="shared" ref="AO195:AO258" si="135">(VLOOKUP($AC195,$D:$P,11,FALSE)/VLOOKUP($AC195,$D:$P,6,FALSE))*$AJ195</f>
        <v>96538.257516726502</v>
      </c>
      <c r="AP195" s="46">
        <f t="shared" ref="AP195:AP258" si="136">(VLOOKUP($AC195,$D:$P,12,FALSE)/VLOOKUP($AC195,$D:$P,6,FALSE))*$AJ195</f>
        <v>46128.124507583285</v>
      </c>
      <c r="AQ195" s="46">
        <f t="shared" ref="AQ195:AQ258" si="137">(VLOOKUP($AC195,$D:$P,13,FALSE)/VLOOKUP($AC195,$D:$P,6,FALSE))*$AJ195</f>
        <v>339949.90740916942</v>
      </c>
      <c r="BG195" s="50" t="str">
        <f t="shared" ref="BG195:BG258" si="138">BH195&amp;BI195&amp;BL195</f>
        <v>2022MaioEstados Unidos</v>
      </c>
      <c r="BH195" s="2">
        <v>2022</v>
      </c>
      <c r="BI195" s="55" t="s">
        <v>58</v>
      </c>
      <c r="BJ195" s="55" t="str">
        <f t="shared" si="123"/>
        <v>Maio/2022</v>
      </c>
      <c r="BK195" s="2" t="s">
        <v>26</v>
      </c>
      <c r="BL195" s="2" t="s">
        <v>17</v>
      </c>
      <c r="BM195" s="52" t="s">
        <v>1200</v>
      </c>
      <c r="BN195" s="51">
        <f t="shared" ref="BN195:BN258" si="139">VLOOKUP(BG195,AC:AQ,VLOOKUP(BM195,$BP$2:$BQ$16,2,FALSE),FALSE)</f>
        <v>9381592.5846487619</v>
      </c>
    </row>
    <row r="196" spans="4:66" x14ac:dyDescent="0.25">
      <c r="D196" t="str">
        <f t="shared" ref="D196:D259" si="140">_xlfn.CONCAT(E196,F196,H196)</f>
        <v>2022AgostoEquador</v>
      </c>
      <c r="E196" s="2">
        <v>2022</v>
      </c>
      <c r="F196" s="2" t="s">
        <v>61</v>
      </c>
      <c r="G196" s="2" t="s">
        <v>5</v>
      </c>
      <c r="H196" s="2" t="s">
        <v>14</v>
      </c>
      <c r="I196" s="45">
        <f t="shared" ref="I196:I259" si="141">SUM(J196:P196)</f>
        <v>6045742.426757155</v>
      </c>
      <c r="J196" s="33">
        <v>737182.35359019856</v>
      </c>
      <c r="K196" s="41">
        <v>1081720.6873766484</v>
      </c>
      <c r="L196" s="41">
        <v>626034.58708986035</v>
      </c>
      <c r="M196" s="41">
        <v>850974.85479827132</v>
      </c>
      <c r="N196" s="43">
        <v>409628.43732010631</v>
      </c>
      <c r="O196" s="43">
        <v>161476.89461974884</v>
      </c>
      <c r="P196" s="43">
        <v>2178724.6119623212</v>
      </c>
      <c r="AC196" s="50" t="str">
        <f t="shared" ref="AC196:AC259" si="142">_xlfn.CONCAT(AD196,AE196,AG196)</f>
        <v>2022AgostoEquador</v>
      </c>
      <c r="AD196" s="2">
        <v>2022</v>
      </c>
      <c r="AE196" s="2" t="s">
        <v>61</v>
      </c>
      <c r="AF196" s="2" t="s">
        <v>5</v>
      </c>
      <c r="AG196" s="2" t="s">
        <v>14</v>
      </c>
      <c r="AH196" s="54">
        <f t="shared" ref="AH196:AH259" si="143">VLOOKUP(AC196,D:P,6,FALSE)</f>
        <v>6045742.426757155</v>
      </c>
      <c r="AI196" s="27">
        <f t="shared" si="128"/>
        <v>4.380972773012432E-4</v>
      </c>
      <c r="AJ196" s="28">
        <f t="shared" si="127"/>
        <v>1139853.3619246527</v>
      </c>
      <c r="AK196" s="46">
        <f t="shared" si="131"/>
        <v>138987.03000849299</v>
      </c>
      <c r="AL196" s="46">
        <f t="shared" si="132"/>
        <v>203945.66541781754</v>
      </c>
      <c r="AM196" s="46">
        <f t="shared" si="133"/>
        <v>118031.43078297611</v>
      </c>
      <c r="AN196" s="46">
        <f t="shared" si="134"/>
        <v>160441.2627409003</v>
      </c>
      <c r="AO196" s="46">
        <f t="shared" si="135"/>
        <v>77230.606013381213</v>
      </c>
      <c r="AP196" s="46">
        <f t="shared" si="136"/>
        <v>30444.562175004961</v>
      </c>
      <c r="AQ196" s="46">
        <f t="shared" si="137"/>
        <v>410772.80478607962</v>
      </c>
      <c r="BG196" s="50" t="str">
        <f t="shared" si="138"/>
        <v>2022MaioCanadá</v>
      </c>
      <c r="BH196" s="2">
        <v>2022</v>
      </c>
      <c r="BI196" s="55" t="s">
        <v>58</v>
      </c>
      <c r="BJ196" s="55" t="str">
        <f t="shared" ref="BJ196:BJ259" si="144">BI196&amp;"/"&amp;BH196</f>
        <v>Maio/2022</v>
      </c>
      <c r="BK196" s="2" t="s">
        <v>26</v>
      </c>
      <c r="BL196" s="2" t="s">
        <v>18</v>
      </c>
      <c r="BM196" s="52" t="s">
        <v>1200</v>
      </c>
      <c r="BN196" s="51">
        <f t="shared" si="139"/>
        <v>938159.25846487621</v>
      </c>
    </row>
    <row r="197" spans="4:66" x14ac:dyDescent="0.25">
      <c r="D197" t="str">
        <f t="shared" si="140"/>
        <v>2022AgostoBolívia</v>
      </c>
      <c r="E197" s="2">
        <v>2022</v>
      </c>
      <c r="F197" s="2" t="s">
        <v>61</v>
      </c>
      <c r="G197" s="2" t="s">
        <v>5</v>
      </c>
      <c r="H197" s="2" t="s">
        <v>15</v>
      </c>
      <c r="I197" s="45">
        <f t="shared" si="141"/>
        <v>4610878.9041425688</v>
      </c>
      <c r="J197" s="33">
        <v>737182.35359019856</v>
      </c>
      <c r="K197" s="41">
        <v>931310.00132237165</v>
      </c>
      <c r="L197" s="41">
        <v>1548661.2724111986</v>
      </c>
      <c r="M197" s="41">
        <v>62631.749313152766</v>
      </c>
      <c r="N197" s="43">
        <v>307221.32799007976</v>
      </c>
      <c r="O197" s="43">
        <v>122330.98077253702</v>
      </c>
      <c r="P197" s="43">
        <v>901541.21874302963</v>
      </c>
      <c r="AC197" s="50" t="str">
        <f t="shared" si="142"/>
        <v>2022AgostoBolívia</v>
      </c>
      <c r="AD197" s="2">
        <v>2022</v>
      </c>
      <c r="AE197" s="2" t="s">
        <v>61</v>
      </c>
      <c r="AF197" s="2" t="s">
        <v>5</v>
      </c>
      <c r="AG197" s="2" t="s">
        <v>15</v>
      </c>
      <c r="AH197" s="54">
        <f t="shared" si="143"/>
        <v>4610878.9041425688</v>
      </c>
      <c r="AI197" s="27">
        <f t="shared" si="128"/>
        <v>3.3412165972047605E-4</v>
      </c>
      <c r="AJ197" s="28">
        <f t="shared" si="127"/>
        <v>869326.78392874531</v>
      </c>
      <c r="AK197" s="46">
        <f t="shared" si="131"/>
        <v>138987.03000849299</v>
      </c>
      <c r="AL197" s="46">
        <f t="shared" si="132"/>
        <v>175587.50622638769</v>
      </c>
      <c r="AM197" s="46">
        <f t="shared" si="133"/>
        <v>291981.80028772197</v>
      </c>
      <c r="AN197" s="46">
        <f t="shared" si="134"/>
        <v>11808.47693773026</v>
      </c>
      <c r="AO197" s="46">
        <f t="shared" si="135"/>
        <v>57922.95451003591</v>
      </c>
      <c r="AP197" s="46">
        <f t="shared" si="136"/>
        <v>23064.062253791642</v>
      </c>
      <c r="AQ197" s="46">
        <f t="shared" si="137"/>
        <v>169974.95370458471</v>
      </c>
      <c r="BG197" s="50" t="str">
        <f t="shared" si="138"/>
        <v>2022MaioMéxico</v>
      </c>
      <c r="BH197" s="2">
        <v>2022</v>
      </c>
      <c r="BI197" s="55" t="s">
        <v>58</v>
      </c>
      <c r="BJ197" s="55" t="str">
        <f t="shared" si="144"/>
        <v>Maio/2022</v>
      </c>
      <c r="BK197" s="2" t="s">
        <v>26</v>
      </c>
      <c r="BL197" s="2" t="s">
        <v>19</v>
      </c>
      <c r="BM197" s="52" t="s">
        <v>1200</v>
      </c>
      <c r="BN197" s="51">
        <f t="shared" si="139"/>
        <v>469079.62923243811</v>
      </c>
    </row>
    <row r="198" spans="4:66" x14ac:dyDescent="0.25">
      <c r="D198" t="str">
        <f t="shared" si="140"/>
        <v>2022AgostoOutros - América do Sul</v>
      </c>
      <c r="E198" s="2">
        <v>2022</v>
      </c>
      <c r="F198" s="2" t="s">
        <v>61</v>
      </c>
      <c r="G198" s="2" t="s">
        <v>5</v>
      </c>
      <c r="H198" s="2" t="s">
        <v>1193</v>
      </c>
      <c r="I198" s="45">
        <f t="shared" si="141"/>
        <v>1984721.8863940341</v>
      </c>
      <c r="J198" s="33">
        <v>480851.26942062448</v>
      </c>
      <c r="K198" s="41">
        <v>193315.40469521913</v>
      </c>
      <c r="L198" s="41">
        <v>365066.23595832114</v>
      </c>
      <c r="M198" s="41">
        <v>75204.407436310838</v>
      </c>
      <c r="N198" s="43">
        <v>45122.644461786505</v>
      </c>
      <c r="O198" s="43">
        <v>29573.569703565077</v>
      </c>
      <c r="P198" s="43">
        <v>795588.35471820692</v>
      </c>
      <c r="AC198" s="50" t="str">
        <f t="shared" si="142"/>
        <v>2022AgostoOutros - América do Sul</v>
      </c>
      <c r="AD198" s="2">
        <v>2022</v>
      </c>
      <c r="AE198" s="2" t="s">
        <v>61</v>
      </c>
      <c r="AF198" s="2" t="s">
        <v>5</v>
      </c>
      <c r="AG198" s="2" t="s">
        <v>1193</v>
      </c>
      <c r="AH198" s="54">
        <f t="shared" si="143"/>
        <v>1984721.8863940341</v>
      </c>
      <c r="AI198" s="27">
        <f t="shared" si="128"/>
        <v>1.4382042655029234E-4</v>
      </c>
      <c r="AJ198" s="28">
        <f t="shared" ref="AJ198" si="145">AI198*$AA$6</f>
        <v>374195.88116742467</v>
      </c>
      <c r="AK198" s="46">
        <f t="shared" si="131"/>
        <v>90658.83018916969</v>
      </c>
      <c r="AL198" s="46">
        <f t="shared" si="132"/>
        <v>36447.33738216223</v>
      </c>
      <c r="AM198" s="46">
        <f t="shared" si="133"/>
        <v>68828.929022944227</v>
      </c>
      <c r="AN198" s="46">
        <f t="shared" si="134"/>
        <v>14178.903201109451</v>
      </c>
      <c r="AO198" s="46">
        <f t="shared" si="135"/>
        <v>8507.3419206656708</v>
      </c>
      <c r="AP198" s="46">
        <f t="shared" si="136"/>
        <v>5575.7474386488193</v>
      </c>
      <c r="AQ198" s="46">
        <f t="shared" si="137"/>
        <v>149998.79201272456</v>
      </c>
      <c r="BG198" s="50" t="str">
        <f t="shared" si="138"/>
        <v>2022JunhoEstados Unidos</v>
      </c>
      <c r="BH198" s="2">
        <v>2022</v>
      </c>
      <c r="BI198" s="55" t="s">
        <v>59</v>
      </c>
      <c r="BJ198" s="55" t="str">
        <f t="shared" si="144"/>
        <v>Junho/2022</v>
      </c>
      <c r="BK198" s="2" t="s">
        <v>26</v>
      </c>
      <c r="BL198" s="2" t="s">
        <v>17</v>
      </c>
      <c r="BM198" s="52" t="s">
        <v>1200</v>
      </c>
      <c r="BN198" s="51">
        <f t="shared" si="139"/>
        <v>9944922.2782112285</v>
      </c>
    </row>
    <row r="199" spans="4:66" x14ac:dyDescent="0.25">
      <c r="D199" t="str">
        <f t="shared" si="140"/>
        <v>2022SetembroBrasil</v>
      </c>
      <c r="E199" s="2">
        <v>2022</v>
      </c>
      <c r="F199" s="2" t="s">
        <v>62</v>
      </c>
      <c r="G199" s="2" t="s">
        <v>5</v>
      </c>
      <c r="H199" s="2" t="s">
        <v>6</v>
      </c>
      <c r="I199" s="45">
        <f t="shared" si="141"/>
        <v>790674162.68592429</v>
      </c>
      <c r="J199" s="33">
        <v>195236869.39490736</v>
      </c>
      <c r="K199" s="41">
        <v>240409.81194492852</v>
      </c>
      <c r="L199" s="41">
        <v>163665885.93572733</v>
      </c>
      <c r="M199" s="41">
        <v>27273350.913080912</v>
      </c>
      <c r="N199" s="43">
        <v>13647439.576821426</v>
      </c>
      <c r="O199" s="43">
        <v>11536670.931529012</v>
      </c>
      <c r="P199" s="43">
        <v>379073536.12191331</v>
      </c>
      <c r="AC199" s="50" t="str">
        <f t="shared" si="142"/>
        <v>2022SetembroBrasil</v>
      </c>
      <c r="AD199" s="2">
        <v>2022</v>
      </c>
      <c r="AE199" s="2" t="s">
        <v>62</v>
      </c>
      <c r="AF199" s="2" t="s">
        <v>5</v>
      </c>
      <c r="AG199" s="2" t="s">
        <v>6</v>
      </c>
      <c r="AH199" s="54">
        <f t="shared" si="143"/>
        <v>790674162.68592429</v>
      </c>
      <c r="AI199" s="27">
        <f t="shared" si="128"/>
        <v>5.7295229180139448E-2</v>
      </c>
      <c r="AJ199" s="28">
        <f t="shared" si="127"/>
        <v>149072279.1192295</v>
      </c>
      <c r="AK199" s="46">
        <f t="shared" si="131"/>
        <v>36809606.867555104</v>
      </c>
      <c r="AL199" s="46">
        <f t="shared" si="132"/>
        <v>45326.431898966439</v>
      </c>
      <c r="AM199" s="46">
        <f t="shared" si="133"/>
        <v>30857270.645630345</v>
      </c>
      <c r="AN199" s="46">
        <f t="shared" si="134"/>
        <v>5142068.3407944981</v>
      </c>
      <c r="AO199" s="46">
        <f t="shared" si="135"/>
        <v>2573063.6182010663</v>
      </c>
      <c r="AP199" s="46">
        <f t="shared" si="136"/>
        <v>2175103.1086806124</v>
      </c>
      <c r="AQ199" s="46">
        <f t="shared" si="137"/>
        <v>71469840.106468901</v>
      </c>
      <c r="BG199" s="50" t="str">
        <f t="shared" si="138"/>
        <v>2022JunhoCanadá</v>
      </c>
      <c r="BH199" s="2">
        <v>2022</v>
      </c>
      <c r="BI199" s="55" t="s">
        <v>59</v>
      </c>
      <c r="BJ199" s="55" t="str">
        <f t="shared" si="144"/>
        <v>Junho/2022</v>
      </c>
      <c r="BK199" s="2" t="s">
        <v>26</v>
      </c>
      <c r="BL199" s="2" t="s">
        <v>18</v>
      </c>
      <c r="BM199" s="52" t="s">
        <v>1200</v>
      </c>
      <c r="BN199" s="51">
        <f t="shared" si="139"/>
        <v>994492.22782112297</v>
      </c>
    </row>
    <row r="200" spans="4:66" x14ac:dyDescent="0.25">
      <c r="D200" t="str">
        <f t="shared" si="140"/>
        <v>2022SetembroArgentina</v>
      </c>
      <c r="E200" s="2">
        <v>2022</v>
      </c>
      <c r="F200" s="2" t="s">
        <v>62</v>
      </c>
      <c r="G200" s="2" t="s">
        <v>5</v>
      </c>
      <c r="H200" s="2" t="s">
        <v>7</v>
      </c>
      <c r="I200" s="45">
        <f t="shared" si="141"/>
        <v>167977385.87148306</v>
      </c>
      <c r="J200" s="33">
        <v>33985677.265039429</v>
      </c>
      <c r="K200" s="41">
        <v>48081962.388985701</v>
      </c>
      <c r="L200" s="41">
        <v>32733177.187145464</v>
      </c>
      <c r="M200" s="41">
        <v>10541150.127905773</v>
      </c>
      <c r="N200" s="43">
        <v>5458975.83072857</v>
      </c>
      <c r="O200" s="43">
        <v>2985496.6763682622</v>
      </c>
      <c r="P200" s="43">
        <v>34190946.395309828</v>
      </c>
      <c r="AC200" s="50" t="str">
        <f t="shared" si="142"/>
        <v>2022SetembroArgentina</v>
      </c>
      <c r="AD200" s="2">
        <v>2022</v>
      </c>
      <c r="AE200" s="2" t="s">
        <v>62</v>
      </c>
      <c r="AF200" s="2" t="s">
        <v>5</v>
      </c>
      <c r="AG200" s="2" t="s">
        <v>7</v>
      </c>
      <c r="AH200" s="54">
        <f t="shared" si="143"/>
        <v>167977385.87148306</v>
      </c>
      <c r="AI200" s="27">
        <f t="shared" si="128"/>
        <v>1.2172274338513266E-2</v>
      </c>
      <c r="AJ200" s="28">
        <f t="shared" si="127"/>
        <v>31670153.05936975</v>
      </c>
      <c r="AK200" s="46">
        <f t="shared" si="131"/>
        <v>6407598.2325003333</v>
      </c>
      <c r="AL200" s="46">
        <f t="shared" si="132"/>
        <v>9065286.3797932863</v>
      </c>
      <c r="AM200" s="46">
        <f t="shared" si="133"/>
        <v>6171454.1291260691</v>
      </c>
      <c r="AN200" s="46">
        <f t="shared" si="134"/>
        <v>1987409.4137170741</v>
      </c>
      <c r="AO200" s="46">
        <f t="shared" si="135"/>
        <v>1029225.4472804264</v>
      </c>
      <c r="AP200" s="46">
        <f t="shared" si="136"/>
        <v>562880.15323182952</v>
      </c>
      <c r="AQ200" s="46">
        <f t="shared" si="137"/>
        <v>6446299.3037207248</v>
      </c>
      <c r="BG200" s="50" t="str">
        <f t="shared" si="138"/>
        <v>2022JunhoMéxico</v>
      </c>
      <c r="BH200" s="2">
        <v>2022</v>
      </c>
      <c r="BI200" s="55" t="s">
        <v>59</v>
      </c>
      <c r="BJ200" s="55" t="str">
        <f t="shared" si="144"/>
        <v>Junho/2022</v>
      </c>
      <c r="BK200" s="2" t="s">
        <v>26</v>
      </c>
      <c r="BL200" s="2" t="s">
        <v>19</v>
      </c>
      <c r="BM200" s="52" t="s">
        <v>1200</v>
      </c>
      <c r="BN200" s="51">
        <f t="shared" si="139"/>
        <v>748486.25567589782</v>
      </c>
    </row>
    <row r="201" spans="4:66" x14ac:dyDescent="0.25">
      <c r="D201" t="str">
        <f t="shared" si="140"/>
        <v>2022SetembroColômbia</v>
      </c>
      <c r="E201" s="2">
        <v>2022</v>
      </c>
      <c r="F201" s="2" t="s">
        <v>62</v>
      </c>
      <c r="G201" s="2" t="s">
        <v>5</v>
      </c>
      <c r="H201" s="2" t="s">
        <v>8</v>
      </c>
      <c r="I201" s="45">
        <f t="shared" si="141"/>
        <v>73052655.913569197</v>
      </c>
      <c r="J201" s="33">
        <v>18800587.423213299</v>
      </c>
      <c r="K201" s="41">
        <v>15386227.964475425</v>
      </c>
      <c r="L201" s="41">
        <v>4909976.5780718205</v>
      </c>
      <c r="M201" s="41">
        <v>2659151.7140253889</v>
      </c>
      <c r="N201" s="43">
        <v>2729487.915364285</v>
      </c>
      <c r="O201" s="43">
        <v>1809092.3568721588</v>
      </c>
      <c r="P201" s="43">
        <v>26758131.961546823</v>
      </c>
      <c r="AC201" s="50" t="str">
        <f t="shared" si="142"/>
        <v>2022SetembroColômbia</v>
      </c>
      <c r="AD201" s="2">
        <v>2022</v>
      </c>
      <c r="AE201" s="2" t="s">
        <v>62</v>
      </c>
      <c r="AF201" s="2" t="s">
        <v>5</v>
      </c>
      <c r="AG201" s="2" t="s">
        <v>8</v>
      </c>
      <c r="AH201" s="54">
        <f t="shared" si="143"/>
        <v>73052655.913569197</v>
      </c>
      <c r="AI201" s="27">
        <f t="shared" si="128"/>
        <v>5.2936707183745806E-3</v>
      </c>
      <c r="AJ201" s="28">
        <f t="shared" si="127"/>
        <v>13773215.853866788</v>
      </c>
      <c r="AK201" s="46">
        <f t="shared" si="131"/>
        <v>3544628.8094682703</v>
      </c>
      <c r="AL201" s="46">
        <f t="shared" si="132"/>
        <v>2900891.6415338521</v>
      </c>
      <c r="AM201" s="46">
        <f t="shared" si="133"/>
        <v>925718.11936891056</v>
      </c>
      <c r="AN201" s="46">
        <f t="shared" si="134"/>
        <v>501351.66322746372</v>
      </c>
      <c r="AO201" s="46">
        <f t="shared" si="135"/>
        <v>514612.72364021331</v>
      </c>
      <c r="AP201" s="46">
        <f t="shared" si="136"/>
        <v>341083.00675968482</v>
      </c>
      <c r="AQ201" s="46">
        <f t="shared" si="137"/>
        <v>5044929.8898683945</v>
      </c>
      <c r="BG201" s="50" t="str">
        <f t="shared" si="138"/>
        <v>2022JulhoEstados Unidos</v>
      </c>
      <c r="BH201" s="2">
        <v>2022</v>
      </c>
      <c r="BI201" s="55" t="s">
        <v>60</v>
      </c>
      <c r="BJ201" s="55" t="str">
        <f t="shared" si="144"/>
        <v>Julho/2022</v>
      </c>
      <c r="BK201" s="2" t="s">
        <v>26</v>
      </c>
      <c r="BL201" s="2" t="s">
        <v>17</v>
      </c>
      <c r="BM201" s="52" t="s">
        <v>1200</v>
      </c>
      <c r="BN201" s="51">
        <f t="shared" si="139"/>
        <v>10945191.348756889</v>
      </c>
    </row>
    <row r="202" spans="4:66" x14ac:dyDescent="0.25">
      <c r="D202" t="str">
        <f t="shared" si="140"/>
        <v>2022SetembroChile</v>
      </c>
      <c r="E202" s="2">
        <v>2022</v>
      </c>
      <c r="F202" s="2" t="s">
        <v>62</v>
      </c>
      <c r="G202" s="2" t="s">
        <v>5</v>
      </c>
      <c r="H202" s="2" t="s">
        <v>9</v>
      </c>
      <c r="I202" s="45">
        <f t="shared" si="141"/>
        <v>90265077.919318497</v>
      </c>
      <c r="J202" s="33">
        <v>20969885.972045608</v>
      </c>
      <c r="K202" s="41">
        <v>21035858.545181248</v>
      </c>
      <c r="L202" s="41">
        <v>16179541.866789045</v>
      </c>
      <c r="M202" s="41">
        <v>5270575.0639528865</v>
      </c>
      <c r="N202" s="43">
        <v>2729487.915364285</v>
      </c>
      <c r="O202" s="43">
        <v>1038003.8113200911</v>
      </c>
      <c r="P202" s="43">
        <v>23041724.744665321</v>
      </c>
      <c r="AC202" s="50" t="str">
        <f t="shared" si="142"/>
        <v>2022SetembroChile</v>
      </c>
      <c r="AD202" s="2">
        <v>2022</v>
      </c>
      <c r="AE202" s="2" t="s">
        <v>62</v>
      </c>
      <c r="AF202" s="2" t="s">
        <v>5</v>
      </c>
      <c r="AG202" s="2" t="s">
        <v>9</v>
      </c>
      <c r="AH202" s="54">
        <f t="shared" si="143"/>
        <v>90265077.919318497</v>
      </c>
      <c r="AI202" s="27">
        <f t="shared" si="128"/>
        <v>6.5409476753129359E-3</v>
      </c>
      <c r="AJ202" s="28">
        <f t="shared" si="127"/>
        <v>17018414.822861385</v>
      </c>
      <c r="AK202" s="46">
        <f t="shared" si="131"/>
        <v>3953624.4413299942</v>
      </c>
      <c r="AL202" s="46">
        <f t="shared" si="132"/>
        <v>3966062.7911595646</v>
      </c>
      <c r="AM202" s="46">
        <f t="shared" si="133"/>
        <v>3050461.6123965997</v>
      </c>
      <c r="AN202" s="46">
        <f t="shared" si="134"/>
        <v>993704.70685853704</v>
      </c>
      <c r="AO202" s="46">
        <f t="shared" si="135"/>
        <v>514612.72364021325</v>
      </c>
      <c r="AP202" s="46">
        <f t="shared" si="136"/>
        <v>195703.3645342454</v>
      </c>
      <c r="AQ202" s="46">
        <f t="shared" si="137"/>
        <v>4344245.1829422284</v>
      </c>
      <c r="BG202" s="50" t="str">
        <f t="shared" si="138"/>
        <v>2022JulhoCanadá</v>
      </c>
      <c r="BH202" s="2">
        <v>2022</v>
      </c>
      <c r="BI202" s="55" t="s">
        <v>60</v>
      </c>
      <c r="BJ202" s="55" t="str">
        <f t="shared" si="144"/>
        <v>Julho/2022</v>
      </c>
      <c r="BK202" s="2" t="s">
        <v>26</v>
      </c>
      <c r="BL202" s="2" t="s">
        <v>18</v>
      </c>
      <c r="BM202" s="52" t="s">
        <v>1200</v>
      </c>
      <c r="BN202" s="51">
        <f t="shared" si="139"/>
        <v>1094519.1348756889</v>
      </c>
    </row>
    <row r="203" spans="4:66" x14ac:dyDescent="0.25">
      <c r="D203" t="str">
        <f t="shared" si="140"/>
        <v>2022SetembroPeru</v>
      </c>
      <c r="E203" s="2">
        <v>2022</v>
      </c>
      <c r="F203" s="2" t="s">
        <v>62</v>
      </c>
      <c r="G203" s="2" t="s">
        <v>5</v>
      </c>
      <c r="H203" s="2" t="s">
        <v>10</v>
      </c>
      <c r="I203" s="45">
        <f t="shared" si="141"/>
        <v>58909289.241412863</v>
      </c>
      <c r="J203" s="33">
        <v>17354388.390658431</v>
      </c>
      <c r="K203" s="41">
        <v>12621515.127108747</v>
      </c>
      <c r="L203" s="41">
        <v>6546635.4374290938</v>
      </c>
      <c r="M203" s="41">
        <v>1054115.0127905773</v>
      </c>
      <c r="N203" s="43">
        <v>1364743.9576821425</v>
      </c>
      <c r="O203" s="43">
        <v>642573.78796005633</v>
      </c>
      <c r="P203" s="43">
        <v>19325317.527783819</v>
      </c>
      <c r="AC203" s="50" t="str">
        <f t="shared" si="142"/>
        <v>2022SetembroPeru</v>
      </c>
      <c r="AD203" s="2">
        <v>2022</v>
      </c>
      <c r="AE203" s="2" t="s">
        <v>62</v>
      </c>
      <c r="AF203" s="2" t="s">
        <v>5</v>
      </c>
      <c r="AG203" s="2" t="s">
        <v>10</v>
      </c>
      <c r="AH203" s="54">
        <f t="shared" si="143"/>
        <v>58909289.241412863</v>
      </c>
      <c r="AI203" s="27">
        <f t="shared" si="128"/>
        <v>4.2687890754647007E-3</v>
      </c>
      <c r="AJ203" s="28">
        <f t="shared" si="127"/>
        <v>11106651.036477149</v>
      </c>
      <c r="AK203" s="46">
        <f t="shared" si="131"/>
        <v>3271965.054893788</v>
      </c>
      <c r="AL203" s="46">
        <f t="shared" si="132"/>
        <v>2379637.6746957381</v>
      </c>
      <c r="AM203" s="46">
        <f t="shared" si="133"/>
        <v>1234290.8258252139</v>
      </c>
      <c r="AN203" s="46">
        <f t="shared" si="134"/>
        <v>198740.94137170739</v>
      </c>
      <c r="AO203" s="46">
        <f t="shared" si="135"/>
        <v>257306.36182010663</v>
      </c>
      <c r="AP203" s="46">
        <f t="shared" si="136"/>
        <v>121149.70185453285</v>
      </c>
      <c r="AQ203" s="46">
        <f t="shared" si="137"/>
        <v>3643560.4760160628</v>
      </c>
      <c r="BG203" s="50" t="str">
        <f t="shared" si="138"/>
        <v>2022JulhoMéxico</v>
      </c>
      <c r="BH203" s="2">
        <v>2022</v>
      </c>
      <c r="BI203" s="55" t="s">
        <v>60</v>
      </c>
      <c r="BJ203" s="55" t="str">
        <f t="shared" si="144"/>
        <v>Julho/2022</v>
      </c>
      <c r="BK203" s="2" t="s">
        <v>26</v>
      </c>
      <c r="BL203" s="2" t="s">
        <v>19</v>
      </c>
      <c r="BM203" s="52" t="s">
        <v>1200</v>
      </c>
      <c r="BN203" s="51">
        <f t="shared" si="139"/>
        <v>547259.56743784435</v>
      </c>
    </row>
    <row r="204" spans="4:66" x14ac:dyDescent="0.25">
      <c r="D204" t="str">
        <f t="shared" si="140"/>
        <v>2022SetembroUruguai</v>
      </c>
      <c r="E204" s="2">
        <v>2022</v>
      </c>
      <c r="F204" s="2" t="s">
        <v>62</v>
      </c>
      <c r="G204" s="2" t="s">
        <v>5</v>
      </c>
      <c r="H204" s="2" t="s">
        <v>11</v>
      </c>
      <c r="I204" s="45">
        <f t="shared" si="141"/>
        <v>29871962.894706145</v>
      </c>
      <c r="J204" s="33">
        <v>10123393.227884086</v>
      </c>
      <c r="K204" s="41">
        <v>4808196.2388985706</v>
      </c>
      <c r="L204" s="41">
        <v>3273317.7187145469</v>
      </c>
      <c r="M204" s="41">
        <v>527057.50639528863</v>
      </c>
      <c r="N204" s="43">
        <v>1091795.166145714</v>
      </c>
      <c r="O204" s="43">
        <v>385544.27277603385</v>
      </c>
      <c r="P204" s="43">
        <v>9662658.7638919093</v>
      </c>
      <c r="AC204" s="50" t="str">
        <f t="shared" si="142"/>
        <v>2022SetembroUruguai</v>
      </c>
      <c r="AD204" s="2">
        <v>2022</v>
      </c>
      <c r="AE204" s="2" t="s">
        <v>62</v>
      </c>
      <c r="AF204" s="2" t="s">
        <v>5</v>
      </c>
      <c r="AG204" s="2" t="s">
        <v>11</v>
      </c>
      <c r="AH204" s="54">
        <f t="shared" si="143"/>
        <v>29871962.894706145</v>
      </c>
      <c r="AI204" s="27">
        <f t="shared" si="128"/>
        <v>2.1646349923700107E-3</v>
      </c>
      <c r="AJ204" s="28">
        <f t="shared" si="127"/>
        <v>5632005.9521760009</v>
      </c>
      <c r="AK204" s="46">
        <f t="shared" si="131"/>
        <v>1908646.2820213761</v>
      </c>
      <c r="AL204" s="46">
        <f t="shared" si="132"/>
        <v>906528.63797932875</v>
      </c>
      <c r="AM204" s="46">
        <f t="shared" si="133"/>
        <v>617145.41291260696</v>
      </c>
      <c r="AN204" s="46">
        <f t="shared" si="134"/>
        <v>99370.470685853681</v>
      </c>
      <c r="AO204" s="46">
        <f t="shared" si="135"/>
        <v>205845.08945608529</v>
      </c>
      <c r="AP204" s="46">
        <f t="shared" si="136"/>
        <v>72689.821112719699</v>
      </c>
      <c r="AQ204" s="46">
        <f t="shared" si="137"/>
        <v>1821780.2380080312</v>
      </c>
      <c r="BG204" s="50" t="str">
        <f t="shared" si="138"/>
        <v>2022AgostoEstados Unidos</v>
      </c>
      <c r="BH204" s="2">
        <v>2022</v>
      </c>
      <c r="BI204" s="55" t="s">
        <v>61</v>
      </c>
      <c r="BJ204" s="55" t="str">
        <f t="shared" si="144"/>
        <v>Agosto/2022</v>
      </c>
      <c r="BK204" s="2" t="s">
        <v>26</v>
      </c>
      <c r="BL204" s="2" t="s">
        <v>17</v>
      </c>
      <c r="BM204" s="52" t="s">
        <v>1200</v>
      </c>
      <c r="BN204" s="51">
        <f t="shared" si="139"/>
        <v>11726990.730810951</v>
      </c>
    </row>
    <row r="205" spans="4:66" x14ac:dyDescent="0.25">
      <c r="D205" t="str">
        <f t="shared" si="140"/>
        <v>2022SetembroVenezuela</v>
      </c>
      <c r="E205" s="2">
        <v>2022</v>
      </c>
      <c r="F205" s="2" t="s">
        <v>62</v>
      </c>
      <c r="G205" s="2" t="s">
        <v>5</v>
      </c>
      <c r="H205" s="2" t="s">
        <v>12</v>
      </c>
      <c r="I205" s="45">
        <f t="shared" si="141"/>
        <v>20072987.12091019</v>
      </c>
      <c r="J205" s="33">
        <v>5061696.6139420429</v>
      </c>
      <c r="K205" s="41">
        <v>10517929.272590624</v>
      </c>
      <c r="L205" s="41">
        <v>654663.54374290933</v>
      </c>
      <c r="M205" s="41">
        <v>265915.17140253889</v>
      </c>
      <c r="N205" s="43">
        <v>887083.57249339262</v>
      </c>
      <c r="O205" s="43">
        <v>9885.7505840008671</v>
      </c>
      <c r="P205" s="43">
        <v>2675813.196154682</v>
      </c>
      <c r="AC205" s="50" t="str">
        <f t="shared" si="142"/>
        <v>2022SetembroVenezuela</v>
      </c>
      <c r="AD205" s="2">
        <v>2022</v>
      </c>
      <c r="AE205" s="2" t="s">
        <v>62</v>
      </c>
      <c r="AF205" s="2" t="s">
        <v>5</v>
      </c>
      <c r="AG205" s="2" t="s">
        <v>12</v>
      </c>
      <c r="AH205" s="54">
        <f t="shared" si="143"/>
        <v>20072987.12091019</v>
      </c>
      <c r="AI205" s="27">
        <f t="shared" si="128"/>
        <v>1.4545642841239271E-3</v>
      </c>
      <c r="AJ205" s="28">
        <f t="shared" si="127"/>
        <v>3784524.7512326394</v>
      </c>
      <c r="AK205" s="46">
        <f t="shared" si="131"/>
        <v>954323.14101068827</v>
      </c>
      <c r="AL205" s="46">
        <f t="shared" si="132"/>
        <v>1983031.3955797821</v>
      </c>
      <c r="AM205" s="46">
        <f t="shared" si="133"/>
        <v>123429.08258252138</v>
      </c>
      <c r="AN205" s="46">
        <f t="shared" si="134"/>
        <v>50135.166322746372</v>
      </c>
      <c r="AO205" s="46">
        <f t="shared" si="135"/>
        <v>167249.1351830693</v>
      </c>
      <c r="AP205" s="46">
        <f t="shared" si="136"/>
        <v>1863.8415669928129</v>
      </c>
      <c r="AQ205" s="46">
        <f t="shared" si="137"/>
        <v>504492.98898683931</v>
      </c>
      <c r="BG205" s="50" t="str">
        <f t="shared" si="138"/>
        <v>2022AgostoCanadá</v>
      </c>
      <c r="BH205" s="2">
        <v>2022</v>
      </c>
      <c r="BI205" s="55" t="s">
        <v>61</v>
      </c>
      <c r="BJ205" s="55" t="str">
        <f t="shared" si="144"/>
        <v>Agosto/2022</v>
      </c>
      <c r="BK205" s="2" t="s">
        <v>26</v>
      </c>
      <c r="BL205" s="2" t="s">
        <v>18</v>
      </c>
      <c r="BM205" s="52" t="s">
        <v>1200</v>
      </c>
      <c r="BN205" s="51">
        <f t="shared" si="139"/>
        <v>1172699.0730810952</v>
      </c>
    </row>
    <row r="206" spans="4:66" x14ac:dyDescent="0.25">
      <c r="D206" t="str">
        <f t="shared" si="140"/>
        <v>2022SetembroParaguai</v>
      </c>
      <c r="E206" s="2">
        <v>2022</v>
      </c>
      <c r="F206" s="2" t="s">
        <v>62</v>
      </c>
      <c r="G206" s="2" t="s">
        <v>5</v>
      </c>
      <c r="H206" s="2" t="s">
        <v>13</v>
      </c>
      <c r="I206" s="45">
        <f t="shared" si="141"/>
        <v>12256029.543894753</v>
      </c>
      <c r="J206" s="33">
        <v>1446199.0325548693</v>
      </c>
      <c r="K206" s="41">
        <v>6322778.0541516198</v>
      </c>
      <c r="L206" s="41">
        <v>1617954.1866789046</v>
      </c>
      <c r="M206" s="41">
        <v>133639.41947409647</v>
      </c>
      <c r="N206" s="43">
        <v>545897.583072857</v>
      </c>
      <c r="O206" s="43">
        <v>257029.51518402257</v>
      </c>
      <c r="P206" s="43">
        <v>1932531.7527783818</v>
      </c>
      <c r="AC206" s="50" t="str">
        <f t="shared" si="142"/>
        <v>2022SetembroParaguai</v>
      </c>
      <c r="AD206" s="2">
        <v>2022</v>
      </c>
      <c r="AE206" s="2" t="s">
        <v>62</v>
      </c>
      <c r="AF206" s="2" t="s">
        <v>5</v>
      </c>
      <c r="AG206" s="2" t="s">
        <v>13</v>
      </c>
      <c r="AH206" s="54">
        <f t="shared" si="143"/>
        <v>12256029.543894753</v>
      </c>
      <c r="AI206" s="27">
        <f t="shared" si="128"/>
        <v>8.8811808289092429E-4</v>
      </c>
      <c r="AJ206" s="28">
        <f t="shared" si="127"/>
        <v>2310729.682698315</v>
      </c>
      <c r="AK206" s="46">
        <f t="shared" si="131"/>
        <v>272663.75457448233</v>
      </c>
      <c r="AL206" s="46">
        <f t="shared" si="132"/>
        <v>1192085.1589428175</v>
      </c>
      <c r="AM206" s="46">
        <f t="shared" si="133"/>
        <v>305046.16123966</v>
      </c>
      <c r="AN206" s="46">
        <f t="shared" si="134"/>
        <v>25196.134869893049</v>
      </c>
      <c r="AO206" s="46">
        <f t="shared" si="135"/>
        <v>102922.54472804266</v>
      </c>
      <c r="AP206" s="46">
        <f t="shared" si="136"/>
        <v>48459.88074181314</v>
      </c>
      <c r="AQ206" s="46">
        <f t="shared" si="137"/>
        <v>364356.04760160623</v>
      </c>
      <c r="BG206" s="50" t="str">
        <f t="shared" si="138"/>
        <v>2022AgostoMéxico</v>
      </c>
      <c r="BH206" s="2">
        <v>2022</v>
      </c>
      <c r="BI206" s="55" t="s">
        <v>61</v>
      </c>
      <c r="BJ206" s="55" t="str">
        <f t="shared" si="144"/>
        <v>Agosto/2022</v>
      </c>
      <c r="BK206" s="2" t="s">
        <v>26</v>
      </c>
      <c r="BL206" s="2" t="s">
        <v>19</v>
      </c>
      <c r="BM206" s="52" t="s">
        <v>1200</v>
      </c>
      <c r="BN206" s="51">
        <f t="shared" si="139"/>
        <v>586349.53654054762</v>
      </c>
    </row>
    <row r="207" spans="4:66" x14ac:dyDescent="0.25">
      <c r="D207" t="str">
        <f t="shared" si="140"/>
        <v>2022SetembroEquador</v>
      </c>
      <c r="E207" s="2">
        <v>2022</v>
      </c>
      <c r="F207" s="2" t="s">
        <v>62</v>
      </c>
      <c r="G207" s="2" t="s">
        <v>5</v>
      </c>
      <c r="H207" s="2" t="s">
        <v>14</v>
      </c>
      <c r="I207" s="45">
        <f t="shared" si="141"/>
        <v>8502150.9181510843</v>
      </c>
      <c r="J207" s="33">
        <v>723099.51627743465</v>
      </c>
      <c r="K207" s="41">
        <v>3305634.9142427673</v>
      </c>
      <c r="L207" s="41">
        <v>654663.54374290933</v>
      </c>
      <c r="M207" s="41">
        <v>906838.91785994044</v>
      </c>
      <c r="N207" s="43">
        <v>436718.06645828561</v>
      </c>
      <c r="O207" s="43">
        <v>171023.48510321503</v>
      </c>
      <c r="P207" s="43">
        <v>2304172.474466532</v>
      </c>
      <c r="AC207" s="50" t="str">
        <f t="shared" si="142"/>
        <v>2022SetembroEquador</v>
      </c>
      <c r="AD207" s="2">
        <v>2022</v>
      </c>
      <c r="AE207" s="2" t="s">
        <v>62</v>
      </c>
      <c r="AF207" s="2" t="s">
        <v>5</v>
      </c>
      <c r="AG207" s="2" t="s">
        <v>14</v>
      </c>
      <c r="AH207" s="54">
        <f t="shared" si="143"/>
        <v>8502150.9181510843</v>
      </c>
      <c r="AI207" s="27">
        <f t="shared" si="128"/>
        <v>6.1609789261964391E-4</v>
      </c>
      <c r="AJ207" s="28">
        <f t="shared" si="127"/>
        <v>1602980.1839976008</v>
      </c>
      <c r="AK207" s="46">
        <f t="shared" si="131"/>
        <v>136331.87728724116</v>
      </c>
      <c r="AL207" s="46">
        <f t="shared" si="132"/>
        <v>623238.43861078855</v>
      </c>
      <c r="AM207" s="46">
        <f t="shared" si="133"/>
        <v>123429.08258252138</v>
      </c>
      <c r="AN207" s="46">
        <f t="shared" si="134"/>
        <v>170973.77233141713</v>
      </c>
      <c r="AO207" s="46">
        <f t="shared" si="135"/>
        <v>82338.035782434119</v>
      </c>
      <c r="AP207" s="46">
        <f t="shared" si="136"/>
        <v>32244.459108975669</v>
      </c>
      <c r="AQ207" s="46">
        <f t="shared" si="137"/>
        <v>434424.51829422277</v>
      </c>
      <c r="BG207" s="50" t="str">
        <f t="shared" si="138"/>
        <v>2022SetembroEstados Unidos</v>
      </c>
      <c r="BH207" s="2">
        <v>2022</v>
      </c>
      <c r="BI207" s="55" t="s">
        <v>62</v>
      </c>
      <c r="BJ207" s="55" t="str">
        <f t="shared" si="144"/>
        <v>Setembro/2022</v>
      </c>
      <c r="BK207" s="2" t="s">
        <v>26</v>
      </c>
      <c r="BL207" s="2" t="s">
        <v>17</v>
      </c>
      <c r="BM207" s="52" t="s">
        <v>1200</v>
      </c>
      <c r="BN207" s="51">
        <f t="shared" si="139"/>
        <v>12508790.112865016</v>
      </c>
    </row>
    <row r="208" spans="4:66" x14ac:dyDescent="0.25">
      <c r="D208" t="str">
        <f t="shared" si="140"/>
        <v>2022SetembroBolívia</v>
      </c>
      <c r="E208" s="2">
        <v>2022</v>
      </c>
      <c r="F208" s="2" t="s">
        <v>62</v>
      </c>
      <c r="G208" s="2" t="s">
        <v>5</v>
      </c>
      <c r="H208" s="2" t="s">
        <v>15</v>
      </c>
      <c r="I208" s="45">
        <f t="shared" si="141"/>
        <v>6691069.3586629536</v>
      </c>
      <c r="J208" s="33">
        <v>723099.51627743465</v>
      </c>
      <c r="K208" s="41">
        <v>2860876.7621446494</v>
      </c>
      <c r="L208" s="41">
        <v>1617954.1866789046</v>
      </c>
      <c r="M208" s="41">
        <v>66819.709737048237</v>
      </c>
      <c r="N208" s="43">
        <v>327538.54984371422</v>
      </c>
      <c r="O208" s="43">
        <v>128514.75759201129</v>
      </c>
      <c r="P208" s="43">
        <v>966265.8763891909</v>
      </c>
      <c r="AC208" s="50" t="str">
        <f t="shared" si="142"/>
        <v>2022SetembroBolívia</v>
      </c>
      <c r="AD208" s="2">
        <v>2022</v>
      </c>
      <c r="AE208" s="2" t="s">
        <v>62</v>
      </c>
      <c r="AF208" s="2" t="s">
        <v>5</v>
      </c>
      <c r="AG208" s="2" t="s">
        <v>15</v>
      </c>
      <c r="AH208" s="54">
        <f t="shared" si="143"/>
        <v>6691069.3586629536</v>
      </c>
      <c r="AI208" s="27">
        <f t="shared" si="128"/>
        <v>4.848600984538373E-4</v>
      </c>
      <c r="AJ208" s="28">
        <f t="shared" si="127"/>
        <v>1261522.1365680837</v>
      </c>
      <c r="AK208" s="46">
        <f t="shared" si="131"/>
        <v>136331.87728724116</v>
      </c>
      <c r="AL208" s="46">
        <f t="shared" si="132"/>
        <v>539384.5395977007</v>
      </c>
      <c r="AM208" s="46">
        <f t="shared" si="133"/>
        <v>305046.16123966</v>
      </c>
      <c r="AN208" s="46">
        <f t="shared" si="134"/>
        <v>12598.067434946524</v>
      </c>
      <c r="AO208" s="46">
        <f t="shared" si="135"/>
        <v>61753.526836825593</v>
      </c>
      <c r="AP208" s="46">
        <f t="shared" si="136"/>
        <v>24229.94037090657</v>
      </c>
      <c r="AQ208" s="46">
        <f t="shared" si="137"/>
        <v>182178.02380080312</v>
      </c>
      <c r="BG208" s="50" t="str">
        <f t="shared" si="138"/>
        <v>2022SetembroCanadá</v>
      </c>
      <c r="BH208" s="2">
        <v>2022</v>
      </c>
      <c r="BI208" s="55" t="s">
        <v>62</v>
      </c>
      <c r="BJ208" s="55" t="str">
        <f t="shared" si="144"/>
        <v>Setembro/2022</v>
      </c>
      <c r="BK208" s="2" t="s">
        <v>26</v>
      </c>
      <c r="BL208" s="2" t="s">
        <v>18</v>
      </c>
      <c r="BM208" s="52" t="s">
        <v>1200</v>
      </c>
      <c r="BN208" s="51">
        <f t="shared" si="139"/>
        <v>1250879.0112865015</v>
      </c>
    </row>
    <row r="209" spans="4:66" x14ac:dyDescent="0.25">
      <c r="D209" t="str">
        <f t="shared" si="140"/>
        <v>2022SetembroOutros - América do Sul</v>
      </c>
      <c r="E209" s="2">
        <v>2022</v>
      </c>
      <c r="F209" s="2" t="s">
        <v>62</v>
      </c>
      <c r="G209" s="2" t="s">
        <v>5</v>
      </c>
      <c r="H209" s="2" t="s">
        <v>1193</v>
      </c>
      <c r="I209" s="45">
        <f t="shared" si="141"/>
        <v>2115463.4544603471</v>
      </c>
      <c r="J209" s="33">
        <v>511812.50795951794</v>
      </c>
      <c r="K209" s="41">
        <v>210460.45005629057</v>
      </c>
      <c r="L209" s="41">
        <v>389802.74287615862</v>
      </c>
      <c r="M209" s="41">
        <v>81874.248253605721</v>
      </c>
      <c r="N209" s="43">
        <v>49124.548952163437</v>
      </c>
      <c r="O209" s="43">
        <v>31882.832990621704</v>
      </c>
      <c r="P209" s="43">
        <v>840506.12337198877</v>
      </c>
      <c r="AC209" s="50" t="str">
        <f t="shared" si="142"/>
        <v>2022SetembroOutros - América do Sul</v>
      </c>
      <c r="AD209" s="2">
        <v>2022</v>
      </c>
      <c r="AE209" s="2" t="s">
        <v>62</v>
      </c>
      <c r="AF209" s="2" t="s">
        <v>5</v>
      </c>
      <c r="AG209" s="2" t="s">
        <v>1193</v>
      </c>
      <c r="AH209" s="54">
        <f t="shared" si="143"/>
        <v>2115463.4544603471</v>
      </c>
      <c r="AI209" s="27">
        <f t="shared" si="128"/>
        <v>1.5329445322176429E-4</v>
      </c>
      <c r="AJ209" s="28">
        <f t="shared" ref="AJ209" si="146">AI209*$AA$6</f>
        <v>398845.66036478675</v>
      </c>
      <c r="AK209" s="46">
        <f t="shared" si="131"/>
        <v>96496.20620468061</v>
      </c>
      <c r="AL209" s="46">
        <f t="shared" si="132"/>
        <v>39679.833280213665</v>
      </c>
      <c r="AM209" s="46">
        <f t="shared" si="133"/>
        <v>73492.705376991362</v>
      </c>
      <c r="AN209" s="46">
        <f t="shared" si="134"/>
        <v>15436.422946814828</v>
      </c>
      <c r="AO209" s="46">
        <f t="shared" si="135"/>
        <v>9261.8537680888967</v>
      </c>
      <c r="AP209" s="46">
        <f t="shared" si="136"/>
        <v>6011.1317695576299</v>
      </c>
      <c r="AQ209" s="46">
        <f t="shared" si="137"/>
        <v>158467.5070184397</v>
      </c>
      <c r="BG209" s="50" t="str">
        <f t="shared" si="138"/>
        <v>2022SetembroMéxico</v>
      </c>
      <c r="BH209" s="2">
        <v>2022</v>
      </c>
      <c r="BI209" s="55" t="s">
        <v>62</v>
      </c>
      <c r="BJ209" s="55" t="str">
        <f t="shared" si="144"/>
        <v>Setembro/2022</v>
      </c>
      <c r="BK209" s="2" t="s">
        <v>26</v>
      </c>
      <c r="BL209" s="2" t="s">
        <v>19</v>
      </c>
      <c r="BM209" s="52" t="s">
        <v>1200</v>
      </c>
      <c r="BN209" s="51">
        <f t="shared" si="139"/>
        <v>625439.50564325089</v>
      </c>
    </row>
    <row r="210" spans="4:66" x14ac:dyDescent="0.25">
      <c r="D210" t="str">
        <f t="shared" si="140"/>
        <v>2022OutubroBrasil</v>
      </c>
      <c r="E210" s="2">
        <v>2022</v>
      </c>
      <c r="F210" s="2" t="s">
        <v>63</v>
      </c>
      <c r="G210" s="2" t="s">
        <v>5</v>
      </c>
      <c r="H210" s="2" t="s">
        <v>6</v>
      </c>
      <c r="I210" s="45">
        <f t="shared" si="141"/>
        <v>819762544.92354071</v>
      </c>
      <c r="J210" s="33">
        <v>202974850.15929192</v>
      </c>
      <c r="K210" s="41">
        <v>255096.06460174313</v>
      </c>
      <c r="L210" s="41">
        <v>170870136.75454301</v>
      </c>
      <c r="M210" s="41">
        <v>29022903.353017043</v>
      </c>
      <c r="N210" s="43">
        <v>14493979.907819677</v>
      </c>
      <c r="O210" s="43">
        <v>12088953.031195126</v>
      </c>
      <c r="P210" s="43">
        <v>390056625.65307218</v>
      </c>
      <c r="AC210" s="50" t="str">
        <f t="shared" si="142"/>
        <v>2022OutubroBrasil</v>
      </c>
      <c r="AD210" s="2">
        <v>2022</v>
      </c>
      <c r="AE210" s="2" t="s">
        <v>63</v>
      </c>
      <c r="AF210" s="2" t="s">
        <v>5</v>
      </c>
      <c r="AG210" s="2" t="s">
        <v>6</v>
      </c>
      <c r="AH210" s="54">
        <f t="shared" si="143"/>
        <v>819762544.92354071</v>
      </c>
      <c r="AI210" s="27">
        <f t="shared" si="128"/>
        <v>5.9403082965473974E-2</v>
      </c>
      <c r="AJ210" s="28">
        <f t="shared" si="127"/>
        <v>154556550.18902451</v>
      </c>
      <c r="AK210" s="46">
        <f t="shared" si="131"/>
        <v>38268511.790423788</v>
      </c>
      <c r="AL210" s="46">
        <f t="shared" si="132"/>
        <v>48095.351459756297</v>
      </c>
      <c r="AM210" s="46">
        <f t="shared" si="133"/>
        <v>32215547.088178061</v>
      </c>
      <c r="AN210" s="46">
        <f t="shared" si="134"/>
        <v>5471925.7991107237</v>
      </c>
      <c r="AO210" s="46">
        <f t="shared" si="135"/>
        <v>2732668.803830971</v>
      </c>
      <c r="AP210" s="46">
        <f t="shared" si="136"/>
        <v>2279229.3786402959</v>
      </c>
      <c r="AQ210" s="46">
        <f t="shared" si="137"/>
        <v>73540571.977380902</v>
      </c>
      <c r="BG210" s="50" t="str">
        <f t="shared" si="138"/>
        <v>2022OutubroEstados Unidos</v>
      </c>
      <c r="BH210" s="2">
        <v>2022</v>
      </c>
      <c r="BI210" s="55" t="s">
        <v>63</v>
      </c>
      <c r="BJ210" s="55" t="str">
        <f t="shared" si="144"/>
        <v>Outubro/2022</v>
      </c>
      <c r="BK210" s="2" t="s">
        <v>26</v>
      </c>
      <c r="BL210" s="2" t="s">
        <v>17</v>
      </c>
      <c r="BM210" s="52" t="s">
        <v>1200</v>
      </c>
      <c r="BN210" s="51">
        <f t="shared" si="139"/>
        <v>13290589.494919078</v>
      </c>
    </row>
    <row r="211" spans="4:66" x14ac:dyDescent="0.25">
      <c r="D211" t="str">
        <f t="shared" si="140"/>
        <v>2022OutubroArgentina</v>
      </c>
      <c r="E211" s="2">
        <v>2022</v>
      </c>
      <c r="F211" s="2" t="s">
        <v>63</v>
      </c>
      <c r="G211" s="2" t="s">
        <v>5</v>
      </c>
      <c r="H211" s="2" t="s">
        <v>7</v>
      </c>
      <c r="I211" s="45">
        <f t="shared" si="141"/>
        <v>175586163.22830087</v>
      </c>
      <c r="J211" s="33">
        <v>34897430.378264226</v>
      </c>
      <c r="K211" s="41">
        <v>51019212.920348629</v>
      </c>
      <c r="L211" s="41">
        <v>34211314.887570798</v>
      </c>
      <c r="M211" s="41">
        <v>11178939.479738563</v>
      </c>
      <c r="N211" s="43">
        <v>5797591.9631278701</v>
      </c>
      <c r="O211" s="43">
        <v>3155790.5212366981</v>
      </c>
      <c r="P211" s="43">
        <v>35325883.078014083</v>
      </c>
      <c r="AC211" s="50" t="str">
        <f t="shared" si="142"/>
        <v>2022OutubroArgentina</v>
      </c>
      <c r="AD211" s="2">
        <v>2022</v>
      </c>
      <c r="AE211" s="2" t="s">
        <v>63</v>
      </c>
      <c r="AF211" s="2" t="s">
        <v>5</v>
      </c>
      <c r="AG211" s="2" t="s">
        <v>7</v>
      </c>
      <c r="AH211" s="54">
        <f t="shared" si="143"/>
        <v>175586163.22830087</v>
      </c>
      <c r="AI211" s="27">
        <f t="shared" si="128"/>
        <v>1.2723635016543543E-2</v>
      </c>
      <c r="AJ211" s="28">
        <f t="shared" si="127"/>
        <v>33104698.205044601</v>
      </c>
      <c r="AK211" s="46">
        <f t="shared" si="131"/>
        <v>6579498.5183535637</v>
      </c>
      <c r="AL211" s="46">
        <f t="shared" si="132"/>
        <v>9619070.2919512596</v>
      </c>
      <c r="AM211" s="46">
        <f t="shared" si="133"/>
        <v>6450139.5424775481</v>
      </c>
      <c r="AN211" s="46">
        <f t="shared" si="134"/>
        <v>2107657.0666221771</v>
      </c>
      <c r="AO211" s="46">
        <f t="shared" si="135"/>
        <v>1093067.5215323882</v>
      </c>
      <c r="AP211" s="46">
        <f t="shared" si="136"/>
        <v>594987.04728826066</v>
      </c>
      <c r="AQ211" s="46">
        <f t="shared" si="137"/>
        <v>6660278.2168194028</v>
      </c>
      <c r="AR211" s="2" t="s">
        <v>28</v>
      </c>
      <c r="BG211" s="50" t="str">
        <f t="shared" si="138"/>
        <v>2022OutubroCanadá</v>
      </c>
      <c r="BH211" s="2">
        <v>2022</v>
      </c>
      <c r="BI211" s="55" t="s">
        <v>63</v>
      </c>
      <c r="BJ211" s="55" t="str">
        <f t="shared" si="144"/>
        <v>Outubro/2022</v>
      </c>
      <c r="BK211" s="2" t="s">
        <v>26</v>
      </c>
      <c r="BL211" s="2" t="s">
        <v>18</v>
      </c>
      <c r="BM211" s="52" t="s">
        <v>1200</v>
      </c>
      <c r="BN211" s="51">
        <f t="shared" si="139"/>
        <v>1329058.9494919078</v>
      </c>
    </row>
    <row r="212" spans="4:66" x14ac:dyDescent="0.25">
      <c r="D212" t="str">
        <f t="shared" si="140"/>
        <v>2022OutubroColômbia</v>
      </c>
      <c r="E212" s="2">
        <v>2022</v>
      </c>
      <c r="F212" s="2" t="s">
        <v>63</v>
      </c>
      <c r="G212" s="2" t="s">
        <v>5</v>
      </c>
      <c r="H212" s="2" t="s">
        <v>8</v>
      </c>
      <c r="I212" s="45">
        <f t="shared" si="141"/>
        <v>76969553.820845529</v>
      </c>
      <c r="J212" s="33">
        <v>19941388.787579555</v>
      </c>
      <c r="K212" s="41">
        <v>16326148.13451156</v>
      </c>
      <c r="L212" s="41">
        <v>5127036.2910528444</v>
      </c>
      <c r="M212" s="41">
        <v>2820343.3140696557</v>
      </c>
      <c r="N212" s="43">
        <v>2898795.9815639351</v>
      </c>
      <c r="O212" s="43">
        <v>1889517.2086401549</v>
      </c>
      <c r="P212" s="43">
        <v>27966324.10342782</v>
      </c>
      <c r="AC212" s="50" t="str">
        <f t="shared" si="142"/>
        <v>2022OutubroColômbia</v>
      </c>
      <c r="AD212" s="2">
        <v>2022</v>
      </c>
      <c r="AE212" s="2" t="s">
        <v>63</v>
      </c>
      <c r="AF212" s="2" t="s">
        <v>5</v>
      </c>
      <c r="AG212" s="2" t="s">
        <v>8</v>
      </c>
      <c r="AH212" s="54">
        <f t="shared" si="143"/>
        <v>76969553.820845529</v>
      </c>
      <c r="AI212" s="27">
        <f t="shared" si="128"/>
        <v>5.5775039000612713E-3</v>
      </c>
      <c r="AJ212" s="28">
        <f t="shared" si="127"/>
        <v>14511700.713586383</v>
      </c>
      <c r="AK212" s="46">
        <f t="shared" si="131"/>
        <v>3759713.4390591788</v>
      </c>
      <c r="AL212" s="46">
        <f t="shared" si="132"/>
        <v>3078102.493424403</v>
      </c>
      <c r="AM212" s="46">
        <f t="shared" si="133"/>
        <v>966642.16576639004</v>
      </c>
      <c r="AN212" s="46">
        <f t="shared" si="134"/>
        <v>531742.43647828908</v>
      </c>
      <c r="AO212" s="46">
        <f t="shared" si="135"/>
        <v>546533.76076619409</v>
      </c>
      <c r="AP212" s="46">
        <f t="shared" si="136"/>
        <v>356246.16310989897</v>
      </c>
      <c r="AQ212" s="46">
        <f t="shared" si="137"/>
        <v>5272720.2549820282</v>
      </c>
      <c r="AR212" s="2" t="s">
        <v>29</v>
      </c>
      <c r="BG212" s="50" t="str">
        <f t="shared" si="138"/>
        <v>2022OutubroMéxico</v>
      </c>
      <c r="BH212" s="2">
        <v>2022</v>
      </c>
      <c r="BI212" s="55" t="s">
        <v>63</v>
      </c>
      <c r="BJ212" s="55" t="str">
        <f t="shared" si="144"/>
        <v>Outubro/2022</v>
      </c>
      <c r="BK212" s="2" t="s">
        <v>26</v>
      </c>
      <c r="BL212" s="2" t="s">
        <v>19</v>
      </c>
      <c r="BM212" s="52" t="s">
        <v>1200</v>
      </c>
      <c r="BN212" s="51">
        <f t="shared" si="139"/>
        <v>664529.47474595392</v>
      </c>
    </row>
    <row r="213" spans="4:66" x14ac:dyDescent="0.25">
      <c r="D213" t="str">
        <f t="shared" si="140"/>
        <v>2022OutubroChile</v>
      </c>
      <c r="E213" s="2">
        <v>2022</v>
      </c>
      <c r="F213" s="2" t="s">
        <v>63</v>
      </c>
      <c r="G213" s="2" t="s">
        <v>5</v>
      </c>
      <c r="H213" s="2" t="s">
        <v>9</v>
      </c>
      <c r="I213" s="45">
        <f t="shared" si="141"/>
        <v>95318652.292075664</v>
      </c>
      <c r="J213" s="33">
        <v>22077966.157677367</v>
      </c>
      <c r="K213" s="41">
        <v>22508476.288389098</v>
      </c>
      <c r="L213" s="41">
        <v>16872610.339646634</v>
      </c>
      <c r="M213" s="41">
        <v>5586055.2806512788</v>
      </c>
      <c r="N213" s="43">
        <v>2898795.9815639351</v>
      </c>
      <c r="O213" s="43">
        <v>1088203.6280126546</v>
      </c>
      <c r="P213" s="43">
        <v>24286544.616134688</v>
      </c>
      <c r="AC213" s="50" t="str">
        <f t="shared" si="142"/>
        <v>2022OutubroChile</v>
      </c>
      <c r="AD213" s="2">
        <v>2022</v>
      </c>
      <c r="AE213" s="2" t="s">
        <v>63</v>
      </c>
      <c r="AF213" s="2" t="s">
        <v>5</v>
      </c>
      <c r="AG213" s="2" t="s">
        <v>9</v>
      </c>
      <c r="AH213" s="54">
        <f t="shared" si="143"/>
        <v>95318652.292075664</v>
      </c>
      <c r="AI213" s="27">
        <f t="shared" si="128"/>
        <v>6.907148716817078E-3</v>
      </c>
      <c r="AJ213" s="28">
        <f t="shared" si="127"/>
        <v>17971206.611183282</v>
      </c>
      <c r="AK213" s="46">
        <f t="shared" si="131"/>
        <v>4162539.8789583771</v>
      </c>
      <c r="AL213" s="46">
        <f t="shared" si="132"/>
        <v>4243707.4817432025</v>
      </c>
      <c r="AM213" s="46">
        <f t="shared" si="133"/>
        <v>3181131.4909766652</v>
      </c>
      <c r="AN213" s="46">
        <f t="shared" si="134"/>
        <v>1053184.7773347225</v>
      </c>
      <c r="AO213" s="46">
        <f t="shared" si="135"/>
        <v>546533.76076619409</v>
      </c>
      <c r="AP213" s="46">
        <f t="shared" si="136"/>
        <v>205167.9473407795</v>
      </c>
      <c r="AQ213" s="46">
        <f t="shared" si="137"/>
        <v>4578941.2740633404</v>
      </c>
      <c r="AR213" s="2" t="s">
        <v>30</v>
      </c>
      <c r="BG213" s="50" t="str">
        <f t="shared" si="138"/>
        <v>2022NovembroEstados Unidos</v>
      </c>
      <c r="BH213" s="2">
        <v>2022</v>
      </c>
      <c r="BI213" s="55" t="s">
        <v>64</v>
      </c>
      <c r="BJ213" s="55" t="str">
        <f t="shared" si="144"/>
        <v>Novembro/2022</v>
      </c>
      <c r="BK213" s="2" t="s">
        <v>26</v>
      </c>
      <c r="BL213" s="2" t="s">
        <v>17</v>
      </c>
      <c r="BM213" s="52" t="s">
        <v>1200</v>
      </c>
      <c r="BN213" s="51">
        <f t="shared" si="139"/>
        <v>14072388.876973147</v>
      </c>
    </row>
    <row r="214" spans="4:66" x14ac:dyDescent="0.25">
      <c r="D214" t="str">
        <f t="shared" si="140"/>
        <v>2022OutubroPeru</v>
      </c>
      <c r="E214" s="2">
        <v>2022</v>
      </c>
      <c r="F214" s="2" t="s">
        <v>63</v>
      </c>
      <c r="G214" s="2" t="s">
        <v>5</v>
      </c>
      <c r="H214" s="2" t="s">
        <v>10</v>
      </c>
      <c r="I214" s="45">
        <f t="shared" si="141"/>
        <v>62576803.918478638</v>
      </c>
      <c r="J214" s="33">
        <v>18517003.874181017</v>
      </c>
      <c r="K214" s="41">
        <v>13385040.566162052</v>
      </c>
      <c r="L214" s="41">
        <v>6832941.0933486102</v>
      </c>
      <c r="M214" s="41">
        <v>1117893.9479738562</v>
      </c>
      <c r="N214" s="43">
        <v>1449397.9907819675</v>
      </c>
      <c r="O214" s="43">
        <v>667761.31718958355</v>
      </c>
      <c r="P214" s="43">
        <v>20606765.128841553</v>
      </c>
      <c r="AC214" s="50" t="str">
        <f t="shared" si="142"/>
        <v>2022OutubroPeru</v>
      </c>
      <c r="AD214" s="2">
        <v>2022</v>
      </c>
      <c r="AE214" s="2" t="s">
        <v>63</v>
      </c>
      <c r="AF214" s="2" t="s">
        <v>5</v>
      </c>
      <c r="AG214" s="2" t="s">
        <v>10</v>
      </c>
      <c r="AH214" s="54">
        <f t="shared" si="143"/>
        <v>62576803.918478638</v>
      </c>
      <c r="AI214" s="27">
        <f t="shared" si="128"/>
        <v>4.5345510085854088E-3</v>
      </c>
      <c r="AJ214" s="28">
        <f t="shared" si="127"/>
        <v>11798117.632218929</v>
      </c>
      <c r="AK214" s="46">
        <f t="shared" si="131"/>
        <v>3491162.4791263808</v>
      </c>
      <c r="AL214" s="46">
        <f t="shared" si="132"/>
        <v>2523591.3824766241</v>
      </c>
      <c r="AM214" s="46">
        <f t="shared" si="133"/>
        <v>1288270.3772850253</v>
      </c>
      <c r="AN214" s="46">
        <f t="shared" si="134"/>
        <v>210765.70666221768</v>
      </c>
      <c r="AO214" s="46">
        <f t="shared" si="135"/>
        <v>273266.88038309704</v>
      </c>
      <c r="AP214" s="46">
        <f t="shared" si="136"/>
        <v>125898.51314093288</v>
      </c>
      <c r="AQ214" s="46">
        <f t="shared" si="137"/>
        <v>3885162.2931446517</v>
      </c>
      <c r="AR214" s="2" t="s">
        <v>31</v>
      </c>
      <c r="BG214" s="50" t="str">
        <f t="shared" si="138"/>
        <v>2022NovembroCanadá</v>
      </c>
      <c r="BH214" s="2">
        <v>2022</v>
      </c>
      <c r="BI214" s="55" t="s">
        <v>64</v>
      </c>
      <c r="BJ214" s="55" t="str">
        <f t="shared" si="144"/>
        <v>Novembro/2022</v>
      </c>
      <c r="BK214" s="2" t="s">
        <v>26</v>
      </c>
      <c r="BL214" s="2" t="s">
        <v>18</v>
      </c>
      <c r="BM214" s="52" t="s">
        <v>1200</v>
      </c>
      <c r="BN214" s="51">
        <f t="shared" si="139"/>
        <v>1407238.8876973144</v>
      </c>
    </row>
    <row r="215" spans="4:66" x14ac:dyDescent="0.25">
      <c r="D215" t="str">
        <f t="shared" si="140"/>
        <v>2022OutubroUruguai</v>
      </c>
      <c r="E215" s="2">
        <v>2022</v>
      </c>
      <c r="F215" s="2" t="s">
        <v>63</v>
      </c>
      <c r="G215" s="2" t="s">
        <v>5</v>
      </c>
      <c r="H215" s="2" t="s">
        <v>11</v>
      </c>
      <c r="I215" s="45">
        <f t="shared" si="141"/>
        <v>31628102.906706221</v>
      </c>
      <c r="J215" s="33">
        <v>10682886.85048905</v>
      </c>
      <c r="K215" s="41">
        <v>5101921.2920348635</v>
      </c>
      <c r="L215" s="41">
        <v>3421131.4887570799</v>
      </c>
      <c r="M215" s="41">
        <v>558605.5280651279</v>
      </c>
      <c r="N215" s="43">
        <v>1159518.392625574</v>
      </c>
      <c r="O215" s="43">
        <v>400656.79031375004</v>
      </c>
      <c r="P215" s="43">
        <v>10303382.564420776</v>
      </c>
      <c r="AC215" s="50" t="str">
        <f t="shared" si="142"/>
        <v>2022OutubroUruguai</v>
      </c>
      <c r="AD215" s="2">
        <v>2022</v>
      </c>
      <c r="AE215" s="2" t="s">
        <v>63</v>
      </c>
      <c r="AF215" s="2" t="s">
        <v>5</v>
      </c>
      <c r="AG215" s="2" t="s">
        <v>11</v>
      </c>
      <c r="AH215" s="54">
        <f t="shared" si="143"/>
        <v>31628102.906706221</v>
      </c>
      <c r="AI215" s="27">
        <f t="shared" si="128"/>
        <v>2.2918915149787119E-3</v>
      </c>
      <c r="AJ215" s="28">
        <f t="shared" si="127"/>
        <v>5963105.4194357051</v>
      </c>
      <c r="AK215" s="46">
        <f t="shared" si="131"/>
        <v>2014132.1994959891</v>
      </c>
      <c r="AL215" s="46">
        <f t="shared" si="132"/>
        <v>961907.02919512603</v>
      </c>
      <c r="AM215" s="46">
        <f t="shared" si="133"/>
        <v>645013.95424775477</v>
      </c>
      <c r="AN215" s="46">
        <f t="shared" si="134"/>
        <v>105318.47773347225</v>
      </c>
      <c r="AO215" s="46">
        <f t="shared" si="135"/>
        <v>218613.50430647764</v>
      </c>
      <c r="AP215" s="46">
        <f t="shared" si="136"/>
        <v>75539.107884559708</v>
      </c>
      <c r="AQ215" s="46">
        <f t="shared" si="137"/>
        <v>1942581.1465723261</v>
      </c>
      <c r="AR215" s="2" t="s">
        <v>32</v>
      </c>
      <c r="BG215" s="50" t="str">
        <f t="shared" si="138"/>
        <v>2022NovembroMéxico</v>
      </c>
      <c r="BH215" s="2">
        <v>2022</v>
      </c>
      <c r="BI215" s="55" t="s">
        <v>64</v>
      </c>
      <c r="BJ215" s="55" t="str">
        <f t="shared" si="144"/>
        <v>Novembro/2022</v>
      </c>
      <c r="BK215" s="2" t="s">
        <v>26</v>
      </c>
      <c r="BL215" s="2" t="s">
        <v>19</v>
      </c>
      <c r="BM215" s="52" t="s">
        <v>1200</v>
      </c>
      <c r="BN215" s="51">
        <f t="shared" si="139"/>
        <v>703619.44384865719</v>
      </c>
    </row>
    <row r="216" spans="4:66" x14ac:dyDescent="0.25">
      <c r="D216" t="str">
        <f t="shared" si="140"/>
        <v>2022OutubroVenezuela</v>
      </c>
      <c r="E216" s="2">
        <v>2022</v>
      </c>
      <c r="F216" s="2" t="s">
        <v>63</v>
      </c>
      <c r="G216" s="2" t="s">
        <v>5</v>
      </c>
      <c r="H216" s="2" t="s">
        <v>12</v>
      </c>
      <c r="I216" s="45">
        <f t="shared" si="141"/>
        <v>21059427.326234359</v>
      </c>
      <c r="J216" s="33">
        <v>4985347.1968948888</v>
      </c>
      <c r="K216" s="41">
        <v>11254238.144194549</v>
      </c>
      <c r="L216" s="41">
        <v>683294.10933486093</v>
      </c>
      <c r="M216" s="41">
        <v>282034.33140696556</v>
      </c>
      <c r="N216" s="43">
        <v>954897.49980929622</v>
      </c>
      <c r="O216" s="43">
        <v>102983.63425101576</v>
      </c>
      <c r="P216" s="43">
        <v>2796632.4103427818</v>
      </c>
      <c r="AC216" s="50" t="str">
        <f t="shared" si="142"/>
        <v>2022OutubroVenezuela</v>
      </c>
      <c r="AD216" s="2">
        <v>2022</v>
      </c>
      <c r="AE216" s="2" t="s">
        <v>63</v>
      </c>
      <c r="AF216" s="2" t="s">
        <v>5</v>
      </c>
      <c r="AG216" s="2" t="s">
        <v>12</v>
      </c>
      <c r="AH216" s="54">
        <f t="shared" si="143"/>
        <v>21059427.326234359</v>
      </c>
      <c r="AI216" s="27">
        <f t="shared" si="128"/>
        <v>1.52604545842278E-3</v>
      </c>
      <c r="AJ216" s="28">
        <f t="shared" si="127"/>
        <v>3970506.406587333</v>
      </c>
      <c r="AK216" s="46">
        <f t="shared" si="131"/>
        <v>939928.3597647947</v>
      </c>
      <c r="AL216" s="46">
        <f t="shared" si="132"/>
        <v>2121853.7408716013</v>
      </c>
      <c r="AM216" s="46">
        <f t="shared" si="133"/>
        <v>128827.03772850253</v>
      </c>
      <c r="AN216" s="46">
        <f t="shared" si="134"/>
        <v>53174.243647828902</v>
      </c>
      <c r="AO216" s="46">
        <f t="shared" si="135"/>
        <v>180034.65060533452</v>
      </c>
      <c r="AP216" s="46">
        <f t="shared" si="136"/>
        <v>19416.348471068311</v>
      </c>
      <c r="AQ216" s="46">
        <f t="shared" si="137"/>
        <v>527272.02549820277</v>
      </c>
      <c r="AR216" s="2" t="s">
        <v>33</v>
      </c>
      <c r="BG216" s="50" t="str">
        <f t="shared" si="138"/>
        <v>2022DezembroEstados Unidos</v>
      </c>
      <c r="BH216" s="2">
        <v>2022</v>
      </c>
      <c r="BI216" s="55" t="s">
        <v>65</v>
      </c>
      <c r="BJ216" s="55" t="str">
        <f t="shared" si="144"/>
        <v>Dezembro/2022</v>
      </c>
      <c r="BK216" s="2" t="s">
        <v>26</v>
      </c>
      <c r="BL216" s="2" t="s">
        <v>17</v>
      </c>
      <c r="BM216" s="52" t="s">
        <v>1200</v>
      </c>
      <c r="BN216" s="51">
        <f t="shared" si="139"/>
        <v>14854188.259027207</v>
      </c>
    </row>
    <row r="217" spans="4:66" x14ac:dyDescent="0.25">
      <c r="D217" t="str">
        <f t="shared" si="140"/>
        <v>2022OutubroParaguai</v>
      </c>
      <c r="E217" s="2">
        <v>2022</v>
      </c>
      <c r="F217" s="2" t="s">
        <v>63</v>
      </c>
      <c r="G217" s="2" t="s">
        <v>5</v>
      </c>
      <c r="H217" s="2" t="s">
        <v>13</v>
      </c>
      <c r="I217" s="45">
        <f t="shared" si="141"/>
        <v>12857701.554798655</v>
      </c>
      <c r="J217" s="33">
        <v>1424384.9133985399</v>
      </c>
      <c r="K217" s="41">
        <v>6698522.5434245961</v>
      </c>
      <c r="L217" s="41">
        <v>1687261.0339646635</v>
      </c>
      <c r="M217" s="41">
        <v>139992.82793808219</v>
      </c>
      <c r="N217" s="43">
        <v>579759.19631278701</v>
      </c>
      <c r="O217" s="43">
        <v>267104.5268758334</v>
      </c>
      <c r="P217" s="43">
        <v>2060676.5128841554</v>
      </c>
      <c r="AC217" s="50" t="str">
        <f t="shared" si="142"/>
        <v>2022OutubroParaguai</v>
      </c>
      <c r="AD217" s="2">
        <v>2022</v>
      </c>
      <c r="AE217" s="2" t="s">
        <v>63</v>
      </c>
      <c r="AF217" s="2" t="s">
        <v>5</v>
      </c>
      <c r="AG217" s="2" t="s">
        <v>13</v>
      </c>
      <c r="AH217" s="54">
        <f t="shared" si="143"/>
        <v>12857701.554798655</v>
      </c>
      <c r="AI217" s="27">
        <f t="shared" si="128"/>
        <v>9.3171750397091717E-4</v>
      </c>
      <c r="AJ217" s="28">
        <f t="shared" si="127"/>
        <v>2424167.8373523233</v>
      </c>
      <c r="AK217" s="46">
        <f t="shared" si="131"/>
        <v>268550.95993279852</v>
      </c>
      <c r="AL217" s="46">
        <f t="shared" si="132"/>
        <v>1262927.346566777</v>
      </c>
      <c r="AM217" s="46">
        <f t="shared" si="133"/>
        <v>318113.14909766655</v>
      </c>
      <c r="AN217" s="46">
        <f t="shared" si="134"/>
        <v>26393.995031004662</v>
      </c>
      <c r="AO217" s="46">
        <f t="shared" si="135"/>
        <v>109306.75215323881</v>
      </c>
      <c r="AP217" s="46">
        <f t="shared" si="136"/>
        <v>50359.405256373146</v>
      </c>
      <c r="AQ217" s="46">
        <f t="shared" si="137"/>
        <v>388516.22931446519</v>
      </c>
      <c r="AR217" s="2" t="s">
        <v>34</v>
      </c>
      <c r="BG217" s="50" t="str">
        <f t="shared" si="138"/>
        <v>2022DezembroCanadá</v>
      </c>
      <c r="BH217" s="2">
        <v>2022</v>
      </c>
      <c r="BI217" s="55" t="s">
        <v>65</v>
      </c>
      <c r="BJ217" s="55" t="str">
        <f t="shared" si="144"/>
        <v>Dezembro/2022</v>
      </c>
      <c r="BK217" s="2" t="s">
        <v>26</v>
      </c>
      <c r="BL217" s="2" t="s">
        <v>18</v>
      </c>
      <c r="BM217" s="52" t="s">
        <v>1200</v>
      </c>
      <c r="BN217" s="51">
        <f t="shared" si="139"/>
        <v>1485418.8259027204</v>
      </c>
    </row>
    <row r="218" spans="4:66" x14ac:dyDescent="0.25">
      <c r="D218" t="str">
        <f t="shared" si="140"/>
        <v>2022OutubroEquador</v>
      </c>
      <c r="E218" s="2">
        <v>2022</v>
      </c>
      <c r="F218" s="2" t="s">
        <v>63</v>
      </c>
      <c r="G218" s="2" t="s">
        <v>5</v>
      </c>
      <c r="H218" s="2" t="s">
        <v>14</v>
      </c>
      <c r="I218" s="45">
        <f t="shared" si="141"/>
        <v>8881184.5423367452</v>
      </c>
      <c r="J218" s="33">
        <v>712192.45669926994</v>
      </c>
      <c r="K218" s="41">
        <v>3451299.6975529953</v>
      </c>
      <c r="L218" s="41">
        <v>683294.10933486093</v>
      </c>
      <c r="M218" s="41">
        <v>962877.49947656528</v>
      </c>
      <c r="N218" s="43">
        <v>463807.35705022962</v>
      </c>
      <c r="O218" s="43">
        <v>179058.96060935498</v>
      </c>
      <c r="P218" s="43">
        <v>2428654.4616134688</v>
      </c>
      <c r="AC218" s="50" t="str">
        <f t="shared" si="142"/>
        <v>2022OutubroEquador</v>
      </c>
      <c r="AD218" s="2">
        <v>2022</v>
      </c>
      <c r="AE218" s="2" t="s">
        <v>63</v>
      </c>
      <c r="AF218" s="2" t="s">
        <v>5</v>
      </c>
      <c r="AG218" s="2" t="s">
        <v>14</v>
      </c>
      <c r="AH218" s="54">
        <f t="shared" si="143"/>
        <v>8881184.5423367452</v>
      </c>
      <c r="AI218" s="27">
        <f t="shared" si="128"/>
        <v>6.4356409727077868E-4</v>
      </c>
      <c r="AJ218" s="28">
        <f t="shared" si="127"/>
        <v>1674442.4991796671</v>
      </c>
      <c r="AK218" s="46">
        <f t="shared" si="131"/>
        <v>134275.47996639926</v>
      </c>
      <c r="AL218" s="46">
        <f t="shared" si="132"/>
        <v>650701.81386729097</v>
      </c>
      <c r="AM218" s="46">
        <f t="shared" si="133"/>
        <v>128827.03772850252</v>
      </c>
      <c r="AN218" s="46">
        <f t="shared" si="134"/>
        <v>181539.18533520278</v>
      </c>
      <c r="AO218" s="46">
        <f t="shared" si="135"/>
        <v>87445.40172259105</v>
      </c>
      <c r="AP218" s="46">
        <f t="shared" si="136"/>
        <v>33759.453153346447</v>
      </c>
      <c r="AQ218" s="46">
        <f t="shared" si="137"/>
        <v>457894.12740633404</v>
      </c>
      <c r="AR218" s="2" t="s">
        <v>35</v>
      </c>
      <c r="BG218" s="50" t="str">
        <f t="shared" si="138"/>
        <v>2022DezembroMéxico</v>
      </c>
      <c r="BH218" s="2">
        <v>2022</v>
      </c>
      <c r="BI218" s="55" t="s">
        <v>65</v>
      </c>
      <c r="BJ218" s="55" t="str">
        <f t="shared" si="144"/>
        <v>Dezembro/2022</v>
      </c>
      <c r="BK218" s="2" t="s">
        <v>26</v>
      </c>
      <c r="BL218" s="2" t="s">
        <v>19</v>
      </c>
      <c r="BM218" s="52" t="s">
        <v>1200</v>
      </c>
      <c r="BN218" s="51">
        <f t="shared" si="139"/>
        <v>742709.41295136034</v>
      </c>
    </row>
    <row r="219" spans="4:66" x14ac:dyDescent="0.25">
      <c r="D219" t="str">
        <f t="shared" si="140"/>
        <v>2022OutubroBolívia</v>
      </c>
      <c r="E219" s="2">
        <v>2022</v>
      </c>
      <c r="F219" s="2" t="s">
        <v>63</v>
      </c>
      <c r="G219" s="2" t="s">
        <v>5</v>
      </c>
      <c r="H219" s="2" t="s">
        <v>15</v>
      </c>
      <c r="I219" s="45">
        <f t="shared" si="141"/>
        <v>6983350.4518512553</v>
      </c>
      <c r="J219" s="33">
        <v>712192.45669926994</v>
      </c>
      <c r="K219" s="41">
        <v>3001130.1717852135</v>
      </c>
      <c r="L219" s="41">
        <v>1687261.0339646635</v>
      </c>
      <c r="M219" s="41">
        <v>71020.751734441699</v>
      </c>
      <c r="N219" s="43">
        <v>347855.51778767223</v>
      </c>
      <c r="O219" s="43">
        <v>133552.2634379167</v>
      </c>
      <c r="P219" s="43">
        <v>1030338.2564420777</v>
      </c>
      <c r="AC219" s="50" t="str">
        <f t="shared" si="142"/>
        <v>2022OutubroBolívia</v>
      </c>
      <c r="AD219" s="2">
        <v>2022</v>
      </c>
      <c r="AE219" s="2" t="s">
        <v>63</v>
      </c>
      <c r="AF219" s="2" t="s">
        <v>5</v>
      </c>
      <c r="AG219" s="2" t="s">
        <v>15</v>
      </c>
      <c r="AH219" s="54">
        <f t="shared" si="143"/>
        <v>6983350.4518512553</v>
      </c>
      <c r="AI219" s="27">
        <f t="shared" si="128"/>
        <v>5.0603988781530837E-4</v>
      </c>
      <c r="AJ219" s="28">
        <f t="shared" si="127"/>
        <v>1316628.2861822674</v>
      </c>
      <c r="AK219" s="46">
        <f t="shared" si="131"/>
        <v>134275.47996639926</v>
      </c>
      <c r="AL219" s="46">
        <f t="shared" si="132"/>
        <v>565827.66423242702</v>
      </c>
      <c r="AM219" s="46">
        <f t="shared" si="133"/>
        <v>318113.14909766649</v>
      </c>
      <c r="AN219" s="46">
        <f t="shared" si="134"/>
        <v>13390.124308412122</v>
      </c>
      <c r="AO219" s="46">
        <f t="shared" si="135"/>
        <v>65584.051291943295</v>
      </c>
      <c r="AP219" s="46">
        <f t="shared" si="136"/>
        <v>25179.702628186576</v>
      </c>
      <c r="AQ219" s="46">
        <f t="shared" si="137"/>
        <v>194258.1146572326</v>
      </c>
      <c r="AR219" s="2" t="s">
        <v>36</v>
      </c>
      <c r="BG219" s="50" t="str">
        <f t="shared" si="138"/>
        <v>2022JaneiroEstados Unidos</v>
      </c>
      <c r="BH219" s="2">
        <v>2022</v>
      </c>
      <c r="BI219" s="55" t="s">
        <v>16</v>
      </c>
      <c r="BJ219" s="55" t="str">
        <f t="shared" si="144"/>
        <v>Janeiro/2022</v>
      </c>
      <c r="BK219" s="2" t="s">
        <v>26</v>
      </c>
      <c r="BL219" s="2" t="s">
        <v>17</v>
      </c>
      <c r="BM219" s="52" t="s">
        <v>1199</v>
      </c>
      <c r="BN219" s="51">
        <f t="shared" si="139"/>
        <v>8075653.2945143078</v>
      </c>
    </row>
    <row r="220" spans="4:66" x14ac:dyDescent="0.25">
      <c r="D220" t="str">
        <f t="shared" si="140"/>
        <v>2022OutubroOutros - América do Sul</v>
      </c>
      <c r="E220" s="2">
        <v>2022</v>
      </c>
      <c r="F220" s="2" t="s">
        <v>63</v>
      </c>
      <c r="G220" s="2" t="s">
        <v>5</v>
      </c>
      <c r="H220" s="2" t="s">
        <v>1193</v>
      </c>
      <c r="I220" s="45">
        <f t="shared" si="141"/>
        <v>2246056.0375392376</v>
      </c>
      <c r="J220" s="33">
        <v>542711.19920461823</v>
      </c>
      <c r="K220" s="41">
        <v>227754.30238653309</v>
      </c>
      <c r="L220" s="41">
        <v>414537.32647779729</v>
      </c>
      <c r="M220" s="41">
        <v>88601.978611346407</v>
      </c>
      <c r="N220" s="43">
        <v>53161.187166807846</v>
      </c>
      <c r="O220" s="43">
        <v>34203.248638848061</v>
      </c>
      <c r="P220" s="43">
        <v>885086.79505328659</v>
      </c>
      <c r="AC220" s="50" t="str">
        <f t="shared" si="142"/>
        <v>2022OutubroOutros - América do Sul</v>
      </c>
      <c r="AD220" s="2">
        <v>2022</v>
      </c>
      <c r="AE220" s="2" t="s">
        <v>63</v>
      </c>
      <c r="AF220" s="2" t="s">
        <v>5</v>
      </c>
      <c r="AG220" s="2" t="s">
        <v>1193</v>
      </c>
      <c r="AH220" s="54">
        <f t="shared" si="143"/>
        <v>2246056.0375392376</v>
      </c>
      <c r="AI220" s="27">
        <f t="shared" si="128"/>
        <v>1.6275768387965492E-4</v>
      </c>
      <c r="AJ220" s="28">
        <f t="shared" ref="AJ220" si="147">AI220*$AA$6</f>
        <v>423467.35020160343</v>
      </c>
      <c r="AK220" s="46">
        <f t="shared" si="131"/>
        <v>102321.78966634504</v>
      </c>
      <c r="AL220" s="46">
        <f t="shared" si="132"/>
        <v>42940.384975570763</v>
      </c>
      <c r="AM220" s="46">
        <f t="shared" si="133"/>
        <v>78156.119112474786</v>
      </c>
      <c r="AN220" s="46">
        <f t="shared" si="134"/>
        <v>16704.857081959846</v>
      </c>
      <c r="AO220" s="46">
        <f t="shared" si="135"/>
        <v>10022.914249175908</v>
      </c>
      <c r="AP220" s="46">
        <f t="shared" si="136"/>
        <v>6448.6187465064786</v>
      </c>
      <c r="AQ220" s="46">
        <f t="shared" si="137"/>
        <v>166872.66636957059</v>
      </c>
      <c r="AR220" s="2" t="s">
        <v>37</v>
      </c>
      <c r="BG220" s="50" t="str">
        <f t="shared" si="138"/>
        <v>2022JaneiroCanadá</v>
      </c>
      <c r="BH220" s="2">
        <v>2022</v>
      </c>
      <c r="BI220" s="55" t="s">
        <v>16</v>
      </c>
      <c r="BJ220" s="55" t="str">
        <f t="shared" si="144"/>
        <v>Janeiro/2022</v>
      </c>
      <c r="BK220" s="2" t="s">
        <v>26</v>
      </c>
      <c r="BL220" s="2" t="s">
        <v>18</v>
      </c>
      <c r="BM220" s="52" t="s">
        <v>1199</v>
      </c>
      <c r="BN220" s="51">
        <f t="shared" si="139"/>
        <v>1493098.5646746454</v>
      </c>
    </row>
    <row r="221" spans="4:66" x14ac:dyDescent="0.25">
      <c r="D221" t="str">
        <f t="shared" si="140"/>
        <v>2022NovembroBrasil</v>
      </c>
      <c r="E221" s="2">
        <v>2022</v>
      </c>
      <c r="F221" s="2" t="s">
        <v>64</v>
      </c>
      <c r="G221" s="2" t="s">
        <v>5</v>
      </c>
      <c r="H221" s="2" t="s">
        <v>6</v>
      </c>
      <c r="I221" s="45">
        <f t="shared" si="141"/>
        <v>849418240.64697409</v>
      </c>
      <c r="J221" s="33">
        <v>210272198.95451784</v>
      </c>
      <c r="K221" s="41">
        <v>473618.77903213137</v>
      </c>
      <c r="L221" s="41">
        <v>178166087.47009218</v>
      </c>
      <c r="M221" s="41">
        <v>30761802.254724685</v>
      </c>
      <c r="N221" s="43">
        <v>15340510.708720485</v>
      </c>
      <c r="O221" s="43">
        <v>13330159.218190411</v>
      </c>
      <c r="P221" s="43">
        <v>401073863.26169634</v>
      </c>
      <c r="AC221" s="50" t="str">
        <f t="shared" si="142"/>
        <v>2022NovembroBrasil</v>
      </c>
      <c r="AD221" s="2">
        <v>2022</v>
      </c>
      <c r="AE221" s="2" t="s">
        <v>64</v>
      </c>
      <c r="AF221" s="2" t="s">
        <v>5</v>
      </c>
      <c r="AG221" s="2" t="s">
        <v>6</v>
      </c>
      <c r="AH221" s="54">
        <f t="shared" si="143"/>
        <v>849418240.64697409</v>
      </c>
      <c r="AI221" s="27">
        <f t="shared" si="128"/>
        <v>6.1552046423693781E-2</v>
      </c>
      <c r="AJ221" s="28">
        <f t="shared" ref="AJ221:AJ241" si="148">AI221*$AA$6</f>
        <v>160147781.51918581</v>
      </c>
      <c r="AK221" s="46">
        <f t="shared" si="131"/>
        <v>39644340.757361218</v>
      </c>
      <c r="AL221" s="46">
        <f t="shared" si="132"/>
        <v>89295.229509139826</v>
      </c>
      <c r="AM221" s="46">
        <f t="shared" si="133"/>
        <v>33591112.463697381</v>
      </c>
      <c r="AN221" s="46">
        <f t="shared" si="134"/>
        <v>5799774.6585636577</v>
      </c>
      <c r="AO221" s="46">
        <f t="shared" si="135"/>
        <v>2892272.1926735095</v>
      </c>
      <c r="AP221" s="46">
        <f t="shared" si="136"/>
        <v>2513244.1522149495</v>
      </c>
      <c r="AQ221" s="46">
        <f t="shared" si="137"/>
        <v>75617742.065165952</v>
      </c>
      <c r="AR221" s="2" t="s">
        <v>1192</v>
      </c>
      <c r="BG221" s="50" t="str">
        <f t="shared" si="138"/>
        <v>2022JaneiroMéxico</v>
      </c>
      <c r="BH221" s="2">
        <v>2022</v>
      </c>
      <c r="BI221" s="55" t="s">
        <v>16</v>
      </c>
      <c r="BJ221" s="55" t="str">
        <f t="shared" si="144"/>
        <v>Janeiro/2022</v>
      </c>
      <c r="BK221" s="2" t="s">
        <v>26</v>
      </c>
      <c r="BL221" s="2" t="s">
        <v>19</v>
      </c>
      <c r="BM221" s="52" t="s">
        <v>1199</v>
      </c>
      <c r="BN221" s="51">
        <f t="shared" si="139"/>
        <v>1198785.8668301238</v>
      </c>
    </row>
    <row r="222" spans="4:66" x14ac:dyDescent="0.25">
      <c r="D222" t="str">
        <f t="shared" si="140"/>
        <v>2022NovembroArgentina</v>
      </c>
      <c r="E222" s="2">
        <v>2022</v>
      </c>
      <c r="F222" s="2" t="s">
        <v>64</v>
      </c>
      <c r="G222" s="2" t="s">
        <v>5</v>
      </c>
      <c r="H222" s="2" t="s">
        <v>7</v>
      </c>
      <c r="I222" s="45">
        <f t="shared" si="141"/>
        <v>223980710.54525706</v>
      </c>
      <c r="J222" s="33">
        <v>35746273.822268032</v>
      </c>
      <c r="K222" s="41">
        <v>94723755.806426272</v>
      </c>
      <c r="L222" s="41">
        <v>35596041.47159379</v>
      </c>
      <c r="M222" s="41">
        <v>11812532.065814279</v>
      </c>
      <c r="N222" s="43">
        <v>6136204.2834881945</v>
      </c>
      <c r="O222" s="43">
        <v>3504642.7991486532</v>
      </c>
      <c r="P222" s="43">
        <v>36461260.296517842</v>
      </c>
      <c r="AC222" s="50" t="str">
        <f t="shared" si="142"/>
        <v>2022NovembroArgentina</v>
      </c>
      <c r="AD222" s="2">
        <v>2022</v>
      </c>
      <c r="AE222" s="2" t="s">
        <v>64</v>
      </c>
      <c r="AF222" s="2" t="s">
        <v>5</v>
      </c>
      <c r="AG222" s="2" t="s">
        <v>7</v>
      </c>
      <c r="AH222" s="54">
        <f t="shared" si="143"/>
        <v>223980710.54525706</v>
      </c>
      <c r="AI222" s="27">
        <f t="shared" si="128"/>
        <v>1.6230486271395443E-2</v>
      </c>
      <c r="AJ222" s="28">
        <f t="shared" si="148"/>
        <v>42228918.782804586</v>
      </c>
      <c r="AK222" s="46">
        <f t="shared" si="131"/>
        <v>6739537.9287514081</v>
      </c>
      <c r="AL222" s="46">
        <f t="shared" si="132"/>
        <v>17859045.901827969</v>
      </c>
      <c r="AM222" s="46">
        <f t="shared" si="133"/>
        <v>6711213.3925905563</v>
      </c>
      <c r="AN222" s="46">
        <f t="shared" si="134"/>
        <v>2227113.4688884444</v>
      </c>
      <c r="AO222" s="46">
        <f t="shared" si="135"/>
        <v>1156908.8770694039</v>
      </c>
      <c r="AP222" s="46">
        <f t="shared" si="136"/>
        <v>660759.02593444719</v>
      </c>
      <c r="AQ222" s="46">
        <f t="shared" si="137"/>
        <v>6874340.1877423581</v>
      </c>
      <c r="BG222" s="50" t="str">
        <f t="shared" si="138"/>
        <v>2022FevereiroEstados Unidos</v>
      </c>
      <c r="BH222" s="2">
        <v>2022</v>
      </c>
      <c r="BI222" s="55" t="s">
        <v>55</v>
      </c>
      <c r="BJ222" s="55" t="str">
        <f t="shared" si="144"/>
        <v>Fevereiro/2022</v>
      </c>
      <c r="BK222" s="2" t="s">
        <v>26</v>
      </c>
      <c r="BL222" s="2" t="s">
        <v>17</v>
      </c>
      <c r="BM222" s="52" t="s">
        <v>1199</v>
      </c>
      <c r="BN222" s="51">
        <f t="shared" si="139"/>
        <v>7155995.9965235805</v>
      </c>
    </row>
    <row r="223" spans="4:66" x14ac:dyDescent="0.25">
      <c r="D223" t="str">
        <f t="shared" si="140"/>
        <v>2022NovembroColômbia</v>
      </c>
      <c r="E223" s="2">
        <v>2022</v>
      </c>
      <c r="F223" s="2" t="s">
        <v>64</v>
      </c>
      <c r="G223" s="2" t="s">
        <v>5</v>
      </c>
      <c r="H223" s="2" t="s">
        <v>8</v>
      </c>
      <c r="I223" s="45">
        <f t="shared" si="141"/>
        <v>93982964.572479188</v>
      </c>
      <c r="J223" s="33">
        <v>21027219.895451784</v>
      </c>
      <c r="K223" s="41">
        <v>30311601.858056407</v>
      </c>
      <c r="L223" s="41">
        <v>5344053.2235421492</v>
      </c>
      <c r="M223" s="41">
        <v>2987312.7967365975</v>
      </c>
      <c r="N223" s="43">
        <v>3068102.1417440972</v>
      </c>
      <c r="O223" s="43">
        <v>2075666.4197338745</v>
      </c>
      <c r="P223" s="43">
        <v>29169008.237214282</v>
      </c>
      <c r="AC223" s="50" t="str">
        <f t="shared" si="142"/>
        <v>2022NovembroColômbia</v>
      </c>
      <c r="AD223" s="2">
        <v>2022</v>
      </c>
      <c r="AE223" s="2" t="s">
        <v>64</v>
      </c>
      <c r="AF223" s="2" t="s">
        <v>5</v>
      </c>
      <c r="AG223" s="2" t="s">
        <v>8</v>
      </c>
      <c r="AH223" s="54">
        <f t="shared" si="143"/>
        <v>93982964.572479188</v>
      </c>
      <c r="AI223" s="27">
        <f t="shared" si="128"/>
        <v>6.8103597516289277E-3</v>
      </c>
      <c r="AJ223" s="28">
        <f t="shared" si="148"/>
        <v>17719378.460032597</v>
      </c>
      <c r="AK223" s="46">
        <f t="shared" si="131"/>
        <v>3964434.0757361222</v>
      </c>
      <c r="AL223" s="46">
        <f t="shared" si="132"/>
        <v>5714894.6885849498</v>
      </c>
      <c r="AM223" s="46">
        <f t="shared" si="133"/>
        <v>1007558.1464071984</v>
      </c>
      <c r="AN223" s="46">
        <f t="shared" si="134"/>
        <v>563222.5612871818</v>
      </c>
      <c r="AO223" s="46">
        <f t="shared" si="135"/>
        <v>578454.43853470194</v>
      </c>
      <c r="AP223" s="46">
        <f t="shared" si="136"/>
        <v>391342.39928855631</v>
      </c>
      <c r="AQ223" s="46">
        <f t="shared" si="137"/>
        <v>5499472.1501938887</v>
      </c>
      <c r="BG223" s="50" t="str">
        <f t="shared" si="138"/>
        <v>2022FevereiroCanadá</v>
      </c>
      <c r="BH223" s="2">
        <v>2022</v>
      </c>
      <c r="BI223" s="55" t="s">
        <v>55</v>
      </c>
      <c r="BJ223" s="55" t="str">
        <f t="shared" si="144"/>
        <v>Fevereiro/2022</v>
      </c>
      <c r="BK223" s="2" t="s">
        <v>26</v>
      </c>
      <c r="BL223" s="2" t="s">
        <v>18</v>
      </c>
      <c r="BM223" s="52" t="s">
        <v>1199</v>
      </c>
      <c r="BN223" s="51">
        <f t="shared" si="139"/>
        <v>1341749.2493481715</v>
      </c>
    </row>
    <row r="224" spans="4:66" x14ac:dyDescent="0.25">
      <c r="D224" t="str">
        <f t="shared" si="140"/>
        <v>2022NovembroChile</v>
      </c>
      <c r="E224" s="2">
        <v>2022</v>
      </c>
      <c r="F224" s="2" t="s">
        <v>64</v>
      </c>
      <c r="G224" s="2" t="s">
        <v>5</v>
      </c>
      <c r="H224" s="2" t="s">
        <v>9</v>
      </c>
      <c r="I224" s="45">
        <f t="shared" si="141"/>
        <v>117448767.15575106</v>
      </c>
      <c r="J224" s="33">
        <v>23129941.884996962</v>
      </c>
      <c r="K224" s="41">
        <v>42099447.025078341</v>
      </c>
      <c r="L224" s="41">
        <v>17565670.595642891</v>
      </c>
      <c r="M224" s="41">
        <v>5906266.0329071395</v>
      </c>
      <c r="N224" s="43">
        <v>3068102.1417440972</v>
      </c>
      <c r="O224" s="43">
        <v>156457.26781913629</v>
      </c>
      <c r="P224" s="43">
        <v>25522882.207562491</v>
      </c>
      <c r="AC224" s="50" t="str">
        <f t="shared" si="142"/>
        <v>2022NovembroChile</v>
      </c>
      <c r="AD224" s="2">
        <v>2022</v>
      </c>
      <c r="AE224" s="2" t="s">
        <v>64</v>
      </c>
      <c r="AF224" s="2" t="s">
        <v>5</v>
      </c>
      <c r="AG224" s="2" t="s">
        <v>9</v>
      </c>
      <c r="AH224" s="54">
        <f t="shared" si="143"/>
        <v>117448767.15575106</v>
      </c>
      <c r="AI224" s="27">
        <f t="shared" si="128"/>
        <v>8.5107802286776141E-3</v>
      </c>
      <c r="AJ224" s="28">
        <f t="shared" si="148"/>
        <v>22143578.513019245</v>
      </c>
      <c r="AK224" s="46">
        <f t="shared" si="131"/>
        <v>4360877.4833097337</v>
      </c>
      <c r="AL224" s="46">
        <f t="shared" si="132"/>
        <v>7937353.7341457615</v>
      </c>
      <c r="AM224" s="46">
        <f t="shared" si="133"/>
        <v>3311799.8203645302</v>
      </c>
      <c r="AN224" s="46">
        <f t="shared" si="134"/>
        <v>1113556.7344442219</v>
      </c>
      <c r="AO224" s="46">
        <f t="shared" si="135"/>
        <v>578454.43853470183</v>
      </c>
      <c r="AP224" s="46">
        <f t="shared" si="136"/>
        <v>29498.170800644952</v>
      </c>
      <c r="AQ224" s="46">
        <f t="shared" si="137"/>
        <v>4812038.1314196503</v>
      </c>
      <c r="AS224" s="34"/>
      <c r="BG224" s="50" t="str">
        <f t="shared" si="138"/>
        <v>2022FevereiroMéxico</v>
      </c>
      <c r="BH224" s="2">
        <v>2022</v>
      </c>
      <c r="BI224" s="55" t="s">
        <v>55</v>
      </c>
      <c r="BJ224" s="55" t="str">
        <f t="shared" si="144"/>
        <v>Fevereiro/2022</v>
      </c>
      <c r="BK224" s="2" t="s">
        <v>26</v>
      </c>
      <c r="BL224" s="2" t="s">
        <v>19</v>
      </c>
      <c r="BM224" s="52" t="s">
        <v>1199</v>
      </c>
      <c r="BN224" s="51">
        <f t="shared" si="139"/>
        <v>1073399.3994785373</v>
      </c>
    </row>
    <row r="225" spans="4:66" x14ac:dyDescent="0.25">
      <c r="D225" t="str">
        <f t="shared" si="140"/>
        <v>2022NovembroPeru</v>
      </c>
      <c r="E225" s="2">
        <v>2022</v>
      </c>
      <c r="F225" s="2" t="s">
        <v>64</v>
      </c>
      <c r="G225" s="2" t="s">
        <v>5</v>
      </c>
      <c r="H225" s="2" t="s">
        <v>10</v>
      </c>
      <c r="I225" s="45">
        <f t="shared" si="141"/>
        <v>76914775.652329624</v>
      </c>
      <c r="J225" s="33">
        <v>19625405.235755</v>
      </c>
      <c r="K225" s="41">
        <v>24838673.74479622</v>
      </c>
      <c r="L225" s="41">
        <v>7128502.2999249194</v>
      </c>
      <c r="M225" s="41">
        <v>1181253.2065814279</v>
      </c>
      <c r="N225" s="43">
        <v>1534051.0708720486</v>
      </c>
      <c r="O225" s="43">
        <v>730133.91648930265</v>
      </c>
      <c r="P225" s="43">
        <v>21876756.177910704</v>
      </c>
      <c r="AC225" s="50" t="str">
        <f t="shared" si="142"/>
        <v>2022NovembroPeru</v>
      </c>
      <c r="AD225" s="2">
        <v>2022</v>
      </c>
      <c r="AE225" s="2" t="s">
        <v>64</v>
      </c>
      <c r="AF225" s="2" t="s">
        <v>5</v>
      </c>
      <c r="AG225" s="2" t="s">
        <v>10</v>
      </c>
      <c r="AH225" s="54">
        <f t="shared" si="143"/>
        <v>76914775.652329624</v>
      </c>
      <c r="AI225" s="27">
        <f t="shared" si="128"/>
        <v>5.573534467560118E-3</v>
      </c>
      <c r="AJ225" s="28">
        <f t="shared" si="148"/>
        <v>14501372.936593007</v>
      </c>
      <c r="AK225" s="46">
        <f t="shared" si="131"/>
        <v>3700138.4706870471</v>
      </c>
      <c r="AL225" s="46">
        <f t="shared" si="132"/>
        <v>4683038.7031459985</v>
      </c>
      <c r="AM225" s="46">
        <f t="shared" si="133"/>
        <v>1343994.9535553411</v>
      </c>
      <c r="AN225" s="46">
        <f t="shared" si="134"/>
        <v>222711.34688884442</v>
      </c>
      <c r="AO225" s="46">
        <f t="shared" si="135"/>
        <v>289227.21926735097</v>
      </c>
      <c r="AP225" s="46">
        <f t="shared" si="136"/>
        <v>137658.13040300977</v>
      </c>
      <c r="AQ225" s="46">
        <f t="shared" si="137"/>
        <v>4124604.1126454147</v>
      </c>
      <c r="AR225" s="35">
        <f>6.7*10^9</f>
        <v>6700000000</v>
      </c>
      <c r="AS225" s="34">
        <f>AS226*$AR225</f>
        <v>457650273.22404379</v>
      </c>
      <c r="AT225" s="34">
        <f>AT226*$AR225</f>
        <v>475956284.15300542</v>
      </c>
      <c r="AU225" s="34">
        <f>AU226*$AR225</f>
        <v>494262295.08196718</v>
      </c>
      <c r="AV225" s="34">
        <f>AV226*$AR225</f>
        <v>512568306.01092899</v>
      </c>
      <c r="AW225" s="34">
        <f>AW226*$AR225</f>
        <v>530874316.93989074</v>
      </c>
      <c r="AX225" s="34">
        <f t="shared" ref="AX225:BD225" si="149">AX226*$AR225</f>
        <v>549180327.86885238</v>
      </c>
      <c r="AY225" s="34">
        <f t="shared" si="149"/>
        <v>567486338.79781413</v>
      </c>
      <c r="AZ225" s="34">
        <f t="shared" si="149"/>
        <v>585792349.726776</v>
      </c>
      <c r="BA225" s="34">
        <f t="shared" si="149"/>
        <v>604098360.65573776</v>
      </c>
      <c r="BB225" s="34">
        <f t="shared" si="149"/>
        <v>622404371.58469951</v>
      </c>
      <c r="BC225" s="34">
        <f t="shared" si="149"/>
        <v>640710382.51366115</v>
      </c>
      <c r="BD225" s="34">
        <f t="shared" si="149"/>
        <v>659016393.4426229</v>
      </c>
      <c r="BG225" s="50" t="str">
        <f t="shared" si="138"/>
        <v>2022MarçoEstados Unidos</v>
      </c>
      <c r="BH225" s="2">
        <v>2022</v>
      </c>
      <c r="BI225" s="55" t="s">
        <v>56</v>
      </c>
      <c r="BJ225" s="55" t="str">
        <f t="shared" si="144"/>
        <v>Março/2022</v>
      </c>
      <c r="BK225" s="2" t="s">
        <v>26</v>
      </c>
      <c r="BL225" s="2" t="s">
        <v>17</v>
      </c>
      <c r="BM225" s="52" t="s">
        <v>1199</v>
      </c>
      <c r="BN225" s="51">
        <f t="shared" si="139"/>
        <v>8075653.2945143078</v>
      </c>
    </row>
    <row r="226" spans="4:66" x14ac:dyDescent="0.25">
      <c r="D226" t="str">
        <f t="shared" si="140"/>
        <v>2022NovembroUruguai</v>
      </c>
      <c r="E226" s="2">
        <v>2022</v>
      </c>
      <c r="F226" s="2" t="s">
        <v>64</v>
      </c>
      <c r="G226" s="2" t="s">
        <v>5</v>
      </c>
      <c r="H226" s="2" t="s">
        <v>11</v>
      </c>
      <c r="I226" s="45">
        <f t="shared" si="141"/>
        <v>37440822.904213578</v>
      </c>
      <c r="J226" s="33">
        <v>11214517.277574286</v>
      </c>
      <c r="K226" s="41">
        <v>9472375.5806426276</v>
      </c>
      <c r="L226" s="41">
        <v>3559604.1471593794</v>
      </c>
      <c r="M226" s="41">
        <v>590626.60329071397</v>
      </c>
      <c r="N226" s="43">
        <v>1227240.8566976388</v>
      </c>
      <c r="O226" s="43">
        <v>438080.34989358165</v>
      </c>
      <c r="P226" s="43">
        <v>10938378.088955352</v>
      </c>
      <c r="AC226" s="50" t="str">
        <f t="shared" si="142"/>
        <v>2022NovembroUruguai</v>
      </c>
      <c r="AD226" s="2">
        <v>2022</v>
      </c>
      <c r="AE226" s="2" t="s">
        <v>64</v>
      </c>
      <c r="AF226" s="2" t="s">
        <v>5</v>
      </c>
      <c r="AG226" s="2" t="s">
        <v>11</v>
      </c>
      <c r="AH226" s="54">
        <f t="shared" si="143"/>
        <v>37440822.904213578</v>
      </c>
      <c r="AI226" s="27">
        <f t="shared" si="128"/>
        <v>2.7131031090009841E-3</v>
      </c>
      <c r="AJ226" s="28">
        <f t="shared" si="148"/>
        <v>7059025.1532572657</v>
      </c>
      <c r="AK226" s="46">
        <f t="shared" si="131"/>
        <v>2114364.8403925984</v>
      </c>
      <c r="AL226" s="46">
        <f t="shared" si="132"/>
        <v>1785904.5901827966</v>
      </c>
      <c r="AM226" s="46">
        <f t="shared" si="133"/>
        <v>671121.33925905556</v>
      </c>
      <c r="AN226" s="46">
        <f t="shared" si="134"/>
        <v>111355.67344442219</v>
      </c>
      <c r="AO226" s="46">
        <f t="shared" si="135"/>
        <v>231381.77541388074</v>
      </c>
      <c r="AP226" s="46">
        <f t="shared" si="136"/>
        <v>82594.878241805869</v>
      </c>
      <c r="AQ226" s="46">
        <f t="shared" si="137"/>
        <v>2062302.0563227071</v>
      </c>
      <c r="AS226" s="31">
        <f>AS227/$AR227</f>
        <v>6.8306010928961755E-2</v>
      </c>
      <c r="AT226" s="31">
        <f>AT227/$AR227</f>
        <v>7.1038251366120214E-2</v>
      </c>
      <c r="AU226" s="31">
        <f t="shared" ref="AU226:BD226" si="150">AU227/$AR227</f>
        <v>7.3770491803278687E-2</v>
      </c>
      <c r="AV226" s="31">
        <f t="shared" si="150"/>
        <v>7.650273224043716E-2</v>
      </c>
      <c r="AW226" s="31">
        <f t="shared" si="150"/>
        <v>7.9234972677595633E-2</v>
      </c>
      <c r="AX226" s="31">
        <f t="shared" si="150"/>
        <v>8.1967213114754092E-2</v>
      </c>
      <c r="AY226" s="31">
        <f t="shared" si="150"/>
        <v>8.4699453551912565E-2</v>
      </c>
      <c r="AZ226" s="31">
        <f t="shared" si="150"/>
        <v>8.7431693989071038E-2</v>
      </c>
      <c r="BA226" s="31">
        <f t="shared" si="150"/>
        <v>9.0163934426229511E-2</v>
      </c>
      <c r="BB226" s="31">
        <f t="shared" si="150"/>
        <v>9.2896174863387984E-2</v>
      </c>
      <c r="BC226" s="31">
        <f t="shared" si="150"/>
        <v>9.5628415300546443E-2</v>
      </c>
      <c r="BD226" s="31">
        <f t="shared" si="150"/>
        <v>9.8360655737704916E-2</v>
      </c>
      <c r="BG226" s="50" t="str">
        <f t="shared" si="138"/>
        <v>2022MarçoCanadá</v>
      </c>
      <c r="BH226" s="2">
        <v>2022</v>
      </c>
      <c r="BI226" s="55" t="s">
        <v>56</v>
      </c>
      <c r="BJ226" s="55" t="str">
        <f t="shared" si="144"/>
        <v>Março/2022</v>
      </c>
      <c r="BK226" s="2" t="s">
        <v>26</v>
      </c>
      <c r="BL226" s="2" t="s">
        <v>18</v>
      </c>
      <c r="BM226" s="52" t="s">
        <v>1199</v>
      </c>
      <c r="BN226" s="51">
        <f t="shared" si="139"/>
        <v>1493098.5646746454</v>
      </c>
    </row>
    <row r="227" spans="4:66" x14ac:dyDescent="0.25">
      <c r="D227" t="str">
        <f t="shared" si="140"/>
        <v>2022NovembroVenezuela</v>
      </c>
      <c r="E227" s="2">
        <v>2022</v>
      </c>
      <c r="F227" s="2" t="s">
        <v>64</v>
      </c>
      <c r="G227" s="2" t="s">
        <v>5</v>
      </c>
      <c r="H227" s="2" t="s">
        <v>12</v>
      </c>
      <c r="I227" s="45">
        <f t="shared" si="141"/>
        <v>31721127.345994007</v>
      </c>
      <c r="J227" s="33">
        <v>5607258.6387871429</v>
      </c>
      <c r="K227" s="41">
        <v>21049723.512539171</v>
      </c>
      <c r="L227" s="41">
        <v>712850.22999249201</v>
      </c>
      <c r="M227" s="41">
        <v>298731.27967365977</v>
      </c>
      <c r="N227" s="43">
        <v>1022700.713914699</v>
      </c>
      <c r="O227" s="43">
        <v>112962.1473654164</v>
      </c>
      <c r="P227" s="43">
        <v>2916900.8237214279</v>
      </c>
      <c r="AC227" s="50" t="str">
        <f t="shared" si="142"/>
        <v>2022NovembroVenezuela</v>
      </c>
      <c r="AD227" s="2">
        <v>2022</v>
      </c>
      <c r="AE227" s="2" t="s">
        <v>64</v>
      </c>
      <c r="AF227" s="2" t="s">
        <v>5</v>
      </c>
      <c r="AG227" s="2" t="s">
        <v>12</v>
      </c>
      <c r="AH227" s="54">
        <f t="shared" si="143"/>
        <v>31721127.345994007</v>
      </c>
      <c r="AI227" s="27">
        <f t="shared" si="128"/>
        <v>2.2986324163763775E-3</v>
      </c>
      <c r="AJ227" s="28">
        <f t="shared" si="148"/>
        <v>5980644.0792691205</v>
      </c>
      <c r="AK227" s="46">
        <f t="shared" si="131"/>
        <v>1057182.4201962992</v>
      </c>
      <c r="AL227" s="46">
        <f t="shared" si="132"/>
        <v>3968676.8670728807</v>
      </c>
      <c r="AM227" s="46">
        <f t="shared" si="133"/>
        <v>134399.49535553413</v>
      </c>
      <c r="AN227" s="46">
        <f t="shared" si="134"/>
        <v>56322.256128718182</v>
      </c>
      <c r="AO227" s="46">
        <f t="shared" si="135"/>
        <v>192818.14617823396</v>
      </c>
      <c r="AP227" s="46">
        <f t="shared" si="136"/>
        <v>21297.679318065657</v>
      </c>
      <c r="AQ227" s="46">
        <f t="shared" si="137"/>
        <v>549947.21501938882</v>
      </c>
      <c r="AR227" s="35">
        <f>SUM(AS227:BD227)</f>
        <v>1830</v>
      </c>
      <c r="AS227" s="35">
        <v>125</v>
      </c>
      <c r="AT227" s="35">
        <v>130</v>
      </c>
      <c r="AU227" s="35">
        <v>135</v>
      </c>
      <c r="AV227" s="35">
        <v>140</v>
      </c>
      <c r="AW227" s="35">
        <v>145</v>
      </c>
      <c r="AX227" s="35">
        <v>150</v>
      </c>
      <c r="AY227" s="35">
        <v>155</v>
      </c>
      <c r="AZ227" s="35">
        <v>160</v>
      </c>
      <c r="BA227" s="35">
        <v>165</v>
      </c>
      <c r="BB227" s="35">
        <v>170</v>
      </c>
      <c r="BC227" s="35">
        <v>175</v>
      </c>
      <c r="BD227" s="35">
        <v>180</v>
      </c>
      <c r="BG227" s="50" t="str">
        <f t="shared" si="138"/>
        <v>2022MarçoMéxico</v>
      </c>
      <c r="BH227" s="2">
        <v>2022</v>
      </c>
      <c r="BI227" s="55" t="s">
        <v>56</v>
      </c>
      <c r="BJ227" s="55" t="str">
        <f t="shared" si="144"/>
        <v>Março/2022</v>
      </c>
      <c r="BK227" s="2" t="s">
        <v>26</v>
      </c>
      <c r="BL227" s="2" t="s">
        <v>19</v>
      </c>
      <c r="BM227" s="52" t="s">
        <v>1199</v>
      </c>
      <c r="BN227" s="51">
        <f t="shared" si="139"/>
        <v>1198785.8668301238</v>
      </c>
    </row>
    <row r="228" spans="4:66" x14ac:dyDescent="0.25">
      <c r="D228" t="str">
        <f t="shared" si="140"/>
        <v>2022NovembroParaguai</v>
      </c>
      <c r="E228" s="2">
        <v>2022</v>
      </c>
      <c r="F228" s="2" t="s">
        <v>64</v>
      </c>
      <c r="G228" s="2" t="s">
        <v>5</v>
      </c>
      <c r="H228" s="2" t="s">
        <v>13</v>
      </c>
      <c r="I228" s="45">
        <f t="shared" si="141"/>
        <v>18821459.237640116</v>
      </c>
      <c r="J228" s="33">
        <v>1401814.6596967857</v>
      </c>
      <c r="K228" s="41">
        <v>12419336.87239811</v>
      </c>
      <c r="L228" s="41">
        <v>1756567.0595642889</v>
      </c>
      <c r="M228" s="41">
        <v>150391.03324532069</v>
      </c>
      <c r="N228" s="43">
        <v>613620.42834881938</v>
      </c>
      <c r="O228" s="43">
        <v>292053.56659572106</v>
      </c>
      <c r="P228" s="43">
        <v>2187675.6177910706</v>
      </c>
      <c r="AC228" s="50" t="str">
        <f t="shared" si="142"/>
        <v>2022NovembroParaguai</v>
      </c>
      <c r="AD228" s="2">
        <v>2022</v>
      </c>
      <c r="AE228" s="2" t="s">
        <v>64</v>
      </c>
      <c r="AF228" s="2" t="s">
        <v>5</v>
      </c>
      <c r="AG228" s="2" t="s">
        <v>13</v>
      </c>
      <c r="AH228" s="54">
        <f t="shared" si="143"/>
        <v>18821459.237640116</v>
      </c>
      <c r="AI228" s="27">
        <f t="shared" si="128"/>
        <v>1.3638738578000086E-3</v>
      </c>
      <c r="AJ228" s="28">
        <f t="shared" si="148"/>
        <v>3548563.9436775241</v>
      </c>
      <c r="AK228" s="46">
        <f t="shared" si="131"/>
        <v>264295.6050490748</v>
      </c>
      <c r="AL228" s="46">
        <f t="shared" si="132"/>
        <v>2341519.3515729993</v>
      </c>
      <c r="AM228" s="46">
        <f t="shared" si="133"/>
        <v>331179.98203645297</v>
      </c>
      <c r="AN228" s="46">
        <f t="shared" si="134"/>
        <v>28354.453886311214</v>
      </c>
      <c r="AO228" s="46">
        <f t="shared" si="135"/>
        <v>115690.88770694037</v>
      </c>
      <c r="AP228" s="46">
        <f t="shared" si="136"/>
        <v>55063.252161203905</v>
      </c>
      <c r="AQ228" s="46">
        <f t="shared" si="137"/>
        <v>412460.41126454144</v>
      </c>
      <c r="AR228" s="2" t="s">
        <v>1197</v>
      </c>
      <c r="AS228" s="2" t="s">
        <v>16</v>
      </c>
      <c r="AT228" s="2" t="s">
        <v>55</v>
      </c>
      <c r="AU228" s="2" t="s">
        <v>56</v>
      </c>
      <c r="AV228" s="2" t="s">
        <v>57</v>
      </c>
      <c r="AW228" s="2" t="s">
        <v>58</v>
      </c>
      <c r="AX228" s="2" t="s">
        <v>59</v>
      </c>
      <c r="AY228" s="2" t="s">
        <v>60</v>
      </c>
      <c r="AZ228" s="2" t="s">
        <v>61</v>
      </c>
      <c r="BA228" s="2" t="s">
        <v>62</v>
      </c>
      <c r="BB228" s="2" t="s">
        <v>63</v>
      </c>
      <c r="BC228" s="2" t="s">
        <v>64</v>
      </c>
      <c r="BD228" s="2" t="s">
        <v>65</v>
      </c>
      <c r="BG228" s="50" t="str">
        <f t="shared" si="138"/>
        <v>2022AbrilEstados Unidos</v>
      </c>
      <c r="BH228" s="2">
        <v>2022</v>
      </c>
      <c r="BI228" s="55" t="s">
        <v>57</v>
      </c>
      <c r="BJ228" s="55" t="str">
        <f t="shared" si="144"/>
        <v>Abril/2022</v>
      </c>
      <c r="BK228" s="2" t="s">
        <v>26</v>
      </c>
      <c r="BL228" s="2" t="s">
        <v>17</v>
      </c>
      <c r="BM228" s="52" t="s">
        <v>1199</v>
      </c>
      <c r="BN228" s="51">
        <f t="shared" si="139"/>
        <v>9019851.3319419958</v>
      </c>
    </row>
    <row r="229" spans="4:66" x14ac:dyDescent="0.25">
      <c r="D229" t="str">
        <f t="shared" si="140"/>
        <v>2022NovembroEquador</v>
      </c>
      <c r="E229" s="2">
        <v>2022</v>
      </c>
      <c r="F229" s="2" t="s">
        <v>64</v>
      </c>
      <c r="G229" s="2" t="s">
        <v>5</v>
      </c>
      <c r="H229" s="2" t="s">
        <v>14</v>
      </c>
      <c r="I229" s="45">
        <f t="shared" si="141"/>
        <v>11987552.786924271</v>
      </c>
      <c r="J229" s="33">
        <v>700907.32984839287</v>
      </c>
      <c r="K229" s="41">
        <v>6314917.0537617514</v>
      </c>
      <c r="L229" s="41">
        <v>712850.22999249201</v>
      </c>
      <c r="M229" s="41">
        <v>1018557.4524342173</v>
      </c>
      <c r="N229" s="43">
        <v>490896.34267905552</v>
      </c>
      <c r="O229" s="43">
        <v>197136.15745211171</v>
      </c>
      <c r="P229" s="43">
        <v>2552288.2207562495</v>
      </c>
      <c r="AC229" s="50" t="str">
        <f t="shared" si="142"/>
        <v>2022NovembroEquador</v>
      </c>
      <c r="AD229" s="2">
        <v>2022</v>
      </c>
      <c r="AE229" s="2" t="s">
        <v>64</v>
      </c>
      <c r="AF229" s="2" t="s">
        <v>5</v>
      </c>
      <c r="AG229" s="2" t="s">
        <v>14</v>
      </c>
      <c r="AH229" s="54">
        <f t="shared" si="143"/>
        <v>11987552.786924271</v>
      </c>
      <c r="AI229" s="27">
        <f t="shared" si="128"/>
        <v>8.6866324542929515E-4</v>
      </c>
      <c r="AJ229" s="28">
        <f t="shared" si="148"/>
        <v>2260111.5596573739</v>
      </c>
      <c r="AK229" s="46">
        <f t="shared" si="131"/>
        <v>132147.8025245374</v>
      </c>
      <c r="AL229" s="46">
        <f t="shared" si="132"/>
        <v>1190603.0601218643</v>
      </c>
      <c r="AM229" s="46">
        <f t="shared" si="133"/>
        <v>134399.49535553413</v>
      </c>
      <c r="AN229" s="46">
        <f t="shared" si="134"/>
        <v>192036.98313910776</v>
      </c>
      <c r="AO229" s="46">
        <f t="shared" si="135"/>
        <v>92552.7101655523</v>
      </c>
      <c r="AP229" s="46">
        <f t="shared" si="136"/>
        <v>37167.695208812642</v>
      </c>
      <c r="AQ229" s="46">
        <f t="shared" si="137"/>
        <v>481203.81314196519</v>
      </c>
      <c r="AR229" s="2" t="s">
        <v>38</v>
      </c>
      <c r="AS229" s="34">
        <f t="shared" ref="AS229:BD229" si="151">AS225</f>
        <v>457650273.22404379</v>
      </c>
      <c r="AT229" s="34">
        <f t="shared" si="151"/>
        <v>475956284.15300542</v>
      </c>
      <c r="AU229" s="34">
        <f t="shared" si="151"/>
        <v>494262295.08196718</v>
      </c>
      <c r="AV229" s="34">
        <f t="shared" si="151"/>
        <v>512568306.01092899</v>
      </c>
      <c r="AW229" s="34">
        <f t="shared" si="151"/>
        <v>530874316.93989074</v>
      </c>
      <c r="AX229" s="34">
        <f t="shared" si="151"/>
        <v>549180327.86885238</v>
      </c>
      <c r="AY229" s="34">
        <f t="shared" si="151"/>
        <v>567486338.79781413</v>
      </c>
      <c r="AZ229" s="34">
        <f t="shared" si="151"/>
        <v>585792349.726776</v>
      </c>
      <c r="BA229" s="34">
        <f t="shared" si="151"/>
        <v>604098360.65573776</v>
      </c>
      <c r="BB229" s="34">
        <f t="shared" si="151"/>
        <v>622404371.58469951</v>
      </c>
      <c r="BC229" s="34">
        <f t="shared" si="151"/>
        <v>640710382.51366115</v>
      </c>
      <c r="BD229" s="34">
        <f t="shared" si="151"/>
        <v>659016393.4426229</v>
      </c>
      <c r="BG229" s="50" t="str">
        <f t="shared" si="138"/>
        <v>2022AbrilCanadá</v>
      </c>
      <c r="BH229" s="2">
        <v>2022</v>
      </c>
      <c r="BI229" s="55" t="s">
        <v>57</v>
      </c>
      <c r="BJ229" s="55" t="str">
        <f t="shared" si="144"/>
        <v>Abril/2022</v>
      </c>
      <c r="BK229" s="2" t="s">
        <v>26</v>
      </c>
      <c r="BL229" s="2" t="s">
        <v>18</v>
      </c>
      <c r="BM229" s="52" t="s">
        <v>1199</v>
      </c>
      <c r="BN229" s="51">
        <f t="shared" si="139"/>
        <v>1623573.2397495592</v>
      </c>
    </row>
    <row r="230" spans="4:66" x14ac:dyDescent="0.25">
      <c r="D230" t="str">
        <f t="shared" si="140"/>
        <v>2022NovembroBolívia</v>
      </c>
      <c r="E230" s="2">
        <v>2022</v>
      </c>
      <c r="F230" s="2" t="s">
        <v>64</v>
      </c>
      <c r="G230" s="2" t="s">
        <v>5</v>
      </c>
      <c r="H230" s="2" t="s">
        <v>15</v>
      </c>
      <c r="I230" s="45">
        <f t="shared" si="141"/>
        <v>9655734.3155232929</v>
      </c>
      <c r="J230" s="33">
        <v>700907.32984839287</v>
      </c>
      <c r="K230" s="41">
        <v>5515027.5602852618</v>
      </c>
      <c r="L230" s="41">
        <v>1756567.0595642889</v>
      </c>
      <c r="M230" s="41">
        <v>75195.516622660347</v>
      </c>
      <c r="N230" s="43">
        <v>368172.25700929167</v>
      </c>
      <c r="O230" s="43">
        <v>146026.78329786053</v>
      </c>
      <c r="P230" s="43">
        <v>1093837.8088955353</v>
      </c>
      <c r="AC230" s="50" t="str">
        <f t="shared" si="142"/>
        <v>2022NovembroBolívia</v>
      </c>
      <c r="AD230" s="2">
        <v>2022</v>
      </c>
      <c r="AE230" s="2" t="s">
        <v>64</v>
      </c>
      <c r="AF230" s="2" t="s">
        <v>5</v>
      </c>
      <c r="AG230" s="2" t="s">
        <v>15</v>
      </c>
      <c r="AH230" s="54">
        <f t="shared" si="143"/>
        <v>9655734.3155232929</v>
      </c>
      <c r="AI230" s="27">
        <f t="shared" si="128"/>
        <v>6.9969089242922426E-4</v>
      </c>
      <c r="AJ230" s="28">
        <f t="shared" si="148"/>
        <v>1820474.715014278</v>
      </c>
      <c r="AK230" s="46">
        <f t="shared" si="131"/>
        <v>132147.80252453743</v>
      </c>
      <c r="AL230" s="46">
        <f t="shared" si="132"/>
        <v>1039793.3391730948</v>
      </c>
      <c r="AM230" s="46">
        <f t="shared" si="133"/>
        <v>331179.98203645303</v>
      </c>
      <c r="AN230" s="46">
        <f t="shared" si="134"/>
        <v>14177.226943155607</v>
      </c>
      <c r="AO230" s="46">
        <f t="shared" si="135"/>
        <v>69414.532624164232</v>
      </c>
      <c r="AP230" s="46">
        <f t="shared" si="136"/>
        <v>27531.626080601956</v>
      </c>
      <c r="AQ230" s="46">
        <f t="shared" si="137"/>
        <v>206230.20563227075</v>
      </c>
      <c r="AR230" s="2" t="s">
        <v>28</v>
      </c>
      <c r="AS230" s="34">
        <f t="shared" ref="AS230:BD230" si="152">AS256*AS229</f>
        <v>79051558.158995181</v>
      </c>
      <c r="AT230" s="34">
        <f t="shared" si="152"/>
        <v>79789129.034772947</v>
      </c>
      <c r="AU230" s="34">
        <f t="shared" si="152"/>
        <v>80845538.624691114</v>
      </c>
      <c r="AV230" s="34">
        <f t="shared" si="152"/>
        <v>53959248.870795704</v>
      </c>
      <c r="AW230" s="34">
        <f t="shared" si="152"/>
        <v>83603964.503561959</v>
      </c>
      <c r="AX230" s="34">
        <f t="shared" si="152"/>
        <v>85207677.097463951</v>
      </c>
      <c r="AY230" s="34">
        <f t="shared" si="152"/>
        <v>86918361.023455098</v>
      </c>
      <c r="AZ230" s="34">
        <f t="shared" si="152"/>
        <v>88714538.359479487</v>
      </c>
      <c r="BA230" s="34">
        <f t="shared" si="152"/>
        <v>90580075.784642935</v>
      </c>
      <c r="BB230" s="34">
        <f t="shared" si="152"/>
        <v>92502633.307972401</v>
      </c>
      <c r="BC230" s="34">
        <f t="shared" si="152"/>
        <v>104039466.25478099</v>
      </c>
      <c r="BD230" s="34">
        <f t="shared" si="152"/>
        <v>96482467.644961461</v>
      </c>
      <c r="BG230" s="50" t="str">
        <f t="shared" si="138"/>
        <v>2022AbrilMéxico</v>
      </c>
      <c r="BH230" s="2">
        <v>2022</v>
      </c>
      <c r="BI230" s="55" t="s">
        <v>57</v>
      </c>
      <c r="BJ230" s="55" t="str">
        <f t="shared" si="144"/>
        <v>Abril/2022</v>
      </c>
      <c r="BK230" s="2" t="s">
        <v>26</v>
      </c>
      <c r="BL230" s="2" t="s">
        <v>19</v>
      </c>
      <c r="BM230" s="52" t="s">
        <v>1199</v>
      </c>
      <c r="BN230" s="51">
        <f t="shared" si="139"/>
        <v>1320506.2349963081</v>
      </c>
    </row>
    <row r="231" spans="4:66" x14ac:dyDescent="0.25">
      <c r="D231" t="str">
        <f t="shared" si="140"/>
        <v>2022NovembroOutros - América do Sul</v>
      </c>
      <c r="E231" s="2">
        <v>2022</v>
      </c>
      <c r="F231" s="2" t="s">
        <v>64</v>
      </c>
      <c r="G231" s="2" t="s">
        <v>5</v>
      </c>
      <c r="H231" s="2" t="s">
        <v>1193</v>
      </c>
      <c r="I231" s="45">
        <f t="shared" si="141"/>
        <v>2561764.0201500161</v>
      </c>
      <c r="J231" s="33">
        <v>573554.97125540348</v>
      </c>
      <c r="K231" s="41">
        <v>430425.02830034081</v>
      </c>
      <c r="L231" s="41">
        <v>439270.22132570017</v>
      </c>
      <c r="M231" s="41">
        <v>95380.538457107017</v>
      </c>
      <c r="N231" s="43">
        <v>57228.323074264212</v>
      </c>
      <c r="O231" s="43">
        <v>36533.456536315032</v>
      </c>
      <c r="P231" s="43">
        <v>929371.48120088526</v>
      </c>
      <c r="AC231" s="50" t="str">
        <f t="shared" si="142"/>
        <v>2022NovembroOutros - América do Sul</v>
      </c>
      <c r="AD231" s="2">
        <v>2022</v>
      </c>
      <c r="AE231" s="2" t="s">
        <v>64</v>
      </c>
      <c r="AF231" s="2" t="s">
        <v>5</v>
      </c>
      <c r="AG231" s="2" t="s">
        <v>1193</v>
      </c>
      <c r="AH231" s="54">
        <f t="shared" si="143"/>
        <v>2561764.0201500161</v>
      </c>
      <c r="AI231" s="27">
        <f t="shared" si="128"/>
        <v>1.8563507392391424E-4</v>
      </c>
      <c r="AJ231" s="28">
        <f t="shared" ref="AJ231" si="153">AI231*$AA$6</f>
        <v>482990.36325169291</v>
      </c>
      <c r="AK231" s="46">
        <f t="shared" si="131"/>
        <v>108137.01876226653</v>
      </c>
      <c r="AL231" s="46">
        <f t="shared" si="132"/>
        <v>81151.557729828593</v>
      </c>
      <c r="AM231" s="46">
        <f t="shared" si="133"/>
        <v>82819.214453377819</v>
      </c>
      <c r="AN231" s="46">
        <f t="shared" si="134"/>
        <v>17982.874517006629</v>
      </c>
      <c r="AO231" s="46">
        <f t="shared" si="135"/>
        <v>10789.724710203978</v>
      </c>
      <c r="AP231" s="46">
        <f t="shared" si="136"/>
        <v>6887.9519364478501</v>
      </c>
      <c r="AQ231" s="46">
        <f t="shared" si="137"/>
        <v>175222.02114256151</v>
      </c>
      <c r="AR231" s="2" t="s">
        <v>29</v>
      </c>
      <c r="AS231" s="34">
        <f t="shared" ref="AS231:BD231" si="154">AS257*AS229</f>
        <v>55336090.711296618</v>
      </c>
      <c r="AT231" s="34">
        <f t="shared" si="154"/>
        <v>58028457.47983487</v>
      </c>
      <c r="AU231" s="34">
        <f t="shared" si="154"/>
        <v>60634153.968518332</v>
      </c>
      <c r="AV231" s="34">
        <f t="shared" si="154"/>
        <v>41507114.515996702</v>
      </c>
      <c r="AW231" s="34">
        <f t="shared" si="154"/>
        <v>65688829.252798684</v>
      </c>
      <c r="AX231" s="34">
        <f t="shared" si="154"/>
        <v>68166141.677971154</v>
      </c>
      <c r="AY231" s="34">
        <f t="shared" si="154"/>
        <v>70621168.331557274</v>
      </c>
      <c r="AZ231" s="34">
        <f t="shared" si="154"/>
        <v>73059031.59015958</v>
      </c>
      <c r="BA231" s="34">
        <f t="shared" si="154"/>
        <v>75483396.487202436</v>
      </c>
      <c r="BB231" s="34">
        <f t="shared" si="154"/>
        <v>77896954.364608333</v>
      </c>
      <c r="BC231" s="34">
        <f t="shared" si="154"/>
        <v>88433546.316563845</v>
      </c>
      <c r="BD231" s="34">
        <f t="shared" si="154"/>
        <v>82699257.981395543</v>
      </c>
      <c r="BG231" s="50" t="str">
        <f t="shared" si="138"/>
        <v>2022MaioEstados Unidos</v>
      </c>
      <c r="BH231" s="2">
        <v>2022</v>
      </c>
      <c r="BI231" s="55" t="s">
        <v>58</v>
      </c>
      <c r="BJ231" s="55" t="str">
        <f t="shared" si="144"/>
        <v>Maio/2022</v>
      </c>
      <c r="BK231" s="2" t="s">
        <v>26</v>
      </c>
      <c r="BL231" s="2" t="s">
        <v>17</v>
      </c>
      <c r="BM231" s="52" t="s">
        <v>1199</v>
      </c>
      <c r="BN231" s="51">
        <f t="shared" si="139"/>
        <v>9961709.5211205017</v>
      </c>
    </row>
    <row r="232" spans="4:66" x14ac:dyDescent="0.25">
      <c r="D232" t="str">
        <f t="shared" si="140"/>
        <v>2022DezembroBrasil</v>
      </c>
      <c r="E232" s="2">
        <v>2022</v>
      </c>
      <c r="F232" s="2" t="s">
        <v>65</v>
      </c>
      <c r="G232" s="2" t="s">
        <v>5</v>
      </c>
      <c r="H232" s="2" t="s">
        <v>6</v>
      </c>
      <c r="I232" s="45">
        <f t="shared" si="141"/>
        <v>878011582.44078851</v>
      </c>
      <c r="J232" s="33">
        <v>218030562.79847637</v>
      </c>
      <c r="K232" s="41">
        <v>491085.17161555728</v>
      </c>
      <c r="L232" s="41">
        <v>185370221.66605213</v>
      </c>
      <c r="M232" s="41">
        <v>32506505.652634278</v>
      </c>
      <c r="N232" s="43">
        <v>16187032.914006399</v>
      </c>
      <c r="O232" s="43">
        <v>13304922.410379887</v>
      </c>
      <c r="P232" s="43">
        <v>412121251.8276239</v>
      </c>
      <c r="AC232" s="50" t="str">
        <f t="shared" si="142"/>
        <v>2022DezembroBrasil</v>
      </c>
      <c r="AD232" s="2">
        <v>2022</v>
      </c>
      <c r="AE232" s="2" t="s">
        <v>65</v>
      </c>
      <c r="AF232" s="2" t="s">
        <v>5</v>
      </c>
      <c r="AG232" s="2" t="s">
        <v>6</v>
      </c>
      <c r="AH232" s="54">
        <f t="shared" si="143"/>
        <v>878011582.44078851</v>
      </c>
      <c r="AI232" s="27">
        <f t="shared" si="128"/>
        <v>6.362402771310062E-2</v>
      </c>
      <c r="AJ232" s="28">
        <f t="shared" si="148"/>
        <v>165538718.55747142</v>
      </c>
      <c r="AK232" s="46">
        <f t="shared" si="131"/>
        <v>41107088.669252366</v>
      </c>
      <c r="AL232" s="46">
        <f t="shared" si="132"/>
        <v>92588.311632321289</v>
      </c>
      <c r="AM232" s="46">
        <f t="shared" si="133"/>
        <v>34949366.918382421</v>
      </c>
      <c r="AN232" s="46">
        <f t="shared" si="134"/>
        <v>6128717.8872508444</v>
      </c>
      <c r="AO232" s="46">
        <f t="shared" si="135"/>
        <v>3051873.9609143347</v>
      </c>
      <c r="AP232" s="46">
        <f t="shared" si="136"/>
        <v>2508486.0500338576</v>
      </c>
      <c r="AQ232" s="46">
        <f t="shared" si="137"/>
        <v>77700596.76000528</v>
      </c>
      <c r="AR232" s="2" t="s">
        <v>30</v>
      </c>
      <c r="AS232" s="34">
        <f t="shared" ref="AS232:BD232" si="155">AS258*AS229</f>
        <v>98814447.698743969</v>
      </c>
      <c r="AT232" s="34">
        <f t="shared" si="155"/>
        <v>94296243.404731676</v>
      </c>
      <c r="AU232" s="34">
        <f t="shared" si="155"/>
        <v>90951230.952777505</v>
      </c>
      <c r="AV232" s="34">
        <f t="shared" si="155"/>
        <v>58109960.322395377</v>
      </c>
      <c r="AW232" s="34">
        <f t="shared" si="155"/>
        <v>86589820.378689185</v>
      </c>
      <c r="AX232" s="34">
        <f t="shared" si="155"/>
        <v>85207677.097463951</v>
      </c>
      <c r="AY232" s="34">
        <f t="shared" si="155"/>
        <v>84202162.241472125</v>
      </c>
      <c r="AZ232" s="34">
        <f t="shared" si="155"/>
        <v>83496036.103039518</v>
      </c>
      <c r="BA232" s="34">
        <f t="shared" si="155"/>
        <v>83031736.135922685</v>
      </c>
      <c r="BB232" s="34">
        <f t="shared" si="155"/>
        <v>82765514.012396365</v>
      </c>
      <c r="BC232" s="34">
        <f t="shared" si="155"/>
        <v>91034532.972933367</v>
      </c>
      <c r="BD232" s="34">
        <f t="shared" si="155"/>
        <v>82699257.981395543</v>
      </c>
      <c r="BG232" s="50" t="str">
        <f t="shared" si="138"/>
        <v>2022MaioCanadá</v>
      </c>
      <c r="BH232" s="2">
        <v>2022</v>
      </c>
      <c r="BI232" s="55" t="s">
        <v>58</v>
      </c>
      <c r="BJ232" s="55" t="str">
        <f t="shared" si="144"/>
        <v>Maio/2022</v>
      </c>
      <c r="BK232" s="2" t="s">
        <v>26</v>
      </c>
      <c r="BL232" s="2" t="s">
        <v>18</v>
      </c>
      <c r="BM232" s="52" t="s">
        <v>1199</v>
      </c>
      <c r="BN232" s="51">
        <f t="shared" si="139"/>
        <v>1756883.3155430707</v>
      </c>
    </row>
    <row r="233" spans="4:66" x14ac:dyDescent="0.25">
      <c r="D233" t="str">
        <f t="shared" si="140"/>
        <v>2022DezembroArgentina</v>
      </c>
      <c r="E233" s="2">
        <v>2022</v>
      </c>
      <c r="F233" s="2" t="s">
        <v>65</v>
      </c>
      <c r="G233" s="2" t="s">
        <v>5</v>
      </c>
      <c r="H233" s="2" t="s">
        <v>7</v>
      </c>
      <c r="I233" s="45">
        <f t="shared" si="141"/>
        <v>232019065.54008463</v>
      </c>
      <c r="J233" s="33">
        <v>36684507.391489677</v>
      </c>
      <c r="K233" s="41">
        <v>98217034.32311146</v>
      </c>
      <c r="L233" s="41">
        <v>37074044.333210431</v>
      </c>
      <c r="M233" s="41">
        <v>12448280.796240371</v>
      </c>
      <c r="N233" s="43">
        <v>6474813.1656025592</v>
      </c>
      <c r="O233" s="43">
        <v>3523359.0479100524</v>
      </c>
      <c r="P233" s="43">
        <v>37597026.482520081</v>
      </c>
      <c r="AC233" s="50" t="str">
        <f t="shared" si="142"/>
        <v>2022DezembroArgentina</v>
      </c>
      <c r="AD233" s="2">
        <v>2022</v>
      </c>
      <c r="AE233" s="2" t="s">
        <v>65</v>
      </c>
      <c r="AF233" s="2" t="s">
        <v>5</v>
      </c>
      <c r="AG233" s="2" t="s">
        <v>7</v>
      </c>
      <c r="AH233" s="54">
        <f t="shared" si="143"/>
        <v>232019065.54008463</v>
      </c>
      <c r="AI233" s="27">
        <f t="shared" si="128"/>
        <v>1.681297576377425E-2</v>
      </c>
      <c r="AJ233" s="28">
        <f t="shared" si="148"/>
        <v>43744455.720773779</v>
      </c>
      <c r="AK233" s="46">
        <f t="shared" si="131"/>
        <v>6916430.7919694474</v>
      </c>
      <c r="AL233" s="46">
        <f t="shared" si="132"/>
        <v>18517662.326464262</v>
      </c>
      <c r="AM233" s="46">
        <f t="shared" si="133"/>
        <v>6989873.383676487</v>
      </c>
      <c r="AN233" s="46">
        <f t="shared" si="134"/>
        <v>2346976.3867177446</v>
      </c>
      <c r="AO233" s="46">
        <f t="shared" si="135"/>
        <v>1220749.5843657337</v>
      </c>
      <c r="AP233" s="46">
        <f t="shared" si="136"/>
        <v>664287.75368488498</v>
      </c>
      <c r="AQ233" s="46">
        <f t="shared" si="137"/>
        <v>7088475.4938952206</v>
      </c>
      <c r="AR233" s="2" t="s">
        <v>31</v>
      </c>
      <c r="AS233" s="34">
        <f t="shared" ref="AS233:BD233" si="156">AS259*AS229</f>
        <v>47430934.895397097</v>
      </c>
      <c r="AT233" s="34">
        <f t="shared" si="156"/>
        <v>50774900.294855513</v>
      </c>
      <c r="AU233" s="34">
        <f t="shared" si="156"/>
        <v>53897025.749794073</v>
      </c>
      <c r="AV233" s="34">
        <f t="shared" si="156"/>
        <v>37356403.06439703</v>
      </c>
      <c r="AW233" s="34">
        <f t="shared" si="156"/>
        <v>59717117.502544254</v>
      </c>
      <c r="AX233" s="34">
        <f t="shared" si="156"/>
        <v>62485629.871473558</v>
      </c>
      <c r="AY233" s="34">
        <f t="shared" si="156"/>
        <v>65188770.767591327</v>
      </c>
      <c r="AZ233" s="34">
        <f t="shared" si="156"/>
        <v>67840529.333719611</v>
      </c>
      <c r="BA233" s="34">
        <f t="shared" si="156"/>
        <v>70451170.054722279</v>
      </c>
      <c r="BB233" s="34">
        <f t="shared" si="156"/>
        <v>73028394.716820329</v>
      </c>
      <c r="BC233" s="34">
        <f t="shared" si="156"/>
        <v>83231573.003824785</v>
      </c>
      <c r="BD233" s="34">
        <f t="shared" si="156"/>
        <v>78104854.760206893</v>
      </c>
      <c r="BG233" s="50" t="str">
        <f t="shared" si="138"/>
        <v>2022MaioMéxico</v>
      </c>
      <c r="BH233" s="2">
        <v>2022</v>
      </c>
      <c r="BI233" s="55" t="s">
        <v>58</v>
      </c>
      <c r="BJ233" s="55" t="str">
        <f t="shared" si="144"/>
        <v>Maio/2022</v>
      </c>
      <c r="BK233" s="2" t="s">
        <v>26</v>
      </c>
      <c r="BL233" s="2" t="s">
        <v>19</v>
      </c>
      <c r="BM233" s="52" t="s">
        <v>1199</v>
      </c>
      <c r="BN233" s="51">
        <f t="shared" si="139"/>
        <v>1441731.0506930766</v>
      </c>
    </row>
    <row r="234" spans="4:66" x14ac:dyDescent="0.25">
      <c r="D234" t="str">
        <f t="shared" si="140"/>
        <v>2022DezembroColômbia</v>
      </c>
      <c r="E234" s="2">
        <v>2022</v>
      </c>
      <c r="F234" s="2" t="s">
        <v>65</v>
      </c>
      <c r="G234" s="2" t="s">
        <v>5</v>
      </c>
      <c r="H234" s="2" t="s">
        <v>8</v>
      </c>
      <c r="I234" s="45">
        <f t="shared" si="141"/>
        <v>97958034.00926587</v>
      </c>
      <c r="J234" s="33">
        <v>22149136.538257916</v>
      </c>
      <c r="K234" s="41">
        <v>31429450.983395666</v>
      </c>
      <c r="L234" s="41">
        <v>5561106.6499815639</v>
      </c>
      <c r="M234" s="41">
        <v>3147998.4421498459</v>
      </c>
      <c r="N234" s="43">
        <v>3237406.5828012796</v>
      </c>
      <c r="O234" s="43">
        <v>2066105.7306441383</v>
      </c>
      <c r="P234" s="43">
        <v>30366829.082035448</v>
      </c>
      <c r="AC234" s="50" t="str">
        <f t="shared" si="142"/>
        <v>2022DezembroColômbia</v>
      </c>
      <c r="AD234" s="2">
        <v>2022</v>
      </c>
      <c r="AE234" s="2" t="s">
        <v>65</v>
      </c>
      <c r="AF234" s="2" t="s">
        <v>5</v>
      </c>
      <c r="AG234" s="2" t="s">
        <v>8</v>
      </c>
      <c r="AH234" s="54">
        <f t="shared" si="143"/>
        <v>97958034.00926587</v>
      </c>
      <c r="AI234" s="27">
        <f t="shared" si="128"/>
        <v>7.0984082615410064E-3</v>
      </c>
      <c r="AJ234" s="28">
        <f t="shared" si="148"/>
        <v>18468830.874900956</v>
      </c>
      <c r="AK234" s="46">
        <f t="shared" si="131"/>
        <v>4175958.2140192888</v>
      </c>
      <c r="AL234" s="46">
        <f t="shared" si="132"/>
        <v>5925651.9444685653</v>
      </c>
      <c r="AM234" s="46">
        <f t="shared" si="133"/>
        <v>1048481.0075514729</v>
      </c>
      <c r="AN234" s="46">
        <f t="shared" si="134"/>
        <v>593517.9427653451</v>
      </c>
      <c r="AO234" s="46">
        <f t="shared" si="135"/>
        <v>610374.79218286695</v>
      </c>
      <c r="AP234" s="46">
        <f t="shared" si="136"/>
        <v>389539.84422881366</v>
      </c>
      <c r="AQ234" s="46">
        <f t="shared" si="137"/>
        <v>5725307.129684601</v>
      </c>
      <c r="AR234" s="2" t="s">
        <v>32</v>
      </c>
      <c r="AS234" s="34">
        <f t="shared" ref="AS234:BD234" si="157">AS260*AS229</f>
        <v>39525779.079497591</v>
      </c>
      <c r="AT234" s="34">
        <f t="shared" si="157"/>
        <v>43521343.109876156</v>
      </c>
      <c r="AU234" s="34">
        <f t="shared" si="157"/>
        <v>47159897.531069823</v>
      </c>
      <c r="AV234" s="34">
        <f t="shared" si="157"/>
        <v>33205691.612797361</v>
      </c>
      <c r="AW234" s="34">
        <f t="shared" si="157"/>
        <v>53745405.752289839</v>
      </c>
      <c r="AX234" s="34">
        <f t="shared" si="157"/>
        <v>56805118.064975969</v>
      </c>
      <c r="AY234" s="34">
        <f t="shared" si="157"/>
        <v>59756373.203625381</v>
      </c>
      <c r="AZ234" s="34">
        <f t="shared" si="157"/>
        <v>62622027.077279642</v>
      </c>
      <c r="BA234" s="34">
        <f t="shared" si="157"/>
        <v>65418943.622242115</v>
      </c>
      <c r="BB234" s="34">
        <f t="shared" si="157"/>
        <v>68159835.069032297</v>
      </c>
      <c r="BC234" s="34">
        <f t="shared" si="157"/>
        <v>78029599.691085741</v>
      </c>
      <c r="BD234" s="34">
        <f t="shared" si="157"/>
        <v>73510451.539018258</v>
      </c>
      <c r="BG234" s="50" t="str">
        <f t="shared" si="138"/>
        <v>2022JunhoEstados Unidos</v>
      </c>
      <c r="BH234" s="2">
        <v>2022</v>
      </c>
      <c r="BI234" s="55" t="s">
        <v>59</v>
      </c>
      <c r="BJ234" s="55" t="str">
        <f t="shared" si="144"/>
        <v>Junho/2022</v>
      </c>
      <c r="BK234" s="2" t="s">
        <v>26</v>
      </c>
      <c r="BL234" s="2" t="s">
        <v>17</v>
      </c>
      <c r="BM234" s="52" t="s">
        <v>1199</v>
      </c>
      <c r="BN234" s="51">
        <f t="shared" si="139"/>
        <v>10903835.671918053</v>
      </c>
    </row>
    <row r="235" spans="4:66" x14ac:dyDescent="0.25">
      <c r="D235" t="str">
        <f t="shared" si="140"/>
        <v>2022DezembroChile</v>
      </c>
      <c r="E235" s="2">
        <v>2022</v>
      </c>
      <c r="F235" s="2" t="s">
        <v>65</v>
      </c>
      <c r="G235" s="2" t="s">
        <v>5</v>
      </c>
      <c r="H235" s="2" t="s">
        <v>9</v>
      </c>
      <c r="I235" s="45">
        <f t="shared" si="141"/>
        <v>123831382.56625302</v>
      </c>
      <c r="J235" s="33">
        <v>24225618.088719599</v>
      </c>
      <c r="K235" s="41">
        <v>43939199.565602496</v>
      </c>
      <c r="L235" s="41">
        <v>18258966.834106132</v>
      </c>
      <c r="M235" s="41">
        <v>6220718.6606830647</v>
      </c>
      <c r="N235" s="43">
        <v>3237406.5828012796</v>
      </c>
      <c r="O235" s="43">
        <v>1197742.4525473267</v>
      </c>
      <c r="P235" s="43">
        <v>26751730.38179313</v>
      </c>
      <c r="AC235" s="50" t="str">
        <f t="shared" si="142"/>
        <v>2022DezembroChile</v>
      </c>
      <c r="AD235" s="2">
        <v>2022</v>
      </c>
      <c r="AE235" s="2" t="s">
        <v>65</v>
      </c>
      <c r="AF235" s="2" t="s">
        <v>5</v>
      </c>
      <c r="AG235" s="2" t="s">
        <v>9</v>
      </c>
      <c r="AH235" s="54">
        <f t="shared" si="143"/>
        <v>123831382.56625302</v>
      </c>
      <c r="AI235" s="27">
        <f t="shared" si="128"/>
        <v>8.9732885917574671E-3</v>
      </c>
      <c r="AJ235" s="28">
        <f t="shared" si="148"/>
        <v>23346945.29909569</v>
      </c>
      <c r="AK235" s="46">
        <f t="shared" si="131"/>
        <v>4567454.2965835975</v>
      </c>
      <c r="AL235" s="46">
        <f t="shared" si="132"/>
        <v>8284217.3565761177</v>
      </c>
      <c r="AM235" s="46">
        <f t="shared" si="133"/>
        <v>3442512.6414606688</v>
      </c>
      <c r="AN235" s="46">
        <f t="shared" si="134"/>
        <v>1172843.0651602142</v>
      </c>
      <c r="AO235" s="46">
        <f t="shared" si="135"/>
        <v>610374.79218286683</v>
      </c>
      <c r="AP235" s="46">
        <f t="shared" si="136"/>
        <v>225820.19955293546</v>
      </c>
      <c r="AQ235" s="46">
        <f t="shared" si="137"/>
        <v>5043722.9475792907</v>
      </c>
      <c r="AR235" s="2" t="s">
        <v>33</v>
      </c>
      <c r="AS235" s="34">
        <f t="shared" ref="AS235:BD235" si="158">AS261*AS229</f>
        <v>31620623.26359807</v>
      </c>
      <c r="AT235" s="34">
        <f t="shared" si="158"/>
        <v>36267785.924896799</v>
      </c>
      <c r="AU235" s="34">
        <f t="shared" si="158"/>
        <v>40422769.312345557</v>
      </c>
      <c r="AV235" s="34">
        <f t="shared" si="158"/>
        <v>29054980.161197688</v>
      </c>
      <c r="AW235" s="34">
        <f t="shared" si="158"/>
        <v>47773694.002035409</v>
      </c>
      <c r="AX235" s="34">
        <f t="shared" si="158"/>
        <v>51124606.258478366</v>
      </c>
      <c r="AY235" s="34">
        <f t="shared" si="158"/>
        <v>54323975.639659435</v>
      </c>
      <c r="AZ235" s="34">
        <f t="shared" si="158"/>
        <v>57403524.820839666</v>
      </c>
      <c r="BA235" s="34">
        <f t="shared" si="158"/>
        <v>60386717.189761959</v>
      </c>
      <c r="BB235" s="34">
        <f t="shared" si="158"/>
        <v>63291275.421244279</v>
      </c>
      <c r="BC235" s="34">
        <f t="shared" si="158"/>
        <v>72827626.378346696</v>
      </c>
      <c r="BD235" s="34">
        <f t="shared" si="158"/>
        <v>68916048.317829609</v>
      </c>
      <c r="BG235" s="50" t="str">
        <f t="shared" si="138"/>
        <v>2022JunhoCanadá</v>
      </c>
      <c r="BH235" s="2">
        <v>2022</v>
      </c>
      <c r="BI235" s="55" t="s">
        <v>59</v>
      </c>
      <c r="BJ235" s="55" t="str">
        <f t="shared" si="144"/>
        <v>Junho/2022</v>
      </c>
      <c r="BK235" s="2" t="s">
        <v>26</v>
      </c>
      <c r="BL235" s="2" t="s">
        <v>18</v>
      </c>
      <c r="BM235" s="52" t="s">
        <v>1199</v>
      </c>
      <c r="BN235" s="51">
        <f t="shared" si="139"/>
        <v>1889998.1831324627</v>
      </c>
    </row>
    <row r="236" spans="4:66" x14ac:dyDescent="0.25">
      <c r="D236" t="str">
        <f t="shared" si="140"/>
        <v>2022DezembroPeru</v>
      </c>
      <c r="E236" s="2">
        <v>2022</v>
      </c>
      <c r="F236" s="2" t="s">
        <v>65</v>
      </c>
      <c r="G236" s="2" t="s">
        <v>5</v>
      </c>
      <c r="H236" s="2" t="s">
        <v>10</v>
      </c>
      <c r="I236" s="45">
        <f t="shared" si="141"/>
        <v>80646625.116762161</v>
      </c>
      <c r="J236" s="33">
        <v>20764815.504616797</v>
      </c>
      <c r="K236" s="41">
        <v>25743201.627847109</v>
      </c>
      <c r="L236" s="41">
        <v>7414808.8666420849</v>
      </c>
      <c r="M236" s="41">
        <v>1244828.0796240368</v>
      </c>
      <c r="N236" s="43">
        <v>1618703.2914006398</v>
      </c>
      <c r="O236" s="43">
        <v>723636.06508067646</v>
      </c>
      <c r="P236" s="43">
        <v>23136631.681550819</v>
      </c>
      <c r="AC236" s="50" t="str">
        <f t="shared" si="142"/>
        <v>2022DezembroPeru</v>
      </c>
      <c r="AD236" s="2">
        <v>2022</v>
      </c>
      <c r="AE236" s="2" t="s">
        <v>65</v>
      </c>
      <c r="AF236" s="2" t="s">
        <v>5</v>
      </c>
      <c r="AG236" s="2" t="s">
        <v>10</v>
      </c>
      <c r="AH236" s="54">
        <f t="shared" si="143"/>
        <v>80646625.116762161</v>
      </c>
      <c r="AI236" s="27">
        <f t="shared" si="128"/>
        <v>5.84395834179436E-3</v>
      </c>
      <c r="AJ236" s="28">
        <f t="shared" si="148"/>
        <v>15204969.096992416</v>
      </c>
      <c r="AK236" s="46">
        <f t="shared" si="131"/>
        <v>3914960.8256430831</v>
      </c>
      <c r="AL236" s="46">
        <f t="shared" si="132"/>
        <v>4853576.757146948</v>
      </c>
      <c r="AM236" s="46">
        <f t="shared" si="133"/>
        <v>1397974.6767352971</v>
      </c>
      <c r="AN236" s="46">
        <f t="shared" si="134"/>
        <v>234697.63867177442</v>
      </c>
      <c r="AO236" s="46">
        <f t="shared" si="135"/>
        <v>305187.39609143347</v>
      </c>
      <c r="AP236" s="46">
        <f t="shared" si="136"/>
        <v>136433.0372298985</v>
      </c>
      <c r="AQ236" s="46">
        <f t="shared" si="137"/>
        <v>4362138.7654739814</v>
      </c>
      <c r="AR236" s="2" t="s">
        <v>34</v>
      </c>
      <c r="AS236" s="34">
        <f t="shared" ref="AS236:BD236" si="159">AS262*AS229</f>
        <v>0</v>
      </c>
      <c r="AT236" s="34">
        <f t="shared" si="159"/>
        <v>0</v>
      </c>
      <c r="AU236" s="34">
        <f t="shared" si="159"/>
        <v>0</v>
      </c>
      <c r="AV236" s="34">
        <f t="shared" si="159"/>
        <v>0</v>
      </c>
      <c r="AW236" s="34">
        <f t="shared" si="159"/>
        <v>0</v>
      </c>
      <c r="AX236" s="34">
        <f t="shared" si="159"/>
        <v>0</v>
      </c>
      <c r="AY236" s="34">
        <f t="shared" si="159"/>
        <v>0</v>
      </c>
      <c r="AZ236" s="34">
        <f t="shared" si="159"/>
        <v>0</v>
      </c>
      <c r="BA236" s="34">
        <f t="shared" si="159"/>
        <v>0</v>
      </c>
      <c r="BB236" s="34">
        <f t="shared" si="159"/>
        <v>0</v>
      </c>
      <c r="BC236" s="34">
        <f t="shared" si="159"/>
        <v>0</v>
      </c>
      <c r="BD236" s="34">
        <f t="shared" si="159"/>
        <v>0</v>
      </c>
      <c r="BG236" s="50" t="str">
        <f t="shared" si="138"/>
        <v>2022JunhoMéxico</v>
      </c>
      <c r="BH236" s="2">
        <v>2022</v>
      </c>
      <c r="BI236" s="55" t="s">
        <v>59</v>
      </c>
      <c r="BJ236" s="55" t="str">
        <f t="shared" si="144"/>
        <v>Junho/2022</v>
      </c>
      <c r="BK236" s="2" t="s">
        <v>26</v>
      </c>
      <c r="BL236" s="2" t="s">
        <v>19</v>
      </c>
      <c r="BM236" s="52" t="s">
        <v>1199</v>
      </c>
      <c r="BN236" s="51">
        <f t="shared" si="139"/>
        <v>1562883.1129749208</v>
      </c>
    </row>
    <row r="237" spans="4:66" x14ac:dyDescent="0.25">
      <c r="D237" t="str">
        <f t="shared" si="140"/>
        <v>2022DezembroUruguai</v>
      </c>
      <c r="E237" s="2">
        <v>2022</v>
      </c>
      <c r="F237" s="2" t="s">
        <v>65</v>
      </c>
      <c r="G237" s="2" t="s">
        <v>5</v>
      </c>
      <c r="H237" s="2" t="s">
        <v>11</v>
      </c>
      <c r="I237" s="45">
        <f t="shared" si="141"/>
        <v>39215368.630594343</v>
      </c>
      <c r="J237" s="33">
        <v>11766728.785949519</v>
      </c>
      <c r="K237" s="41">
        <v>9821703.4323111475</v>
      </c>
      <c r="L237" s="41">
        <v>3707404.4333210425</v>
      </c>
      <c r="M237" s="41">
        <v>622071.86606830661</v>
      </c>
      <c r="N237" s="43">
        <v>1294962.6331205117</v>
      </c>
      <c r="O237" s="43">
        <v>434181.63904840586</v>
      </c>
      <c r="P237" s="43">
        <v>11568315.84077541</v>
      </c>
      <c r="AC237" s="50" t="str">
        <f t="shared" si="142"/>
        <v>2022DezembroUruguai</v>
      </c>
      <c r="AD237" s="2">
        <v>2022</v>
      </c>
      <c r="AE237" s="2" t="s">
        <v>65</v>
      </c>
      <c r="AF237" s="2" t="s">
        <v>5</v>
      </c>
      <c r="AG237" s="2" t="s">
        <v>11</v>
      </c>
      <c r="AH237" s="54">
        <f t="shared" si="143"/>
        <v>39215368.630594343</v>
      </c>
      <c r="AI237" s="27">
        <f t="shared" si="128"/>
        <v>2.8416933790285761E-3</v>
      </c>
      <c r="AJ237" s="28">
        <f t="shared" si="148"/>
        <v>7393594.8006759211</v>
      </c>
      <c r="AK237" s="46">
        <f t="shared" si="131"/>
        <v>2218477.8011977472</v>
      </c>
      <c r="AL237" s="46">
        <f t="shared" si="132"/>
        <v>1851766.2326464267</v>
      </c>
      <c r="AM237" s="46">
        <f t="shared" si="133"/>
        <v>698987.33836764854</v>
      </c>
      <c r="AN237" s="46">
        <f t="shared" si="134"/>
        <v>117284.30651602148</v>
      </c>
      <c r="AO237" s="46">
        <f t="shared" si="135"/>
        <v>244149.91687314675</v>
      </c>
      <c r="AP237" s="46">
        <f t="shared" si="136"/>
        <v>81859.822337939113</v>
      </c>
      <c r="AQ237" s="46">
        <f t="shared" si="137"/>
        <v>2181069.3827369912</v>
      </c>
      <c r="AR237" s="2" t="s">
        <v>35</v>
      </c>
      <c r="AS237" s="34">
        <f t="shared" ref="AS237:BD237" si="160">AS263*AS229</f>
        <v>27668045.355648309</v>
      </c>
      <c r="AT237" s="34">
        <f t="shared" si="160"/>
        <v>32641007.332407117</v>
      </c>
      <c r="AU237" s="34">
        <f t="shared" si="160"/>
        <v>37054205.202983432</v>
      </c>
      <c r="AV237" s="34">
        <f t="shared" si="160"/>
        <v>26979624.435397852</v>
      </c>
      <c r="AW237" s="34">
        <f t="shared" si="160"/>
        <v>44787838.126908198</v>
      </c>
      <c r="AX237" s="34">
        <f t="shared" si="160"/>
        <v>48284350.355229571</v>
      </c>
      <c r="AY237" s="34">
        <f t="shared" si="160"/>
        <v>51607776.857676469</v>
      </c>
      <c r="AZ237" s="34">
        <f t="shared" si="160"/>
        <v>54794273.692619681</v>
      </c>
      <c r="BA237" s="34">
        <f t="shared" si="160"/>
        <v>57870603.973521866</v>
      </c>
      <c r="BB237" s="34">
        <f t="shared" si="160"/>
        <v>60856995.597350277</v>
      </c>
      <c r="BC237" s="34">
        <f t="shared" si="160"/>
        <v>7802959.969108575</v>
      </c>
      <c r="BD237" s="34">
        <f t="shared" si="160"/>
        <v>66618846.707235292</v>
      </c>
      <c r="BG237" s="50" t="str">
        <f t="shared" si="138"/>
        <v>2022JulhoEstados Unidos</v>
      </c>
      <c r="BH237" s="2">
        <v>2022</v>
      </c>
      <c r="BI237" s="55" t="s">
        <v>60</v>
      </c>
      <c r="BJ237" s="55" t="str">
        <f t="shared" si="144"/>
        <v>Julho/2022</v>
      </c>
      <c r="BK237" s="2" t="s">
        <v>26</v>
      </c>
      <c r="BL237" s="2" t="s">
        <v>17</v>
      </c>
      <c r="BM237" s="52" t="s">
        <v>1199</v>
      </c>
      <c r="BN237" s="51">
        <f t="shared" si="139"/>
        <v>11846170.062867641</v>
      </c>
    </row>
    <row r="238" spans="4:66" x14ac:dyDescent="0.25">
      <c r="D238" t="str">
        <f t="shared" si="140"/>
        <v>2022DezembroVenezuela</v>
      </c>
      <c r="E238" s="2">
        <v>2022</v>
      </c>
      <c r="F238" s="2" t="s">
        <v>65</v>
      </c>
      <c r="G238" s="2" t="s">
        <v>5</v>
      </c>
      <c r="H238" s="2" t="s">
        <v>12</v>
      </c>
      <c r="I238" s="45">
        <f t="shared" si="141"/>
        <v>32802630.760318361</v>
      </c>
      <c r="J238" s="33">
        <v>5537284.1345644789</v>
      </c>
      <c r="K238" s="41">
        <v>21969599.782801248</v>
      </c>
      <c r="L238" s="41">
        <v>741480.88666420849</v>
      </c>
      <c r="M238" s="41">
        <v>314799.84421498462</v>
      </c>
      <c r="N238" s="43">
        <v>1090494.8489435888</v>
      </c>
      <c r="O238" s="43">
        <v>112288.35492631186</v>
      </c>
      <c r="P238" s="43">
        <v>3036682.908203545</v>
      </c>
      <c r="AC238" s="50" t="str">
        <f t="shared" si="142"/>
        <v>2022DezembroVenezuela</v>
      </c>
      <c r="AD238" s="2">
        <v>2022</v>
      </c>
      <c r="AE238" s="2" t="s">
        <v>65</v>
      </c>
      <c r="AF238" s="2" t="s">
        <v>5</v>
      </c>
      <c r="AG238" s="2" t="s">
        <v>12</v>
      </c>
      <c r="AH238" s="54">
        <f t="shared" si="143"/>
        <v>32802630.760318361</v>
      </c>
      <c r="AI238" s="27">
        <f t="shared" si="128"/>
        <v>2.3770022290085773E-3</v>
      </c>
      <c r="AJ238" s="28">
        <f t="shared" si="148"/>
        <v>6184548.7804179322</v>
      </c>
      <c r="AK238" s="46">
        <f t="shared" si="131"/>
        <v>1043989.5535048222</v>
      </c>
      <c r="AL238" s="46">
        <f t="shared" si="132"/>
        <v>4142108.6782880593</v>
      </c>
      <c r="AM238" s="46">
        <f t="shared" si="133"/>
        <v>139797.46767352973</v>
      </c>
      <c r="AN238" s="46">
        <f t="shared" si="134"/>
        <v>59351.794276534514</v>
      </c>
      <c r="AO238" s="46">
        <f t="shared" si="135"/>
        <v>205599.92999843939</v>
      </c>
      <c r="AP238" s="46">
        <f t="shared" si="136"/>
        <v>21170.6437080877</v>
      </c>
      <c r="AQ238" s="46">
        <f t="shared" si="137"/>
        <v>572530.71296846017</v>
      </c>
      <c r="AR238" s="2" t="s">
        <v>36</v>
      </c>
      <c r="AS238" s="34">
        <f t="shared" ref="AS238:BD238" si="161">AS264*AS229</f>
        <v>23715467.447698548</v>
      </c>
      <c r="AT238" s="34">
        <f t="shared" si="161"/>
        <v>23211382.991933949</v>
      </c>
      <c r="AU238" s="34">
        <f t="shared" si="161"/>
        <v>22906235.943662483</v>
      </c>
      <c r="AV238" s="34">
        <f t="shared" si="161"/>
        <v>14942561.225758811</v>
      </c>
      <c r="AW238" s="34">
        <f t="shared" si="161"/>
        <v>22692504.650966819</v>
      </c>
      <c r="AX238" s="34">
        <f t="shared" si="161"/>
        <v>22722047.225990385</v>
      </c>
      <c r="AY238" s="34">
        <f t="shared" si="161"/>
        <v>22816069.768656965</v>
      </c>
      <c r="AZ238" s="34">
        <f t="shared" si="161"/>
        <v>22961409.928335864</v>
      </c>
      <c r="BA238" s="34">
        <f t="shared" si="161"/>
        <v>23148241.589408752</v>
      </c>
      <c r="BB238" s="34">
        <f t="shared" si="161"/>
        <v>23369086.309382506</v>
      </c>
      <c r="BC238" s="34">
        <f t="shared" si="161"/>
        <v>26009866.563695248</v>
      </c>
      <c r="BD238" s="34">
        <f t="shared" si="161"/>
        <v>23890896.750180934</v>
      </c>
      <c r="BG238" s="50" t="str">
        <f t="shared" si="138"/>
        <v>2022JulhoCanadá</v>
      </c>
      <c r="BH238" s="2">
        <v>2022</v>
      </c>
      <c r="BI238" s="55" t="s">
        <v>60</v>
      </c>
      <c r="BJ238" s="55" t="str">
        <f t="shared" si="144"/>
        <v>Julho/2022</v>
      </c>
      <c r="BK238" s="2" t="s">
        <v>26</v>
      </c>
      <c r="BL238" s="2" t="s">
        <v>18</v>
      </c>
      <c r="BM238" s="52" t="s">
        <v>1199</v>
      </c>
      <c r="BN238" s="51">
        <f t="shared" si="139"/>
        <v>2022961.3491973975</v>
      </c>
    </row>
    <row r="239" spans="4:66" x14ac:dyDescent="0.25">
      <c r="D239" t="str">
        <f t="shared" si="140"/>
        <v>2022DezembroParaguai</v>
      </c>
      <c r="E239" s="2">
        <v>2022</v>
      </c>
      <c r="F239" s="2" t="s">
        <v>65</v>
      </c>
      <c r="G239" s="2" t="s">
        <v>5</v>
      </c>
      <c r="H239" s="2" t="s">
        <v>13</v>
      </c>
      <c r="I239" s="45">
        <f t="shared" si="141"/>
        <v>19480847.423613332</v>
      </c>
      <c r="J239" s="33">
        <v>1384321.0336411197</v>
      </c>
      <c r="K239" s="41">
        <v>12861262.178731648</v>
      </c>
      <c r="L239" s="41">
        <v>1825896.6834106133</v>
      </c>
      <c r="M239" s="41">
        <v>158768.61708234006</v>
      </c>
      <c r="N239" s="43">
        <v>647481.31656025583</v>
      </c>
      <c r="O239" s="43">
        <v>289454.4260322706</v>
      </c>
      <c r="P239" s="43">
        <v>2313663.168155082</v>
      </c>
      <c r="AC239" s="50" t="str">
        <f t="shared" si="142"/>
        <v>2022DezembroParaguai</v>
      </c>
      <c r="AD239" s="2">
        <v>2022</v>
      </c>
      <c r="AE239" s="2" t="s">
        <v>65</v>
      </c>
      <c r="AF239" s="2" t="s">
        <v>5</v>
      </c>
      <c r="AG239" s="2" t="s">
        <v>13</v>
      </c>
      <c r="AH239" s="54">
        <f t="shared" si="143"/>
        <v>19480847.423613332</v>
      </c>
      <c r="AI239" s="27">
        <f t="shared" si="128"/>
        <v>1.4116556104067635E-3</v>
      </c>
      <c r="AJ239" s="28">
        <f t="shared" si="148"/>
        <v>3672883.8017760972</v>
      </c>
      <c r="AK239" s="46">
        <f t="shared" si="131"/>
        <v>260997.38837620558</v>
      </c>
      <c r="AL239" s="46">
        <f t="shared" si="132"/>
        <v>2424839.1509601627</v>
      </c>
      <c r="AM239" s="46">
        <f t="shared" si="133"/>
        <v>344251.26414606691</v>
      </c>
      <c r="AN239" s="46">
        <f t="shared" si="134"/>
        <v>29933.948417730451</v>
      </c>
      <c r="AO239" s="46">
        <f t="shared" si="135"/>
        <v>122074.95843657339</v>
      </c>
      <c r="AP239" s="46">
        <f t="shared" si="136"/>
        <v>54573.214891959404</v>
      </c>
      <c r="AQ239" s="46">
        <f t="shared" si="137"/>
        <v>436213.87654739822</v>
      </c>
      <c r="AR239" s="2" t="s">
        <v>37</v>
      </c>
      <c r="AS239" s="34">
        <f t="shared" ref="AS239:BD239" si="162">AS265*AS229</f>
        <v>19762889.539748795</v>
      </c>
      <c r="AT239" s="34">
        <f t="shared" si="162"/>
        <v>25387450.147427756</v>
      </c>
      <c r="AU239" s="34">
        <f t="shared" si="162"/>
        <v>30317076.984259166</v>
      </c>
      <c r="AV239" s="34">
        <f t="shared" si="162"/>
        <v>188857371.04778495</v>
      </c>
      <c r="AW239" s="34">
        <f t="shared" si="162"/>
        <v>38816126.376653768</v>
      </c>
      <c r="AX239" s="34">
        <f t="shared" si="162"/>
        <v>42603838.548731975</v>
      </c>
      <c r="AY239" s="34">
        <f t="shared" si="162"/>
        <v>46175379.293710522</v>
      </c>
      <c r="AZ239" s="34">
        <f t="shared" si="162"/>
        <v>49575771.436179712</v>
      </c>
      <c r="BA239" s="34">
        <f t="shared" si="162"/>
        <v>52838377.541041709</v>
      </c>
      <c r="BB239" s="34">
        <f t="shared" si="162"/>
        <v>55988435.949562252</v>
      </c>
      <c r="BC239" s="34">
        <f t="shared" si="162"/>
        <v>65024666.409238115</v>
      </c>
      <c r="BD239" s="34">
        <f t="shared" si="162"/>
        <v>62024443.486046657</v>
      </c>
      <c r="BG239" s="50" t="str">
        <f t="shared" si="138"/>
        <v>2022JulhoMéxico</v>
      </c>
      <c r="BH239" s="2">
        <v>2022</v>
      </c>
      <c r="BI239" s="55" t="s">
        <v>60</v>
      </c>
      <c r="BJ239" s="55" t="str">
        <f t="shared" si="144"/>
        <v>Julho/2022</v>
      </c>
      <c r="BK239" s="2" t="s">
        <v>26</v>
      </c>
      <c r="BL239" s="2" t="s">
        <v>19</v>
      </c>
      <c r="BM239" s="52" t="s">
        <v>1199</v>
      </c>
      <c r="BN239" s="51">
        <f t="shared" si="139"/>
        <v>1683978.6366291845</v>
      </c>
    </row>
    <row r="240" spans="4:66" x14ac:dyDescent="0.25">
      <c r="D240" t="str">
        <f t="shared" si="140"/>
        <v>2022DezembroEquador</v>
      </c>
      <c r="E240" s="2">
        <v>2022</v>
      </c>
      <c r="F240" s="2" t="s">
        <v>65</v>
      </c>
      <c r="G240" s="2" t="s">
        <v>5</v>
      </c>
      <c r="H240" s="2" t="s">
        <v>14</v>
      </c>
      <c r="I240" s="45">
        <f t="shared" si="141"/>
        <v>12366344.90594341</v>
      </c>
      <c r="J240" s="33">
        <v>692160.51682055986</v>
      </c>
      <c r="K240" s="41">
        <v>6461646.9949415429</v>
      </c>
      <c r="L240" s="41">
        <v>741480.88666420849</v>
      </c>
      <c r="M240" s="41">
        <v>1081269.0301297298</v>
      </c>
      <c r="N240" s="43">
        <v>517985.0532482047</v>
      </c>
      <c r="O240" s="43">
        <v>196629.38595985278</v>
      </c>
      <c r="P240" s="43">
        <v>2675173.0381793133</v>
      </c>
      <c r="AC240" s="50" t="str">
        <f t="shared" si="142"/>
        <v>2022DezembroEquador</v>
      </c>
      <c r="AD240" s="2">
        <v>2022</v>
      </c>
      <c r="AE240" s="2" t="s">
        <v>65</v>
      </c>
      <c r="AF240" s="2" t="s">
        <v>5</v>
      </c>
      <c r="AG240" s="2" t="s">
        <v>14</v>
      </c>
      <c r="AH240" s="54">
        <f t="shared" si="143"/>
        <v>12366344.90594341</v>
      </c>
      <c r="AI240" s="27">
        <f>AH240/SUM($AH$111:$AH$242)</f>
        <v>8.9611194970604438E-4</v>
      </c>
      <c r="AJ240" s="28">
        <f t="shared" si="148"/>
        <v>2331528.341891367</v>
      </c>
      <c r="AK240" s="46">
        <f t="shared" si="131"/>
        <v>130498.69418810277</v>
      </c>
      <c r="AL240" s="46">
        <f t="shared" si="132"/>
        <v>1218267.2583200173</v>
      </c>
      <c r="AM240" s="46">
        <f t="shared" si="133"/>
        <v>139797.4676735297</v>
      </c>
      <c r="AN240" s="46">
        <f t="shared" si="134"/>
        <v>203860.51077592288</v>
      </c>
      <c r="AO240" s="46">
        <f t="shared" si="135"/>
        <v>97659.966749258689</v>
      </c>
      <c r="AP240" s="46">
        <f t="shared" si="136"/>
        <v>37072.149426606898</v>
      </c>
      <c r="AQ240" s="46">
        <f t="shared" si="137"/>
        <v>504372.29475792911</v>
      </c>
      <c r="AR240" s="2" t="s">
        <v>1192</v>
      </c>
      <c r="AS240" s="34">
        <f>AS266*AS$229</f>
        <v>34724437.073419653</v>
      </c>
      <c r="AT240" s="34">
        <f t="shared" ref="AT240" si="163">AT266*AT$229</f>
        <v>32038584.432268623</v>
      </c>
      <c r="AU240" s="34">
        <f t="shared" ref="AU240:BD240" si="164">AU266*AU$229</f>
        <v>30074160.811865725</v>
      </c>
      <c r="AV240" s="34">
        <f t="shared" si="164"/>
        <v>28595350.754407514</v>
      </c>
      <c r="AW240" s="34">
        <f t="shared" si="164"/>
        <v>27459016.39344262</v>
      </c>
      <c r="AX240" s="34">
        <f t="shared" si="164"/>
        <v>26573241.671073504</v>
      </c>
      <c r="AY240" s="34">
        <f t="shared" si="164"/>
        <v>25876301.670409597</v>
      </c>
      <c r="AZ240" s="34">
        <f t="shared" si="164"/>
        <v>25325207.385123298</v>
      </c>
      <c r="BA240" s="34">
        <f t="shared" si="164"/>
        <v>24889098.277270991</v>
      </c>
      <c r="BB240" s="34">
        <f t="shared" si="164"/>
        <v>24545246.836330403</v>
      </c>
      <c r="BC240" s="34">
        <f t="shared" si="164"/>
        <v>24276544.954083756</v>
      </c>
      <c r="BD240" s="34">
        <f t="shared" si="164"/>
        <v>24069868.274352726</v>
      </c>
      <c r="BG240" s="50" t="str">
        <f t="shared" si="138"/>
        <v>2022AgostoEstados Unidos</v>
      </c>
      <c r="BH240" s="2">
        <v>2022</v>
      </c>
      <c r="BI240" s="55" t="s">
        <v>61</v>
      </c>
      <c r="BJ240" s="55" t="str">
        <f t="shared" si="144"/>
        <v>Agosto/2022</v>
      </c>
      <c r="BK240" s="2" t="s">
        <v>26</v>
      </c>
      <c r="BL240" s="2" t="s">
        <v>17</v>
      </c>
      <c r="BM240" s="52" t="s">
        <v>1199</v>
      </c>
      <c r="BN240" s="51">
        <f t="shared" si="139"/>
        <v>12788669.492314687</v>
      </c>
    </row>
    <row r="241" spans="4:66" x14ac:dyDescent="0.25">
      <c r="D241" t="str">
        <f t="shared" si="140"/>
        <v>2022DezembroBolívia</v>
      </c>
      <c r="E241" s="2">
        <v>2022</v>
      </c>
      <c r="F241" s="2" t="s">
        <v>65</v>
      </c>
      <c r="G241" s="2" t="s">
        <v>5</v>
      </c>
      <c r="H241" s="2" t="s">
        <v>15</v>
      </c>
      <c r="I241" s="45">
        <f t="shared" si="141"/>
        <v>9953061.1809669193</v>
      </c>
      <c r="J241" s="33">
        <v>692160.51682055986</v>
      </c>
      <c r="K241" s="41">
        <v>5665572.0851647453</v>
      </c>
      <c r="L241" s="41">
        <v>1825896.6834106133</v>
      </c>
      <c r="M241" s="41">
        <v>79384.30854117003</v>
      </c>
      <c r="N241" s="43">
        <v>388488.78993615351</v>
      </c>
      <c r="O241" s="43">
        <v>144727.2130161353</v>
      </c>
      <c r="P241" s="43">
        <v>1156831.584077541</v>
      </c>
      <c r="AC241" s="50" t="str">
        <f t="shared" si="142"/>
        <v>2022DezembroBolívia</v>
      </c>
      <c r="AD241" s="2">
        <v>2022</v>
      </c>
      <c r="AE241" s="2" t="s">
        <v>65</v>
      </c>
      <c r="AF241" s="2" t="s">
        <v>5</v>
      </c>
      <c r="AG241" s="2" t="s">
        <v>15</v>
      </c>
      <c r="AH241" s="54">
        <f t="shared" si="143"/>
        <v>9953061.1809669193</v>
      </c>
      <c r="AI241" s="27">
        <f>AH241/SUM($AH$111:$AH$242)</f>
        <v>7.2123631746137109E-4</v>
      </c>
      <c r="AJ241" s="28">
        <f t="shared" si="148"/>
        <v>1876532.1854196491</v>
      </c>
      <c r="AK241" s="46">
        <f t="shared" si="131"/>
        <v>130498.69418810277</v>
      </c>
      <c r="AL241" s="46">
        <f t="shared" si="132"/>
        <v>1068176.7320949913</v>
      </c>
      <c r="AM241" s="46">
        <f t="shared" si="133"/>
        <v>344251.26414606691</v>
      </c>
      <c r="AN241" s="46">
        <f t="shared" si="134"/>
        <v>14966.974208865224</v>
      </c>
      <c r="AO241" s="46">
        <f t="shared" si="135"/>
        <v>73244.975061944031</v>
      </c>
      <c r="AP241" s="46">
        <f t="shared" si="136"/>
        <v>27286.607445979702</v>
      </c>
      <c r="AQ241" s="46">
        <f t="shared" si="137"/>
        <v>218106.93827369911</v>
      </c>
      <c r="AS241" s="38">
        <v>1</v>
      </c>
      <c r="AT241" s="38">
        <v>1</v>
      </c>
      <c r="AU241" s="38">
        <v>1</v>
      </c>
      <c r="AV241" s="38">
        <v>1</v>
      </c>
      <c r="AW241" s="38">
        <v>1</v>
      </c>
      <c r="AX241" s="38">
        <v>1</v>
      </c>
      <c r="AY241" s="38">
        <v>1</v>
      </c>
      <c r="AZ241" s="38">
        <v>1</v>
      </c>
      <c r="BA241" s="38">
        <v>1</v>
      </c>
      <c r="BB241" s="38">
        <v>1</v>
      </c>
      <c r="BC241" s="38">
        <v>1</v>
      </c>
      <c r="BD241" s="38">
        <v>1</v>
      </c>
      <c r="BG241" s="50" t="str">
        <f t="shared" si="138"/>
        <v>2022AgostoCanadá</v>
      </c>
      <c r="BH241" s="2">
        <v>2022</v>
      </c>
      <c r="BI241" s="55" t="s">
        <v>61</v>
      </c>
      <c r="BJ241" s="55" t="str">
        <f t="shared" si="144"/>
        <v>Agosto/2022</v>
      </c>
      <c r="BK241" s="2" t="s">
        <v>26</v>
      </c>
      <c r="BL241" s="2" t="s">
        <v>18</v>
      </c>
      <c r="BM241" s="52" t="s">
        <v>1199</v>
      </c>
      <c r="BN241" s="51">
        <f t="shared" si="139"/>
        <v>2155804.2858473333</v>
      </c>
    </row>
    <row r="242" spans="4:66" x14ac:dyDescent="0.25">
      <c r="D242" t="str">
        <f t="shared" si="140"/>
        <v>2022DezembroOutros - América do Sul</v>
      </c>
      <c r="E242" s="2">
        <v>2022</v>
      </c>
      <c r="F242" s="2" t="s">
        <v>65</v>
      </c>
      <c r="G242" s="2" t="s">
        <v>5</v>
      </c>
      <c r="H242" s="2" t="s">
        <v>1193</v>
      </c>
      <c r="I242" s="45">
        <f t="shared" si="141"/>
        <v>2697680.8079825449</v>
      </c>
      <c r="J242" s="33">
        <v>604350.26026364171</v>
      </c>
      <c r="K242" s="41">
        <v>453535.39052747883</v>
      </c>
      <c r="L242" s="41">
        <v>464001.62533018779</v>
      </c>
      <c r="M242" s="41">
        <v>102203.97092456311</v>
      </c>
      <c r="N242" s="43">
        <v>61322.382554737866</v>
      </c>
      <c r="O242" s="43">
        <v>38872.309098775469</v>
      </c>
      <c r="P242" s="43">
        <v>973394.86928316031</v>
      </c>
      <c r="AC242" s="50" t="str">
        <f t="shared" si="142"/>
        <v>2022DezembroOutros - América do Sul</v>
      </c>
      <c r="AD242" s="2">
        <v>2022</v>
      </c>
      <c r="AE242" s="2" t="s">
        <v>65</v>
      </c>
      <c r="AF242" s="2" t="s">
        <v>5</v>
      </c>
      <c r="AG242" s="2" t="s">
        <v>1193</v>
      </c>
      <c r="AH242" s="54">
        <f t="shared" si="143"/>
        <v>2697680.8079825449</v>
      </c>
      <c r="AI242" s="27">
        <f>AH242/SUM($AH$111:$AH$242)</f>
        <v>1.9548411652047429E-4</v>
      </c>
      <c r="AJ242" s="28">
        <f>AI242*$AA$6</f>
        <v>508615.86904023623</v>
      </c>
      <c r="AK242" s="46">
        <f t="shared" si="131"/>
        <v>113943.10695287935</v>
      </c>
      <c r="AL242" s="46">
        <f t="shared" si="132"/>
        <v>85508.743699795465</v>
      </c>
      <c r="AM242" s="46">
        <f t="shared" si="133"/>
        <v>87482.028713354943</v>
      </c>
      <c r="AN242" s="46">
        <f t="shared" si="134"/>
        <v>19269.352155133118</v>
      </c>
      <c r="AO242" s="46">
        <f t="shared" si="135"/>
        <v>11561.61129307987</v>
      </c>
      <c r="AP242" s="46">
        <f t="shared" si="136"/>
        <v>7328.9149759196771</v>
      </c>
      <c r="AQ242" s="46">
        <f t="shared" si="137"/>
        <v>183522.11125007385</v>
      </c>
      <c r="AS242" s="37">
        <f>AS255</f>
        <v>0.92412451361867709</v>
      </c>
      <c r="AT242" s="37">
        <f t="shared" ref="AT242:BD242" si="165">AT255</f>
        <v>0.93268586738111181</v>
      </c>
      <c r="AU242" s="37">
        <f t="shared" si="165"/>
        <v>0.93915343915343918</v>
      </c>
      <c r="AV242" s="37">
        <f t="shared" si="165"/>
        <v>0.94421162912519641</v>
      </c>
      <c r="AW242" s="37">
        <f t="shared" si="165"/>
        <v>0.94827586206896552</v>
      </c>
      <c r="AX242" s="37">
        <f t="shared" si="165"/>
        <v>0.95161290322580649</v>
      </c>
      <c r="AY242" s="37">
        <f t="shared" si="165"/>
        <v>0.95440189498618244</v>
      </c>
      <c r="AZ242" s="37">
        <f t="shared" si="165"/>
        <v>0.95676760306457498</v>
      </c>
      <c r="BA242" s="37">
        <f t="shared" si="165"/>
        <v>0.95879959308240081</v>
      </c>
      <c r="BB242" s="37">
        <f t="shared" si="165"/>
        <v>0.96056382641748494</v>
      </c>
      <c r="BC242" s="37">
        <f t="shared" si="165"/>
        <v>0.96210995542347699</v>
      </c>
      <c r="BD242" s="37">
        <f t="shared" si="165"/>
        <v>0.96347607052896722</v>
      </c>
      <c r="BG242" s="50" t="str">
        <f t="shared" si="138"/>
        <v>2022AgostoMéxico</v>
      </c>
      <c r="BH242" s="2">
        <v>2022</v>
      </c>
      <c r="BI242" s="55" t="s">
        <v>61</v>
      </c>
      <c r="BJ242" s="55" t="str">
        <f t="shared" si="144"/>
        <v>Agosto/2022</v>
      </c>
      <c r="BK242" s="2" t="s">
        <v>26</v>
      </c>
      <c r="BL242" s="2" t="s">
        <v>19</v>
      </c>
      <c r="BM242" s="52" t="s">
        <v>1199</v>
      </c>
      <c r="BN242" s="51">
        <f t="shared" si="139"/>
        <v>1805029.3512009871</v>
      </c>
    </row>
    <row r="243" spans="4:66" x14ac:dyDescent="0.25">
      <c r="D243" t="str">
        <f t="shared" si="140"/>
        <v>2022JaneiroAlemanha</v>
      </c>
      <c r="E243" s="2">
        <v>2022</v>
      </c>
      <c r="F243" s="2" t="s">
        <v>16</v>
      </c>
      <c r="G243" s="2" t="s">
        <v>38</v>
      </c>
      <c r="H243" s="2" t="s">
        <v>28</v>
      </c>
      <c r="I243" s="45">
        <f t="shared" si="141"/>
        <v>405900022.12753499</v>
      </c>
      <c r="J243" s="33">
        <v>175988838.99200574</v>
      </c>
      <c r="K243" s="41">
        <v>52005694.531781167</v>
      </c>
      <c r="L243" s="41">
        <v>59348379.223939538</v>
      </c>
      <c r="M243" s="41">
        <v>17742442.2530054</v>
      </c>
      <c r="N243" s="43">
        <v>17757055.370311741</v>
      </c>
      <c r="O243" s="43">
        <v>4006053.597496199</v>
      </c>
      <c r="P243" s="43">
        <v>79051558.158995181</v>
      </c>
      <c r="Q243" t="s">
        <v>92</v>
      </c>
      <c r="AC243" s="50" t="str">
        <f t="shared" si="142"/>
        <v>2022JaneiroAlemanha</v>
      </c>
      <c r="AD243" s="2">
        <v>2022</v>
      </c>
      <c r="AE243" s="2" t="s">
        <v>16</v>
      </c>
      <c r="AF243" s="2" t="s">
        <v>38</v>
      </c>
      <c r="AG243" s="2" t="s">
        <v>28</v>
      </c>
      <c r="AH243" s="54">
        <f t="shared" si="143"/>
        <v>405900022.12753499</v>
      </c>
      <c r="AI243" s="27">
        <f>AH243/SUM($AH$243:$AH$374)</f>
        <v>1.1531250628623155E-2</v>
      </c>
      <c r="AJ243" s="28">
        <f>AI243*$AA$8</f>
        <v>59176460.821496546</v>
      </c>
      <c r="AK243" s="46">
        <f t="shared" si="131"/>
        <v>25657541.433586955</v>
      </c>
      <c r="AL243" s="46">
        <f t="shared" si="132"/>
        <v>7581948.2069101781</v>
      </c>
      <c r="AM243" s="46">
        <f t="shared" si="133"/>
        <v>8652443.5735588316</v>
      </c>
      <c r="AN243" s="46">
        <f t="shared" si="134"/>
        <v>2586683.6206595385</v>
      </c>
      <c r="AO243" s="46">
        <f t="shared" si="135"/>
        <v>2588814.0777095919</v>
      </c>
      <c r="AP243" s="46">
        <f t="shared" si="136"/>
        <v>584045.48124553415</v>
      </c>
      <c r="AQ243" s="46">
        <f t="shared" si="137"/>
        <v>11524984.427825911</v>
      </c>
      <c r="AR243" s="2" t="s">
        <v>28</v>
      </c>
      <c r="AS243" s="2">
        <v>100</v>
      </c>
      <c r="AT243" s="2">
        <v>110</v>
      </c>
      <c r="AU243" s="2">
        <v>120</v>
      </c>
      <c r="AV243" s="2">
        <v>130</v>
      </c>
      <c r="AW243" s="2">
        <v>140</v>
      </c>
      <c r="AX243" s="2">
        <v>150</v>
      </c>
      <c r="AY243" s="2">
        <v>160</v>
      </c>
      <c r="AZ243" s="2">
        <v>170</v>
      </c>
      <c r="BA243" s="2">
        <v>180</v>
      </c>
      <c r="BB243" s="2">
        <v>190</v>
      </c>
      <c r="BC243" s="2">
        <v>200</v>
      </c>
      <c r="BD243" s="2">
        <v>210</v>
      </c>
      <c r="BG243" s="50" t="str">
        <f t="shared" si="138"/>
        <v>2022SetembroEstados Unidos</v>
      </c>
      <c r="BH243" s="2">
        <v>2022</v>
      </c>
      <c r="BI243" s="55" t="s">
        <v>62</v>
      </c>
      <c r="BJ243" s="55" t="str">
        <f t="shared" si="144"/>
        <v>Setembro/2022</v>
      </c>
      <c r="BK243" s="2" t="s">
        <v>26</v>
      </c>
      <c r="BL243" s="2" t="s">
        <v>17</v>
      </c>
      <c r="BM243" s="52" t="s">
        <v>1199</v>
      </c>
      <c r="BN243" s="51">
        <f t="shared" si="139"/>
        <v>13731301.935853751</v>
      </c>
    </row>
    <row r="244" spans="4:66" x14ac:dyDescent="0.25">
      <c r="D244" t="str">
        <f t="shared" si="140"/>
        <v>2022JaneiroFrança</v>
      </c>
      <c r="E244" s="2">
        <v>2022</v>
      </c>
      <c r="F244" s="2" t="s">
        <v>16</v>
      </c>
      <c r="G244" s="2" t="s">
        <v>38</v>
      </c>
      <c r="H244" s="2" t="s">
        <v>29</v>
      </c>
      <c r="I244" s="45">
        <f t="shared" si="141"/>
        <v>262867820.0007813</v>
      </c>
      <c r="J244" s="33">
        <v>127991882.90327691</v>
      </c>
      <c r="K244" s="41">
        <v>29717539.732446384</v>
      </c>
      <c r="L244" s="41">
        <v>29674189.611969769</v>
      </c>
      <c r="M244" s="41">
        <v>8064746.4786388092</v>
      </c>
      <c r="N244" s="43">
        <v>8878527.6851558704</v>
      </c>
      <c r="O244" s="43">
        <v>3204842.8779969588</v>
      </c>
      <c r="P244" s="43">
        <v>55336090.711296618</v>
      </c>
      <c r="AC244" s="50" t="str">
        <f t="shared" si="142"/>
        <v>2022JaneiroFrança</v>
      </c>
      <c r="AD244" s="2">
        <v>2022</v>
      </c>
      <c r="AE244" s="2" t="s">
        <v>16</v>
      </c>
      <c r="AF244" s="2" t="s">
        <v>38</v>
      </c>
      <c r="AG244" s="2" t="s">
        <v>29</v>
      </c>
      <c r="AH244" s="54">
        <f t="shared" si="143"/>
        <v>262867820.0007813</v>
      </c>
      <c r="AI244" s="27">
        <f t="shared" ref="AI244:AI307" si="166">AH244/SUM($AH$243:$AH$374)</f>
        <v>7.4678357954767434E-3</v>
      </c>
      <c r="AJ244" s="28">
        <f t="shared" ref="AJ244:AJ307" si="167">AI244*$AA$8</f>
        <v>38323691.558264636</v>
      </c>
      <c r="AK244" s="46">
        <f t="shared" si="131"/>
        <v>18660030.133517787</v>
      </c>
      <c r="AL244" s="46">
        <f t="shared" si="132"/>
        <v>4332541.8325201022</v>
      </c>
      <c r="AM244" s="46">
        <f t="shared" si="133"/>
        <v>4326221.7867794158</v>
      </c>
      <c r="AN244" s="46">
        <f t="shared" si="134"/>
        <v>1175765.2821179708</v>
      </c>
      <c r="AO244" s="46">
        <f t="shared" si="135"/>
        <v>1294407.0388547962</v>
      </c>
      <c r="AP244" s="46">
        <f t="shared" si="136"/>
        <v>467236.38499642728</v>
      </c>
      <c r="AQ244" s="46">
        <f t="shared" si="137"/>
        <v>8067489.0994781386</v>
      </c>
      <c r="AR244" s="2" t="s">
        <v>29</v>
      </c>
      <c r="AS244" s="2">
        <v>70</v>
      </c>
      <c r="AT244" s="2">
        <v>80</v>
      </c>
      <c r="AU244" s="2">
        <v>90</v>
      </c>
      <c r="AV244" s="2">
        <v>100</v>
      </c>
      <c r="AW244" s="2">
        <v>110</v>
      </c>
      <c r="AX244" s="2">
        <v>120</v>
      </c>
      <c r="AY244" s="2">
        <v>130</v>
      </c>
      <c r="AZ244" s="2">
        <v>140</v>
      </c>
      <c r="BA244" s="2">
        <v>150</v>
      </c>
      <c r="BB244" s="2">
        <v>160</v>
      </c>
      <c r="BC244" s="2">
        <v>170</v>
      </c>
      <c r="BD244" s="2">
        <v>180</v>
      </c>
      <c r="BG244" s="50" t="str">
        <f t="shared" si="138"/>
        <v>2022SetembroCanadá</v>
      </c>
      <c r="BH244" s="2">
        <v>2022</v>
      </c>
      <c r="BI244" s="55" t="s">
        <v>62</v>
      </c>
      <c r="BJ244" s="55" t="str">
        <f t="shared" si="144"/>
        <v>Setembro/2022</v>
      </c>
      <c r="BK244" s="2" t="s">
        <v>26</v>
      </c>
      <c r="BL244" s="2" t="s">
        <v>18</v>
      </c>
      <c r="BM244" s="52" t="s">
        <v>1199</v>
      </c>
      <c r="BN244" s="51">
        <f t="shared" si="139"/>
        <v>2288550.3226422924</v>
      </c>
    </row>
    <row r="245" spans="4:66" x14ac:dyDescent="0.25">
      <c r="D245" t="str">
        <f t="shared" si="140"/>
        <v>2022JaneiroReino Unido</v>
      </c>
      <c r="E245" s="2">
        <v>2022</v>
      </c>
      <c r="F245" s="2" t="s">
        <v>16</v>
      </c>
      <c r="G245" s="2" t="s">
        <v>38</v>
      </c>
      <c r="H245" s="2" t="s">
        <v>30</v>
      </c>
      <c r="I245" s="45">
        <f t="shared" si="141"/>
        <v>592498971.94662631</v>
      </c>
      <c r="J245" s="33">
        <v>265583157.02429959</v>
      </c>
      <c r="K245" s="41">
        <v>44576309.598669574</v>
      </c>
      <c r="L245" s="41">
        <v>98913965.373232573</v>
      </c>
      <c r="M245" s="41">
        <v>24194239.435916428</v>
      </c>
      <c r="N245" s="43">
        <v>44392638.42577935</v>
      </c>
      <c r="O245" s="43">
        <v>16024214.389984796</v>
      </c>
      <c r="P245" s="43">
        <v>98814447.698743969</v>
      </c>
      <c r="AC245" s="50" t="str">
        <f t="shared" si="142"/>
        <v>2022JaneiroReino Unido</v>
      </c>
      <c r="AD245" s="2">
        <v>2022</v>
      </c>
      <c r="AE245" s="2" t="s">
        <v>16</v>
      </c>
      <c r="AF245" s="2" t="s">
        <v>38</v>
      </c>
      <c r="AG245" s="2" t="s">
        <v>30</v>
      </c>
      <c r="AH245" s="54">
        <f t="shared" si="143"/>
        <v>592498971.94662631</v>
      </c>
      <c r="AI245" s="27">
        <f t="shared" si="166"/>
        <v>1.6832357157574616E-2</v>
      </c>
      <c r="AJ245" s="28">
        <f t="shared" si="167"/>
        <v>86380858.065486714</v>
      </c>
      <c r="AK245" s="46">
        <f t="shared" si="131"/>
        <v>38719562.527049415</v>
      </c>
      <c r="AL245" s="46">
        <f t="shared" si="132"/>
        <v>6498812.7487801528</v>
      </c>
      <c r="AM245" s="46">
        <f t="shared" si="133"/>
        <v>14420739.289264724</v>
      </c>
      <c r="AN245" s="46">
        <f t="shared" si="134"/>
        <v>3527295.8463539123</v>
      </c>
      <c r="AO245" s="46">
        <f t="shared" si="135"/>
        <v>6472035.1942739813</v>
      </c>
      <c r="AP245" s="46">
        <f t="shared" si="136"/>
        <v>2336181.9249821366</v>
      </c>
      <c r="AQ245" s="46">
        <f t="shared" si="137"/>
        <v>14406230.534782391</v>
      </c>
      <c r="AR245" s="2" t="s">
        <v>30</v>
      </c>
      <c r="AS245" s="2">
        <v>125</v>
      </c>
      <c r="AT245" s="2">
        <v>130</v>
      </c>
      <c r="AU245" s="2">
        <v>135</v>
      </c>
      <c r="AV245" s="2">
        <v>140</v>
      </c>
      <c r="AW245" s="2">
        <v>145</v>
      </c>
      <c r="AX245" s="2">
        <v>150</v>
      </c>
      <c r="AY245" s="2">
        <v>155</v>
      </c>
      <c r="AZ245" s="2">
        <v>160</v>
      </c>
      <c r="BA245" s="2">
        <v>165</v>
      </c>
      <c r="BB245" s="2">
        <v>170</v>
      </c>
      <c r="BC245" s="2">
        <v>175</v>
      </c>
      <c r="BD245" s="2">
        <v>180</v>
      </c>
      <c r="BG245" s="50" t="str">
        <f t="shared" si="138"/>
        <v>2022SetembroMéxico</v>
      </c>
      <c r="BH245" s="2">
        <v>2022</v>
      </c>
      <c r="BI245" s="55" t="s">
        <v>62</v>
      </c>
      <c r="BJ245" s="55" t="str">
        <f t="shared" si="144"/>
        <v>Setembro/2022</v>
      </c>
      <c r="BK245" s="2" t="s">
        <v>26</v>
      </c>
      <c r="BL245" s="2" t="s">
        <v>19</v>
      </c>
      <c r="BM245" s="52" t="s">
        <v>1199</v>
      </c>
      <c r="BN245" s="51">
        <f t="shared" si="139"/>
        <v>1926043.9515357534</v>
      </c>
    </row>
    <row r="246" spans="4:66" x14ac:dyDescent="0.25">
      <c r="D246" t="str">
        <f t="shared" si="140"/>
        <v>2022JaneiroItália</v>
      </c>
      <c r="E246" s="2">
        <v>2022</v>
      </c>
      <c r="F246" s="2" t="s">
        <v>16</v>
      </c>
      <c r="G246" s="2" t="s">
        <v>38</v>
      </c>
      <c r="H246" s="2" t="s">
        <v>31</v>
      </c>
      <c r="I246" s="45">
        <f t="shared" si="141"/>
        <v>204688301.88885832</v>
      </c>
      <c r="J246" s="33">
        <v>95993912.177457675</v>
      </c>
      <c r="K246" s="41">
        <v>29717539.732446384</v>
      </c>
      <c r="L246" s="41">
        <v>19782793.074646514</v>
      </c>
      <c r="M246" s="41">
        <v>4032373.2393194046</v>
      </c>
      <c r="N246" s="43">
        <v>5327116.611093522</v>
      </c>
      <c r="O246" s="43">
        <v>2403632.1584977196</v>
      </c>
      <c r="P246" s="43">
        <v>47430934.895397097</v>
      </c>
      <c r="AC246" s="50" t="str">
        <f t="shared" si="142"/>
        <v>2022JaneiroItália</v>
      </c>
      <c r="AD246" s="2">
        <v>2022</v>
      </c>
      <c r="AE246" s="2" t="s">
        <v>16</v>
      </c>
      <c r="AF246" s="2" t="s">
        <v>38</v>
      </c>
      <c r="AG246" s="2" t="s">
        <v>31</v>
      </c>
      <c r="AH246" s="54">
        <f t="shared" si="143"/>
        <v>204688301.88885832</v>
      </c>
      <c r="AI246" s="27">
        <f t="shared" si="166"/>
        <v>5.8150085763880215E-3</v>
      </c>
      <c r="AJ246" s="28">
        <f t="shared" si="167"/>
        <v>29841657.100326117</v>
      </c>
      <c r="AK246" s="46">
        <f t="shared" si="131"/>
        <v>13995022.60013834</v>
      </c>
      <c r="AL246" s="46">
        <f t="shared" si="132"/>
        <v>4332541.8325201022</v>
      </c>
      <c r="AM246" s="46">
        <f t="shared" si="133"/>
        <v>2884147.8578529442</v>
      </c>
      <c r="AN246" s="46">
        <f t="shared" si="134"/>
        <v>587882.64105898538</v>
      </c>
      <c r="AO246" s="46">
        <f t="shared" si="135"/>
        <v>776644.2233128777</v>
      </c>
      <c r="AP246" s="46">
        <f t="shared" si="136"/>
        <v>350427.28874732053</v>
      </c>
      <c r="AQ246" s="46">
        <f t="shared" si="137"/>
        <v>6914990.6566955457</v>
      </c>
      <c r="AR246" s="2" t="s">
        <v>31</v>
      </c>
      <c r="AS246" s="2">
        <v>60</v>
      </c>
      <c r="AT246" s="2">
        <v>70</v>
      </c>
      <c r="AU246" s="2">
        <v>80</v>
      </c>
      <c r="AV246" s="2">
        <v>90</v>
      </c>
      <c r="AW246" s="2">
        <v>100</v>
      </c>
      <c r="AX246" s="2">
        <v>110</v>
      </c>
      <c r="AY246" s="2">
        <v>120</v>
      </c>
      <c r="AZ246" s="2">
        <v>130</v>
      </c>
      <c r="BA246" s="2">
        <v>140</v>
      </c>
      <c r="BB246" s="2">
        <v>150</v>
      </c>
      <c r="BC246" s="2">
        <v>160</v>
      </c>
      <c r="BD246" s="2">
        <v>170</v>
      </c>
      <c r="BG246" s="50" t="str">
        <f t="shared" si="138"/>
        <v>2022OutubroEstados Unidos</v>
      </c>
      <c r="BH246" s="2">
        <v>2022</v>
      </c>
      <c r="BI246" s="55" t="s">
        <v>63</v>
      </c>
      <c r="BJ246" s="55" t="str">
        <f t="shared" si="144"/>
        <v>Outubro/2022</v>
      </c>
      <c r="BK246" s="2" t="s">
        <v>26</v>
      </c>
      <c r="BL246" s="2" t="s">
        <v>17</v>
      </c>
      <c r="BM246" s="52" t="s">
        <v>1199</v>
      </c>
      <c r="BN246" s="51">
        <f t="shared" si="139"/>
        <v>14674043.151169475</v>
      </c>
    </row>
    <row r="247" spans="4:66" x14ac:dyDescent="0.25">
      <c r="D247" t="str">
        <f t="shared" si="140"/>
        <v>2022JaneiroEspanha</v>
      </c>
      <c r="E247" s="2">
        <v>2022</v>
      </c>
      <c r="F247" s="2" t="s">
        <v>16</v>
      </c>
      <c r="G247" s="2" t="s">
        <v>38</v>
      </c>
      <c r="H247" s="2" t="s">
        <v>32</v>
      </c>
      <c r="I247" s="45">
        <f t="shared" si="141"/>
        <v>176191057.83385915</v>
      </c>
      <c r="J247" s="33">
        <v>79994926.814548075</v>
      </c>
      <c r="K247" s="41">
        <v>29717539.732446384</v>
      </c>
      <c r="L247" s="41">
        <v>19782793.074646514</v>
      </c>
      <c r="M247" s="41">
        <v>2016186.6196597023</v>
      </c>
      <c r="N247" s="43">
        <v>3551411.0740623479</v>
      </c>
      <c r="O247" s="43">
        <v>1602421.4389984794</v>
      </c>
      <c r="P247" s="43">
        <v>39525779.079497591</v>
      </c>
      <c r="AC247" s="50" t="str">
        <f t="shared" si="142"/>
        <v>2022JaneiroEspanha</v>
      </c>
      <c r="AD247" s="2">
        <v>2022</v>
      </c>
      <c r="AE247" s="2" t="s">
        <v>16</v>
      </c>
      <c r="AF247" s="2" t="s">
        <v>38</v>
      </c>
      <c r="AG247" s="2" t="s">
        <v>32</v>
      </c>
      <c r="AH247" s="54">
        <f t="shared" si="143"/>
        <v>176191057.83385915</v>
      </c>
      <c r="AI247" s="27">
        <f t="shared" si="166"/>
        <v>5.0054277793709998E-3</v>
      </c>
      <c r="AJ247" s="28">
        <f t="shared" si="167"/>
        <v>25687023.066304255</v>
      </c>
      <c r="AK247" s="46">
        <f t="shared" si="131"/>
        <v>11662518.833448619</v>
      </c>
      <c r="AL247" s="46">
        <f t="shared" si="132"/>
        <v>4332541.8325201022</v>
      </c>
      <c r="AM247" s="46">
        <f t="shared" si="133"/>
        <v>2884147.8578529442</v>
      </c>
      <c r="AN247" s="46">
        <f t="shared" si="134"/>
        <v>293941.32052949269</v>
      </c>
      <c r="AO247" s="46">
        <f t="shared" si="135"/>
        <v>517762.81554191845</v>
      </c>
      <c r="AP247" s="46">
        <f t="shared" si="136"/>
        <v>233618.19249821361</v>
      </c>
      <c r="AQ247" s="46">
        <f t="shared" si="137"/>
        <v>5762492.2139129564</v>
      </c>
      <c r="AR247" s="2" t="s">
        <v>32</v>
      </c>
      <c r="AS247" s="2">
        <v>50</v>
      </c>
      <c r="AT247" s="2">
        <v>60</v>
      </c>
      <c r="AU247" s="2">
        <v>70</v>
      </c>
      <c r="AV247" s="2">
        <v>80</v>
      </c>
      <c r="AW247" s="2">
        <v>90</v>
      </c>
      <c r="AX247" s="2">
        <v>100</v>
      </c>
      <c r="AY247" s="2">
        <v>110</v>
      </c>
      <c r="AZ247" s="2">
        <v>120</v>
      </c>
      <c r="BA247" s="2">
        <v>130</v>
      </c>
      <c r="BB247" s="2">
        <v>140</v>
      </c>
      <c r="BC247" s="2">
        <v>150</v>
      </c>
      <c r="BD247" s="2">
        <v>160</v>
      </c>
      <c r="BG247" s="50" t="str">
        <f t="shared" si="138"/>
        <v>2022OutubroCanadá</v>
      </c>
      <c r="BH247" s="2">
        <v>2022</v>
      </c>
      <c r="BI247" s="55" t="s">
        <v>63</v>
      </c>
      <c r="BJ247" s="55" t="str">
        <f t="shared" si="144"/>
        <v>Outubro/2022</v>
      </c>
      <c r="BK247" s="2" t="s">
        <v>26</v>
      </c>
      <c r="BL247" s="2" t="s">
        <v>18</v>
      </c>
      <c r="BM247" s="52" t="s">
        <v>1199</v>
      </c>
      <c r="BN247" s="51">
        <f t="shared" si="139"/>
        <v>2421217.1199429631</v>
      </c>
    </row>
    <row r="248" spans="4:66" x14ac:dyDescent="0.25">
      <c r="D248" t="str">
        <f t="shared" si="140"/>
        <v>2022JaneiroPolônia</v>
      </c>
      <c r="E248" s="2">
        <v>2022</v>
      </c>
      <c r="F248" s="2" t="s">
        <v>16</v>
      </c>
      <c r="G248" s="2" t="s">
        <v>38</v>
      </c>
      <c r="H248" s="2" t="s">
        <v>33</v>
      </c>
      <c r="I248" s="45">
        <f t="shared" si="141"/>
        <v>134754827.58162886</v>
      </c>
      <c r="J248" s="33">
        <v>60796144.379056536</v>
      </c>
      <c r="K248" s="41">
        <v>22288154.799334787</v>
      </c>
      <c r="L248" s="41">
        <v>9891396.537323257</v>
      </c>
      <c r="M248" s="41">
        <v>6693739.5772702126</v>
      </c>
      <c r="N248" s="43">
        <v>2663558.305546761</v>
      </c>
      <c r="O248" s="43">
        <v>801210.7194992397</v>
      </c>
      <c r="P248" s="43">
        <v>31620623.26359807</v>
      </c>
      <c r="AC248" s="50" t="str">
        <f t="shared" si="142"/>
        <v>2022JaneiroPolônia</v>
      </c>
      <c r="AD248" s="2">
        <v>2022</v>
      </c>
      <c r="AE248" s="2" t="s">
        <v>16</v>
      </c>
      <c r="AF248" s="2" t="s">
        <v>38</v>
      </c>
      <c r="AG248" s="2" t="s">
        <v>33</v>
      </c>
      <c r="AH248" s="54">
        <f t="shared" si="143"/>
        <v>134754827.58162886</v>
      </c>
      <c r="AI248" s="27">
        <f t="shared" si="166"/>
        <v>3.8282621472053662E-3</v>
      </c>
      <c r="AJ248" s="28">
        <f t="shared" si="167"/>
        <v>19646004.779931325</v>
      </c>
      <c r="AK248" s="46">
        <f t="shared" si="131"/>
        <v>8863514.3134209514</v>
      </c>
      <c r="AL248" s="46">
        <f t="shared" si="132"/>
        <v>3249406.3743900764</v>
      </c>
      <c r="AM248" s="46">
        <f t="shared" si="133"/>
        <v>1442073.9289264721</v>
      </c>
      <c r="AN248" s="46">
        <f t="shared" si="134"/>
        <v>975885.18415791588</v>
      </c>
      <c r="AO248" s="46">
        <f t="shared" si="135"/>
        <v>388322.11165643891</v>
      </c>
      <c r="AP248" s="46">
        <f t="shared" si="136"/>
        <v>116809.09624910681</v>
      </c>
      <c r="AQ248" s="46">
        <f t="shared" si="137"/>
        <v>4609993.7711303653</v>
      </c>
      <c r="AR248" s="2" t="s">
        <v>33</v>
      </c>
      <c r="AS248" s="2">
        <v>40</v>
      </c>
      <c r="AT248" s="2">
        <v>50</v>
      </c>
      <c r="AU248" s="2">
        <v>60</v>
      </c>
      <c r="AV248" s="2">
        <v>70</v>
      </c>
      <c r="AW248" s="2">
        <v>80</v>
      </c>
      <c r="AX248" s="2">
        <v>90</v>
      </c>
      <c r="AY248" s="2">
        <v>100</v>
      </c>
      <c r="AZ248" s="2">
        <v>110</v>
      </c>
      <c r="BA248" s="2">
        <v>120</v>
      </c>
      <c r="BB248" s="2">
        <v>130</v>
      </c>
      <c r="BC248" s="2">
        <v>140</v>
      </c>
      <c r="BD248" s="2">
        <v>150</v>
      </c>
      <c r="BG248" s="50" t="str">
        <f t="shared" si="138"/>
        <v>2022OutubroMéxico</v>
      </c>
      <c r="BH248" s="2">
        <v>2022</v>
      </c>
      <c r="BI248" s="55" t="s">
        <v>63</v>
      </c>
      <c r="BJ248" s="55" t="str">
        <f t="shared" si="144"/>
        <v>Outubro/2022</v>
      </c>
      <c r="BK248" s="2" t="s">
        <v>26</v>
      </c>
      <c r="BL248" s="2" t="s">
        <v>19</v>
      </c>
      <c r="BM248" s="52" t="s">
        <v>1199</v>
      </c>
      <c r="BN248" s="51">
        <f t="shared" si="139"/>
        <v>2047029.0195881422</v>
      </c>
    </row>
    <row r="249" spans="4:66" x14ac:dyDescent="0.25">
      <c r="D249" t="str">
        <f t="shared" si="140"/>
        <v>2022JaneiroRússia</v>
      </c>
      <c r="E249" s="2">
        <v>2022</v>
      </c>
      <c r="F249" s="2" t="s">
        <v>16</v>
      </c>
      <c r="G249" s="2" t="s">
        <v>38</v>
      </c>
      <c r="H249" s="2" t="s">
        <v>34</v>
      </c>
      <c r="I249" s="45">
        <f t="shared" si="141"/>
        <v>127991882.90327691</v>
      </c>
      <c r="J249" s="33">
        <v>127991882.90327691</v>
      </c>
      <c r="K249" s="41">
        <v>0</v>
      </c>
      <c r="L249" s="41">
        <v>0</v>
      </c>
      <c r="M249" s="41">
        <v>0</v>
      </c>
      <c r="N249" s="43">
        <v>0</v>
      </c>
      <c r="O249" s="43">
        <v>0</v>
      </c>
      <c r="P249" s="43">
        <v>0</v>
      </c>
      <c r="AC249" s="50" t="str">
        <f t="shared" si="142"/>
        <v>2022JaneiroRússia</v>
      </c>
      <c r="AD249" s="2">
        <v>2022</v>
      </c>
      <c r="AE249" s="2" t="s">
        <v>16</v>
      </c>
      <c r="AF249" s="2" t="s">
        <v>38</v>
      </c>
      <c r="AG249" s="2" t="s">
        <v>34</v>
      </c>
      <c r="AH249" s="54">
        <f t="shared" si="143"/>
        <v>127991882.90327691</v>
      </c>
      <c r="AI249" s="27">
        <f t="shared" si="166"/>
        <v>3.6361330370249128E-3</v>
      </c>
      <c r="AJ249" s="28">
        <f t="shared" si="167"/>
        <v>18660030.133517787</v>
      </c>
      <c r="AK249" s="46">
        <f t="shared" si="131"/>
        <v>18660030.133517787</v>
      </c>
      <c r="AL249" s="46">
        <f t="shared" si="132"/>
        <v>0</v>
      </c>
      <c r="AM249" s="46">
        <f t="shared" si="133"/>
        <v>0</v>
      </c>
      <c r="AN249" s="46">
        <f t="shared" si="134"/>
        <v>0</v>
      </c>
      <c r="AO249" s="46">
        <f t="shared" si="135"/>
        <v>0</v>
      </c>
      <c r="AP249" s="46">
        <f t="shared" si="136"/>
        <v>0</v>
      </c>
      <c r="AQ249" s="46">
        <f t="shared" si="137"/>
        <v>0</v>
      </c>
      <c r="AR249" s="2" t="s">
        <v>34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G249" s="50" t="str">
        <f t="shared" si="138"/>
        <v>2022NovembroEstados Unidos</v>
      </c>
      <c r="BH249" s="2">
        <v>2022</v>
      </c>
      <c r="BI249" s="55" t="s">
        <v>64</v>
      </c>
      <c r="BJ249" s="55" t="str">
        <f t="shared" si="144"/>
        <v>Novembro/2022</v>
      </c>
      <c r="BK249" s="2" t="s">
        <v>26</v>
      </c>
      <c r="BL249" s="2" t="s">
        <v>17</v>
      </c>
      <c r="BM249" s="52" t="s">
        <v>1199</v>
      </c>
      <c r="BN249" s="51">
        <f t="shared" si="139"/>
        <v>15616874.449560946</v>
      </c>
    </row>
    <row r="250" spans="4:66" x14ac:dyDescent="0.25">
      <c r="D250" t="str">
        <f t="shared" si="140"/>
        <v>2022JaneiroHolanda</v>
      </c>
      <c r="E250" s="2">
        <v>2022</v>
      </c>
      <c r="F250" s="2" t="s">
        <v>16</v>
      </c>
      <c r="G250" s="2" t="s">
        <v>38</v>
      </c>
      <c r="H250" s="2" t="s">
        <v>35</v>
      </c>
      <c r="I250" s="45">
        <f t="shared" si="141"/>
        <v>104719164.3102085</v>
      </c>
      <c r="J250" s="33">
        <v>47996956.088728838</v>
      </c>
      <c r="K250" s="41">
        <v>18573462.332778987</v>
      </c>
      <c r="L250" s="41">
        <v>7382938.3754580785</v>
      </c>
      <c r="M250" s="41">
        <v>1008093.3098298511</v>
      </c>
      <c r="N250" s="43">
        <v>887852.76851558697</v>
      </c>
      <c r="O250" s="43">
        <v>1201816.0792488598</v>
      </c>
      <c r="P250" s="43">
        <v>27668045.355648309</v>
      </c>
      <c r="AC250" s="50" t="str">
        <f t="shared" si="142"/>
        <v>2022JaneiroHolanda</v>
      </c>
      <c r="AD250" s="2">
        <v>2022</v>
      </c>
      <c r="AE250" s="2" t="s">
        <v>16</v>
      </c>
      <c r="AF250" s="2" t="s">
        <v>38</v>
      </c>
      <c r="AG250" s="2" t="s">
        <v>35</v>
      </c>
      <c r="AH250" s="54">
        <f t="shared" si="143"/>
        <v>104719164.3102085</v>
      </c>
      <c r="AI250" s="27">
        <f t="shared" si="166"/>
        <v>2.9749762588127419E-3</v>
      </c>
      <c r="AJ250" s="28">
        <f t="shared" si="167"/>
        <v>15267083.484207904</v>
      </c>
      <c r="AK250" s="46">
        <f t="shared" si="131"/>
        <v>6997511.3000691701</v>
      </c>
      <c r="AL250" s="46">
        <f t="shared" si="132"/>
        <v>2707838.6453250633</v>
      </c>
      <c r="AM250" s="46">
        <f t="shared" si="133"/>
        <v>1076363.9805507185</v>
      </c>
      <c r="AN250" s="46">
        <f t="shared" si="134"/>
        <v>146970.66026474634</v>
      </c>
      <c r="AO250" s="46">
        <f t="shared" si="135"/>
        <v>129440.7038854796</v>
      </c>
      <c r="AP250" s="46">
        <f t="shared" si="136"/>
        <v>175213.64437366024</v>
      </c>
      <c r="AQ250" s="46">
        <f t="shared" si="137"/>
        <v>4033744.5497390684</v>
      </c>
      <c r="AR250" s="2" t="s">
        <v>35</v>
      </c>
      <c r="AS250" s="2">
        <v>35</v>
      </c>
      <c r="AT250" s="2">
        <v>45</v>
      </c>
      <c r="AU250" s="2">
        <v>55</v>
      </c>
      <c r="AV250" s="2">
        <v>65</v>
      </c>
      <c r="AW250" s="2">
        <v>75</v>
      </c>
      <c r="AX250" s="2">
        <v>85</v>
      </c>
      <c r="AY250" s="2">
        <v>95</v>
      </c>
      <c r="AZ250" s="2">
        <v>105</v>
      </c>
      <c r="BA250" s="2">
        <v>115</v>
      </c>
      <c r="BB250" s="2">
        <v>125</v>
      </c>
      <c r="BC250" s="2">
        <v>15</v>
      </c>
      <c r="BD250" s="2">
        <v>145</v>
      </c>
      <c r="BG250" s="50" t="str">
        <f t="shared" si="138"/>
        <v>2022NovembroCanadá</v>
      </c>
      <c r="BH250" s="2">
        <v>2022</v>
      </c>
      <c r="BI250" s="55" t="s">
        <v>64</v>
      </c>
      <c r="BJ250" s="55" t="str">
        <f t="shared" si="144"/>
        <v>Novembro/2022</v>
      </c>
      <c r="BK250" s="2" t="s">
        <v>26</v>
      </c>
      <c r="BL250" s="2" t="s">
        <v>18</v>
      </c>
      <c r="BM250" s="52" t="s">
        <v>1199</v>
      </c>
      <c r="BN250" s="51">
        <f t="shared" si="139"/>
        <v>2553818.2923399652</v>
      </c>
    </row>
    <row r="251" spans="4:66" x14ac:dyDescent="0.25">
      <c r="D251" t="str">
        <f t="shared" si="140"/>
        <v>2022JaneiroSuíça</v>
      </c>
      <c r="E251" s="2">
        <v>2022</v>
      </c>
      <c r="F251" s="2" t="s">
        <v>16</v>
      </c>
      <c r="G251" s="2" t="s">
        <v>38</v>
      </c>
      <c r="H251" s="2" t="s">
        <v>36</v>
      </c>
      <c r="I251" s="45">
        <f t="shared" si="141"/>
        <v>103400736.19721013</v>
      </c>
      <c r="J251" s="33">
        <v>54396550.233892687</v>
      </c>
      <c r="K251" s="41">
        <v>14858769.866223192</v>
      </c>
      <c r="L251" s="41">
        <v>6591626.6524722185</v>
      </c>
      <c r="M251" s="41">
        <v>3362999.2815923835</v>
      </c>
      <c r="N251" s="43">
        <v>355141.10740623478</v>
      </c>
      <c r="O251" s="43">
        <v>120181.60792488598</v>
      </c>
      <c r="P251" s="43">
        <v>23715467.447698548</v>
      </c>
      <c r="AC251" s="50" t="str">
        <f t="shared" si="142"/>
        <v>2022JaneiroSuíça</v>
      </c>
      <c r="AD251" s="2">
        <v>2022</v>
      </c>
      <c r="AE251" s="2" t="s">
        <v>16</v>
      </c>
      <c r="AF251" s="2" t="s">
        <v>38</v>
      </c>
      <c r="AG251" s="2" t="s">
        <v>36</v>
      </c>
      <c r="AH251" s="54">
        <f t="shared" si="143"/>
        <v>103400736.19721013</v>
      </c>
      <c r="AI251" s="27">
        <f t="shared" si="166"/>
        <v>2.9375209146934702E-3</v>
      </c>
      <c r="AJ251" s="28">
        <f t="shared" si="167"/>
        <v>15074868.886224234</v>
      </c>
      <c r="AK251" s="46">
        <f t="shared" si="131"/>
        <v>7930512.8067450598</v>
      </c>
      <c r="AL251" s="46">
        <f t="shared" si="132"/>
        <v>2166270.9162600511</v>
      </c>
      <c r="AM251" s="46">
        <f t="shared" si="133"/>
        <v>960998.06623660109</v>
      </c>
      <c r="AN251" s="46">
        <f t="shared" si="134"/>
        <v>490294.12264319387</v>
      </c>
      <c r="AO251" s="46">
        <f t="shared" si="135"/>
        <v>51776.281554191846</v>
      </c>
      <c r="AP251" s="46">
        <f t="shared" si="136"/>
        <v>17521.364437366025</v>
      </c>
      <c r="AQ251" s="46">
        <f t="shared" si="137"/>
        <v>3457495.3283477733</v>
      </c>
      <c r="AR251" s="2" t="s">
        <v>36</v>
      </c>
      <c r="AS251" s="2">
        <v>30</v>
      </c>
      <c r="AT251" s="2">
        <v>32</v>
      </c>
      <c r="AU251" s="2">
        <v>34</v>
      </c>
      <c r="AV251" s="2">
        <v>36</v>
      </c>
      <c r="AW251" s="2">
        <v>38</v>
      </c>
      <c r="AX251" s="2">
        <v>40</v>
      </c>
      <c r="AY251" s="2">
        <v>42</v>
      </c>
      <c r="AZ251" s="2">
        <v>44</v>
      </c>
      <c r="BA251" s="2">
        <v>46</v>
      </c>
      <c r="BB251" s="2">
        <v>48</v>
      </c>
      <c r="BC251" s="2">
        <v>50</v>
      </c>
      <c r="BD251" s="2">
        <v>52</v>
      </c>
      <c r="BG251" s="50" t="str">
        <f t="shared" si="138"/>
        <v>2022NovembroMéxico</v>
      </c>
      <c r="BH251" s="2">
        <v>2022</v>
      </c>
      <c r="BI251" s="55" t="s">
        <v>64</v>
      </c>
      <c r="BJ251" s="55" t="str">
        <f t="shared" si="144"/>
        <v>Novembro/2022</v>
      </c>
      <c r="BK251" s="2" t="s">
        <v>26</v>
      </c>
      <c r="BL251" s="2" t="s">
        <v>19</v>
      </c>
      <c r="BM251" s="52" t="s">
        <v>1199</v>
      </c>
      <c r="BN251" s="51">
        <f t="shared" si="139"/>
        <v>2167989.6294684606</v>
      </c>
    </row>
    <row r="252" spans="4:66" x14ac:dyDescent="0.25">
      <c r="D252" t="str">
        <f t="shared" si="140"/>
        <v>2022JaneiroSuécia</v>
      </c>
      <c r="E252" s="2">
        <v>2022</v>
      </c>
      <c r="F252" s="2" t="s">
        <v>16</v>
      </c>
      <c r="G252" s="2" t="s">
        <v>38</v>
      </c>
      <c r="H252" s="2" t="s">
        <v>37</v>
      </c>
      <c r="I252" s="45">
        <f t="shared" si="141"/>
        <v>79659977.847043633</v>
      </c>
      <c r="J252" s="33">
        <v>38397564.870983072</v>
      </c>
      <c r="K252" s="41">
        <v>14858769.866223192</v>
      </c>
      <c r="L252" s="41">
        <v>4945698.2686616285</v>
      </c>
      <c r="M252" s="41">
        <v>504046.65491492557</v>
      </c>
      <c r="N252" s="43">
        <v>710282.21481246955</v>
      </c>
      <c r="O252" s="43">
        <v>480726.4316995439</v>
      </c>
      <c r="P252" s="43">
        <v>19762889.539748795</v>
      </c>
      <c r="AC252" s="50" t="str">
        <f t="shared" si="142"/>
        <v>2022JaneiroSuécia</v>
      </c>
      <c r="AD252" s="2">
        <v>2022</v>
      </c>
      <c r="AE252" s="2" t="s">
        <v>16</v>
      </c>
      <c r="AF252" s="2" t="s">
        <v>38</v>
      </c>
      <c r="AG252" s="2" t="s">
        <v>37</v>
      </c>
      <c r="AH252" s="54">
        <f t="shared" si="143"/>
        <v>79659977.847043633</v>
      </c>
      <c r="AI252" s="27">
        <f t="shared" si="166"/>
        <v>2.2630675524728311E-3</v>
      </c>
      <c r="AJ252" s="28">
        <f t="shared" si="167"/>
        <v>11613686.378725324</v>
      </c>
      <c r="AK252" s="46">
        <f t="shared" si="131"/>
        <v>5598009.0400553364</v>
      </c>
      <c r="AL252" s="46">
        <f t="shared" si="132"/>
        <v>2166270.9162600511</v>
      </c>
      <c r="AM252" s="46">
        <f t="shared" si="133"/>
        <v>721036.96446323604</v>
      </c>
      <c r="AN252" s="46">
        <f t="shared" si="134"/>
        <v>73485.330132373172</v>
      </c>
      <c r="AO252" s="46">
        <f t="shared" si="135"/>
        <v>103552.56310838369</v>
      </c>
      <c r="AP252" s="46">
        <f t="shared" si="136"/>
        <v>70085.457749464098</v>
      </c>
      <c r="AQ252" s="46">
        <f t="shared" si="137"/>
        <v>2881246.1069564782</v>
      </c>
      <c r="AR252" s="2" t="s">
        <v>37</v>
      </c>
      <c r="AS252" s="2">
        <v>25</v>
      </c>
      <c r="AT252" s="2">
        <v>35</v>
      </c>
      <c r="AU252" s="2">
        <v>45</v>
      </c>
      <c r="AV252" s="2">
        <v>455</v>
      </c>
      <c r="AW252" s="2">
        <v>65</v>
      </c>
      <c r="AX252" s="2">
        <v>75</v>
      </c>
      <c r="AY252" s="2">
        <v>85</v>
      </c>
      <c r="AZ252" s="2">
        <v>95</v>
      </c>
      <c r="BA252" s="2">
        <v>105</v>
      </c>
      <c r="BB252" s="2">
        <v>115</v>
      </c>
      <c r="BC252" s="2">
        <v>125</v>
      </c>
      <c r="BD252" s="2">
        <v>135</v>
      </c>
      <c r="BG252" s="50" t="str">
        <f t="shared" si="138"/>
        <v>2022DezembroEstados Unidos</v>
      </c>
      <c r="BH252" s="2">
        <v>2022</v>
      </c>
      <c r="BI252" s="55" t="s">
        <v>65</v>
      </c>
      <c r="BJ252" s="55" t="str">
        <f t="shared" si="144"/>
        <v>Dezembro/2022</v>
      </c>
      <c r="BK252" s="2" t="s">
        <v>26</v>
      </c>
      <c r="BL252" s="2" t="s">
        <v>17</v>
      </c>
      <c r="BM252" s="52" t="s">
        <v>1199</v>
      </c>
      <c r="BN252" s="51">
        <f t="shared" si="139"/>
        <v>16559781.191758664</v>
      </c>
    </row>
    <row r="253" spans="4:66" x14ac:dyDescent="0.25">
      <c r="D253" t="str">
        <f t="shared" si="140"/>
        <v>2022JaneiroOutros - Europa</v>
      </c>
      <c r="E253" s="2">
        <v>2022</v>
      </c>
      <c r="F253" s="2" t="s">
        <v>16</v>
      </c>
      <c r="G253" s="2" t="s">
        <v>38</v>
      </c>
      <c r="H253" s="2" t="s">
        <v>1192</v>
      </c>
      <c r="I253" s="45">
        <f t="shared" si="141"/>
        <v>180029974.19546118</v>
      </c>
      <c r="J253" s="33">
        <v>88273980.713923171</v>
      </c>
      <c r="K253" s="41">
        <v>21044710.373687681</v>
      </c>
      <c r="L253" s="41">
        <v>21044710.373687681</v>
      </c>
      <c r="M253" s="41">
        <v>5551864.8571699709</v>
      </c>
      <c r="N253" s="43">
        <v>6939831.0714624636</v>
      </c>
      <c r="O253" s="43">
        <v>2450439.7321105688</v>
      </c>
      <c r="P253" s="43">
        <v>34724437.073419653</v>
      </c>
      <c r="AC253" s="50" t="str">
        <f t="shared" si="142"/>
        <v>2022JaneiroOutros - Europa</v>
      </c>
      <c r="AD253" s="2">
        <v>2022</v>
      </c>
      <c r="AE253" s="2" t="s">
        <v>16</v>
      </c>
      <c r="AF253" s="2" t="s">
        <v>38</v>
      </c>
      <c r="AG253" s="2" t="s">
        <v>1192</v>
      </c>
      <c r="AH253" s="54">
        <f t="shared" si="143"/>
        <v>180029974.19546118</v>
      </c>
      <c r="AI253" s="27">
        <f t="shared" si="166"/>
        <v>5.1144879032801486E-3</v>
      </c>
      <c r="AJ253" s="28">
        <f t="shared" si="167"/>
        <v>26246701.487799801</v>
      </c>
      <c r="AK253" s="46">
        <f t="shared" si="131"/>
        <v>12869528.151032478</v>
      </c>
      <c r="AL253" s="46">
        <f t="shared" si="132"/>
        <v>3068123.7029767348</v>
      </c>
      <c r="AM253" s="46">
        <f t="shared" si="133"/>
        <v>3068123.7029767348</v>
      </c>
      <c r="AN253" s="46">
        <f t="shared" si="134"/>
        <v>809410.43433433026</v>
      </c>
      <c r="AO253" s="46">
        <f t="shared" si="135"/>
        <v>1011763.0429179128</v>
      </c>
      <c r="AP253" s="46">
        <f t="shared" si="136"/>
        <v>357251.39910713665</v>
      </c>
      <c r="AQ253" s="46">
        <f t="shared" si="137"/>
        <v>5062501.0544544747</v>
      </c>
      <c r="AR253" s="2" t="s">
        <v>1192</v>
      </c>
      <c r="AS253" s="39">
        <f>SUM(AS243:AS252)/AS242-SUM(AS243:AS252)</f>
        <v>43.92631578947362</v>
      </c>
      <c r="AT253" s="39">
        <f t="shared" ref="AT253:BD253" si="168">SUM(AT243:AT252)/AT242-SUM(AT243:AT252)</f>
        <v>44.169479353680458</v>
      </c>
      <c r="AU253" s="39">
        <f t="shared" si="168"/>
        <v>44.639436619718253</v>
      </c>
      <c r="AV253" s="39">
        <f t="shared" si="168"/>
        <v>68.892649098474294</v>
      </c>
      <c r="AW253" s="39">
        <f t="shared" si="168"/>
        <v>45.981818181818198</v>
      </c>
      <c r="AX253" s="39">
        <f t="shared" si="168"/>
        <v>46.779661016949149</v>
      </c>
      <c r="AY253" s="39">
        <f t="shared" si="168"/>
        <v>47.633298862461061</v>
      </c>
      <c r="AZ253" s="39">
        <f t="shared" si="168"/>
        <v>48.529647283126678</v>
      </c>
      <c r="BA253" s="39">
        <f t="shared" si="168"/>
        <v>49.459416445623447</v>
      </c>
      <c r="BB253" s="39">
        <f t="shared" si="168"/>
        <v>50.415828524319977</v>
      </c>
      <c r="BC253" s="39">
        <f t="shared" si="168"/>
        <v>46.667953667953725</v>
      </c>
      <c r="BD253" s="39">
        <f t="shared" si="168"/>
        <v>52.38954248366008</v>
      </c>
      <c r="BG253" s="50" t="str">
        <f t="shared" si="138"/>
        <v>2022DezembroCanadá</v>
      </c>
      <c r="BH253" s="2">
        <v>2022</v>
      </c>
      <c r="BI253" s="55" t="s">
        <v>65</v>
      </c>
      <c r="BJ253" s="55" t="str">
        <f t="shared" si="144"/>
        <v>Dezembro/2022</v>
      </c>
      <c r="BK253" s="2" t="s">
        <v>26</v>
      </c>
      <c r="BL253" s="2" t="s">
        <v>18</v>
      </c>
      <c r="BM253" s="52" t="s">
        <v>1199</v>
      </c>
      <c r="BN253" s="51">
        <f t="shared" si="139"/>
        <v>2686364.5044408492</v>
      </c>
    </row>
    <row r="254" spans="4:66" x14ac:dyDescent="0.25">
      <c r="D254" t="str">
        <f t="shared" si="140"/>
        <v>2022FevereiroAlemanha</v>
      </c>
      <c r="E254" s="2">
        <v>2022</v>
      </c>
      <c r="F254" s="2" t="s">
        <v>55</v>
      </c>
      <c r="G254" s="2" t="s">
        <v>38</v>
      </c>
      <c r="H254" s="2" t="s">
        <v>28</v>
      </c>
      <c r="I254" s="45">
        <f t="shared" si="141"/>
        <v>384042949.02071637</v>
      </c>
      <c r="J254" s="33">
        <v>164921943.17570898</v>
      </c>
      <c r="K254" s="41">
        <v>48792779.235488884</v>
      </c>
      <c r="L254" s="41">
        <v>55683050.528888583</v>
      </c>
      <c r="M254" s="41">
        <v>15003548.490360837</v>
      </c>
      <c r="N254" s="43">
        <v>16129405.628260156</v>
      </c>
      <c r="O254" s="43">
        <v>3723092.9272359693</v>
      </c>
      <c r="P254" s="43">
        <v>79789129.034772947</v>
      </c>
      <c r="AC254" s="50" t="str">
        <f t="shared" si="142"/>
        <v>2022FevereiroAlemanha</v>
      </c>
      <c r="AD254" s="2">
        <v>2022</v>
      </c>
      <c r="AE254" s="2" t="s">
        <v>55</v>
      </c>
      <c r="AF254" s="2" t="s">
        <v>38</v>
      </c>
      <c r="AG254" s="2" t="s">
        <v>28</v>
      </c>
      <c r="AH254" s="54">
        <f t="shared" si="143"/>
        <v>384042949.02071637</v>
      </c>
      <c r="AI254" s="27">
        <f t="shared" si="166"/>
        <v>1.0910311051724899E-2</v>
      </c>
      <c r="AJ254" s="28">
        <f t="shared" si="167"/>
        <v>55989902.162054449</v>
      </c>
      <c r="AK254" s="46">
        <f t="shared" si="131"/>
        <v>24044090.605828941</v>
      </c>
      <c r="AL254" s="46">
        <f t="shared" si="132"/>
        <v>7113534.9381518736</v>
      </c>
      <c r="AM254" s="46">
        <f t="shared" si="133"/>
        <v>8118072.6248121513</v>
      </c>
      <c r="AN254" s="46">
        <f t="shared" si="134"/>
        <v>2187378.2976643802</v>
      </c>
      <c r="AO254" s="46">
        <f t="shared" si="135"/>
        <v>2351517.8324746736</v>
      </c>
      <c r="AP254" s="46">
        <f t="shared" si="136"/>
        <v>542792.43836588226</v>
      </c>
      <c r="AQ254" s="46">
        <f t="shared" si="137"/>
        <v>11632515.424756547</v>
      </c>
      <c r="AS254" s="2" t="s">
        <v>16</v>
      </c>
      <c r="AT254" s="2" t="s">
        <v>55</v>
      </c>
      <c r="AU254" s="2" t="s">
        <v>56</v>
      </c>
      <c r="AV254" s="2" t="s">
        <v>57</v>
      </c>
      <c r="AW254" s="2" t="s">
        <v>58</v>
      </c>
      <c r="AX254" s="2" t="s">
        <v>59</v>
      </c>
      <c r="AY254" s="2" t="s">
        <v>60</v>
      </c>
      <c r="AZ254" s="2" t="s">
        <v>61</v>
      </c>
      <c r="BA254" s="2" t="s">
        <v>62</v>
      </c>
      <c r="BB254" s="2" t="s">
        <v>63</v>
      </c>
      <c r="BC254" s="2" t="s">
        <v>64</v>
      </c>
      <c r="BD254" s="2" t="s">
        <v>65</v>
      </c>
      <c r="BG254" s="50" t="str">
        <f t="shared" si="138"/>
        <v>2022DezembroMéxico</v>
      </c>
      <c r="BH254" s="2">
        <v>2022</v>
      </c>
      <c r="BI254" s="55" t="s">
        <v>65</v>
      </c>
      <c r="BJ254" s="55" t="str">
        <f t="shared" si="144"/>
        <v>Dezembro/2022</v>
      </c>
      <c r="BK254" s="2" t="s">
        <v>26</v>
      </c>
      <c r="BL254" s="2" t="s">
        <v>19</v>
      </c>
      <c r="BM254" s="52" t="s">
        <v>1199</v>
      </c>
      <c r="BN254" s="51">
        <f t="shared" si="139"/>
        <v>2288929.7558386419</v>
      </c>
    </row>
    <row r="255" spans="4:66" x14ac:dyDescent="0.25">
      <c r="D255" t="str">
        <f t="shared" si="140"/>
        <v>2022FevereiroFrança</v>
      </c>
      <c r="E255" s="2">
        <v>2022</v>
      </c>
      <c r="F255" s="2" t="s">
        <v>55</v>
      </c>
      <c r="G255" s="2" t="s">
        <v>38</v>
      </c>
      <c r="H255" s="2" t="s">
        <v>29</v>
      </c>
      <c r="I255" s="45">
        <f t="shared" si="141"/>
        <v>251814623.11031818</v>
      </c>
      <c r="J255" s="33">
        <v>118743799.08651046</v>
      </c>
      <c r="K255" s="41">
        <v>28149680.328166664</v>
      </c>
      <c r="L255" s="41">
        <v>28347734.814706914</v>
      </c>
      <c r="M255" s="41">
        <v>7501774.2451804187</v>
      </c>
      <c r="N255" s="43">
        <v>8064702.8141300781</v>
      </c>
      <c r="O255" s="43">
        <v>2978474.3417887753</v>
      </c>
      <c r="P255" s="43">
        <v>58028457.47983487</v>
      </c>
      <c r="AC255" s="50" t="str">
        <f t="shared" si="142"/>
        <v>2022FevereiroFrança</v>
      </c>
      <c r="AD255" s="2">
        <v>2022</v>
      </c>
      <c r="AE255" s="2" t="s">
        <v>55</v>
      </c>
      <c r="AF255" s="2" t="s">
        <v>38</v>
      </c>
      <c r="AG255" s="2" t="s">
        <v>29</v>
      </c>
      <c r="AH255" s="54">
        <f t="shared" si="143"/>
        <v>251814623.11031818</v>
      </c>
      <c r="AI255" s="27">
        <f t="shared" si="166"/>
        <v>7.1538245201794954E-3</v>
      </c>
      <c r="AJ255" s="28">
        <f t="shared" si="167"/>
        <v>36712237.906913854</v>
      </c>
      <c r="AK255" s="46">
        <f t="shared" si="131"/>
        <v>17311745.236196835</v>
      </c>
      <c r="AL255" s="46">
        <f t="shared" si="132"/>
        <v>4103962.4643183877</v>
      </c>
      <c r="AM255" s="46">
        <f t="shared" si="133"/>
        <v>4132836.9726316398</v>
      </c>
      <c r="AN255" s="46">
        <f t="shared" si="134"/>
        <v>1093689.1488321901</v>
      </c>
      <c r="AO255" s="46">
        <f t="shared" si="135"/>
        <v>1175758.9162373366</v>
      </c>
      <c r="AP255" s="46">
        <f t="shared" si="136"/>
        <v>434233.95069270569</v>
      </c>
      <c r="AQ255" s="46">
        <f t="shared" si="137"/>
        <v>8460011.2180047594</v>
      </c>
      <c r="AS255" s="37">
        <f>100%-AS266</f>
        <v>0.92412451361867709</v>
      </c>
      <c r="AT255" s="37">
        <f t="shared" ref="AT255:BD255" si="169">100%-AT266</f>
        <v>0.93268586738111181</v>
      </c>
      <c r="AU255" s="37">
        <f t="shared" si="169"/>
        <v>0.93915343915343918</v>
      </c>
      <c r="AV255" s="37">
        <f t="shared" si="169"/>
        <v>0.94421162912519641</v>
      </c>
      <c r="AW255" s="37">
        <f t="shared" si="169"/>
        <v>0.94827586206896552</v>
      </c>
      <c r="AX255" s="37">
        <f t="shared" si="169"/>
        <v>0.95161290322580649</v>
      </c>
      <c r="AY255" s="37">
        <f t="shared" si="169"/>
        <v>0.95440189498618244</v>
      </c>
      <c r="AZ255" s="37">
        <f t="shared" si="169"/>
        <v>0.95676760306457498</v>
      </c>
      <c r="BA255" s="37">
        <f t="shared" si="169"/>
        <v>0.95879959308240081</v>
      </c>
      <c r="BB255" s="37">
        <f t="shared" si="169"/>
        <v>0.96056382641748494</v>
      </c>
      <c r="BC255" s="37">
        <f t="shared" si="169"/>
        <v>0.96210995542347699</v>
      </c>
      <c r="BD255" s="37">
        <f t="shared" si="169"/>
        <v>0.96347607052896722</v>
      </c>
      <c r="BG255" s="50" t="str">
        <f t="shared" si="138"/>
        <v>2022JaneiroCosta Rica</v>
      </c>
      <c r="BH255" s="2">
        <v>2022</v>
      </c>
      <c r="BI255" s="55" t="s">
        <v>16</v>
      </c>
      <c r="BJ255" s="55" t="str">
        <f t="shared" si="144"/>
        <v>Janeiro/2022</v>
      </c>
      <c r="BK255" s="2" t="s">
        <v>27</v>
      </c>
      <c r="BL255" s="2" t="s">
        <v>20</v>
      </c>
      <c r="BM255" s="52" t="s">
        <v>1198</v>
      </c>
      <c r="BN255" s="51">
        <f t="shared" si="139"/>
        <v>756152.38885145599</v>
      </c>
    </row>
    <row r="256" spans="4:66" x14ac:dyDescent="0.25">
      <c r="D256" t="str">
        <f t="shared" si="140"/>
        <v>2022FevereiroReino Unido</v>
      </c>
      <c r="E256" s="2">
        <v>2022</v>
      </c>
      <c r="F256" s="2" t="s">
        <v>55</v>
      </c>
      <c r="G256" s="2" t="s">
        <v>38</v>
      </c>
      <c r="H256" s="2" t="s">
        <v>30</v>
      </c>
      <c r="I256" s="45">
        <f t="shared" si="141"/>
        <v>555102722.40886164</v>
      </c>
      <c r="J256" s="33">
        <v>250681353.62707767</v>
      </c>
      <c r="K256" s="41">
        <v>41286197.814644441</v>
      </c>
      <c r="L256" s="41">
        <v>91117719.047272235</v>
      </c>
      <c r="M256" s="41">
        <v>22505322.735541258</v>
      </c>
      <c r="N256" s="43">
        <v>40323514.070650391</v>
      </c>
      <c r="O256" s="43">
        <v>14892371.708943877</v>
      </c>
      <c r="P256" s="43">
        <v>94296243.404731676</v>
      </c>
      <c r="AC256" s="50" t="str">
        <f t="shared" si="142"/>
        <v>2022FevereiroReino Unido</v>
      </c>
      <c r="AD256" s="2">
        <v>2022</v>
      </c>
      <c r="AE256" s="2" t="s">
        <v>55</v>
      </c>
      <c r="AF256" s="2" t="s">
        <v>38</v>
      </c>
      <c r="AG256" s="2" t="s">
        <v>30</v>
      </c>
      <c r="AH256" s="54">
        <f t="shared" si="143"/>
        <v>555102722.40886164</v>
      </c>
      <c r="AI256" s="27">
        <f t="shared" si="166"/>
        <v>1.5769963704797208E-2</v>
      </c>
      <c r="AJ256" s="28">
        <f t="shared" si="167"/>
        <v>80928831.519533187</v>
      </c>
      <c r="AK256" s="46">
        <f t="shared" si="131"/>
        <v>36547017.720859982</v>
      </c>
      <c r="AL256" s="46">
        <f t="shared" si="132"/>
        <v>6019144.9476669692</v>
      </c>
      <c r="AM256" s="46">
        <f t="shared" si="133"/>
        <v>13284118.840601701</v>
      </c>
      <c r="AN256" s="46">
        <f t="shared" si="134"/>
        <v>3281067.4464965705</v>
      </c>
      <c r="AO256" s="46">
        <f t="shared" si="135"/>
        <v>5878794.5811866838</v>
      </c>
      <c r="AP256" s="46">
        <f t="shared" si="136"/>
        <v>2171169.7534635281</v>
      </c>
      <c r="AQ256" s="46">
        <f t="shared" si="137"/>
        <v>13747518.229257736</v>
      </c>
      <c r="AR256" s="2" t="s">
        <v>28</v>
      </c>
      <c r="AS256" s="36">
        <f>AS243/SUM(AS243:AS253)</f>
        <v>0.1727335539474163</v>
      </c>
      <c r="AT256" s="36">
        <f t="shared" ref="AT256:BD256" si="170">AT243/SUM(AT243:AT253)</f>
        <v>0.16763961668614755</v>
      </c>
      <c r="AU256" s="36">
        <f t="shared" si="170"/>
        <v>0.16356808809639001</v>
      </c>
      <c r="AV256" s="36">
        <f t="shared" si="170"/>
        <v>0.10527230856455878</v>
      </c>
      <c r="AW256" s="36">
        <f t="shared" si="170"/>
        <v>0.15748353581216509</v>
      </c>
      <c r="AX256" s="36">
        <f t="shared" si="170"/>
        <v>0.15515427769985976</v>
      </c>
      <c r="AY256" s="36">
        <f t="shared" si="170"/>
        <v>0.15316379458153381</v>
      </c>
      <c r="AZ256" s="36">
        <f t="shared" si="170"/>
        <v>0.15144366156515621</v>
      </c>
      <c r="BA256" s="36">
        <f t="shared" si="170"/>
        <v>0.14994259492166129</v>
      </c>
      <c r="BB256" s="36">
        <f t="shared" si="170"/>
        <v>0.14862143894081606</v>
      </c>
      <c r="BC256" s="36">
        <f t="shared" si="170"/>
        <v>0.16238142707569231</v>
      </c>
      <c r="BD256" s="36">
        <f t="shared" si="170"/>
        <v>0.14640374443638432</v>
      </c>
      <c r="BG256" s="50" t="str">
        <f t="shared" si="138"/>
        <v>2022JaneiroEl Salvador</v>
      </c>
      <c r="BH256" s="2">
        <v>2022</v>
      </c>
      <c r="BI256" s="55" t="s">
        <v>16</v>
      </c>
      <c r="BJ256" s="55" t="str">
        <f t="shared" si="144"/>
        <v>Janeiro/2022</v>
      </c>
      <c r="BK256" s="2" t="s">
        <v>27</v>
      </c>
      <c r="BL256" s="2" t="s">
        <v>21</v>
      </c>
      <c r="BM256" s="52" t="s">
        <v>1198</v>
      </c>
      <c r="BN256" s="51">
        <f t="shared" si="139"/>
        <v>226845.71665543682</v>
      </c>
    </row>
    <row r="257" spans="4:66" x14ac:dyDescent="0.25">
      <c r="D257" t="str">
        <f t="shared" si="140"/>
        <v>2022FevereiroItália</v>
      </c>
      <c r="E257" s="2">
        <v>2022</v>
      </c>
      <c r="F257" s="2" t="s">
        <v>55</v>
      </c>
      <c r="G257" s="2" t="s">
        <v>38</v>
      </c>
      <c r="H257" s="2" t="s">
        <v>31</v>
      </c>
      <c r="I257" s="45">
        <f t="shared" si="141"/>
        <v>197701784.59751806</v>
      </c>
      <c r="J257" s="33">
        <v>89057849.314882845</v>
      </c>
      <c r="K257" s="41">
        <v>28149680.328166664</v>
      </c>
      <c r="L257" s="41">
        <v>18895790.092203207</v>
      </c>
      <c r="M257" s="41">
        <v>3750887.1225902094</v>
      </c>
      <c r="N257" s="43">
        <v>4838821.688478047</v>
      </c>
      <c r="O257" s="43">
        <v>2233855.7563415812</v>
      </c>
      <c r="P257" s="43">
        <v>50774900.294855513</v>
      </c>
      <c r="AC257" s="50" t="str">
        <f t="shared" si="142"/>
        <v>2022FevereiroItália</v>
      </c>
      <c r="AD257" s="2">
        <v>2022</v>
      </c>
      <c r="AE257" s="2" t="s">
        <v>55</v>
      </c>
      <c r="AF257" s="2" t="s">
        <v>38</v>
      </c>
      <c r="AG257" s="2" t="s">
        <v>31</v>
      </c>
      <c r="AH257" s="54">
        <f t="shared" si="143"/>
        <v>197701784.59751806</v>
      </c>
      <c r="AI257" s="27">
        <f t="shared" si="166"/>
        <v>5.6165279715204002E-3</v>
      </c>
      <c r="AJ257" s="28">
        <f t="shared" si="167"/>
        <v>28823087.639298093</v>
      </c>
      <c r="AK257" s="46">
        <f t="shared" si="131"/>
        <v>12983808.927147625</v>
      </c>
      <c r="AL257" s="46">
        <f t="shared" si="132"/>
        <v>4103962.4643183872</v>
      </c>
      <c r="AM257" s="46">
        <f t="shared" si="133"/>
        <v>2754831.0448998902</v>
      </c>
      <c r="AN257" s="46">
        <f t="shared" si="134"/>
        <v>546844.57441609504</v>
      </c>
      <c r="AO257" s="46">
        <f t="shared" si="135"/>
        <v>705455.34974240197</v>
      </c>
      <c r="AP257" s="46">
        <f t="shared" si="136"/>
        <v>325675.46301952924</v>
      </c>
      <c r="AQ257" s="46">
        <f t="shared" si="137"/>
        <v>7402509.8157541649</v>
      </c>
      <c r="AR257" s="2" t="s">
        <v>29</v>
      </c>
      <c r="AS257" s="36">
        <f>AS244/SUM(AS243:AS253)</f>
        <v>0.1209134877631914</v>
      </c>
      <c r="AT257" s="36">
        <f t="shared" ref="AT257:BD257" si="171">AT244/SUM(AT243:AT253)</f>
        <v>0.12191972122628912</v>
      </c>
      <c r="AU257" s="36">
        <f t="shared" si="171"/>
        <v>0.12267606607229249</v>
      </c>
      <c r="AV257" s="36">
        <f t="shared" si="171"/>
        <v>8.0978698895814452E-2</v>
      </c>
      <c r="AW257" s="36">
        <f t="shared" si="171"/>
        <v>0.12373706385241542</v>
      </c>
      <c r="AX257" s="36">
        <f t="shared" si="171"/>
        <v>0.12412342215988779</v>
      </c>
      <c r="AY257" s="36">
        <f t="shared" si="171"/>
        <v>0.12444558309749622</v>
      </c>
      <c r="AZ257" s="36">
        <f t="shared" si="171"/>
        <v>0.12471830952424628</v>
      </c>
      <c r="BA257" s="36">
        <f t="shared" si="171"/>
        <v>0.12495216243471773</v>
      </c>
      <c r="BB257" s="36">
        <f t="shared" si="171"/>
        <v>0.12515489595016088</v>
      </c>
      <c r="BC257" s="36">
        <f t="shared" si="171"/>
        <v>0.13802421301433845</v>
      </c>
      <c r="BD257" s="36">
        <f t="shared" si="171"/>
        <v>0.12548892380261514</v>
      </c>
      <c r="BG257" s="50" t="str">
        <f t="shared" si="138"/>
        <v>2022JaneiroGuatemala</v>
      </c>
      <c r="BH257" s="2">
        <v>2022</v>
      </c>
      <c r="BI257" s="55" t="s">
        <v>16</v>
      </c>
      <c r="BJ257" s="55" t="str">
        <f t="shared" si="144"/>
        <v>Janeiro/2022</v>
      </c>
      <c r="BK257" s="2" t="s">
        <v>27</v>
      </c>
      <c r="BL257" s="2" t="s">
        <v>22</v>
      </c>
      <c r="BM257" s="52" t="s">
        <v>1198</v>
      </c>
      <c r="BN257" s="51">
        <f t="shared" si="139"/>
        <v>302460.95554058242</v>
      </c>
    </row>
    <row r="258" spans="4:66" x14ac:dyDescent="0.25">
      <c r="D258" t="str">
        <f t="shared" si="140"/>
        <v>2022FevereiroEspanha</v>
      </c>
      <c r="E258" s="2">
        <v>2022</v>
      </c>
      <c r="F258" s="2" t="s">
        <v>55</v>
      </c>
      <c r="G258" s="2" t="s">
        <v>38</v>
      </c>
      <c r="H258" s="2" t="s">
        <v>32</v>
      </c>
      <c r="I258" s="45">
        <f t="shared" si="141"/>
        <v>169723030.38539949</v>
      </c>
      <c r="J258" s="33">
        <v>72565654.99731195</v>
      </c>
      <c r="K258" s="41">
        <v>28149680.328166664</v>
      </c>
      <c r="L258" s="41">
        <v>18895790.092203207</v>
      </c>
      <c r="M258" s="41">
        <v>1875443.5612951047</v>
      </c>
      <c r="N258" s="43">
        <v>3225881.125652031</v>
      </c>
      <c r="O258" s="43">
        <v>1489237.1708943876</v>
      </c>
      <c r="P258" s="43">
        <v>43521343.109876156</v>
      </c>
      <c r="AC258" s="50" t="str">
        <f t="shared" si="142"/>
        <v>2022FevereiroEspanha</v>
      </c>
      <c r="AD258" s="2">
        <v>2022</v>
      </c>
      <c r="AE258" s="2" t="s">
        <v>55</v>
      </c>
      <c r="AF258" s="2" t="s">
        <v>38</v>
      </c>
      <c r="AG258" s="2" t="s">
        <v>32</v>
      </c>
      <c r="AH258" s="54">
        <f t="shared" si="143"/>
        <v>169723030.38539949</v>
      </c>
      <c r="AI258" s="27">
        <f t="shared" si="166"/>
        <v>4.8216769995852136E-3</v>
      </c>
      <c r="AJ258" s="28">
        <f t="shared" si="167"/>
        <v>24744044.618335914</v>
      </c>
      <c r="AK258" s="46">
        <f t="shared" si="131"/>
        <v>10579399.866564732</v>
      </c>
      <c r="AL258" s="46">
        <f t="shared" si="132"/>
        <v>4103962.4643183872</v>
      </c>
      <c r="AM258" s="46">
        <f t="shared" si="133"/>
        <v>2754831.0448998897</v>
      </c>
      <c r="AN258" s="46">
        <f t="shared" si="134"/>
        <v>273422.28720804752</v>
      </c>
      <c r="AO258" s="46">
        <f t="shared" si="135"/>
        <v>470303.56649493467</v>
      </c>
      <c r="AP258" s="46">
        <f t="shared" si="136"/>
        <v>217116.97534635282</v>
      </c>
      <c r="AQ258" s="46">
        <f t="shared" si="137"/>
        <v>6345008.4135035705</v>
      </c>
      <c r="AR258" s="2" t="s">
        <v>30</v>
      </c>
      <c r="AS258" s="36">
        <f>AS245/SUM(AS243:AS253)</f>
        <v>0.21591694243427037</v>
      </c>
      <c r="AT258" s="36">
        <f t="shared" ref="AT258:BD258" si="172">AT245/SUM(AT243:AT253)</f>
        <v>0.19811954699271983</v>
      </c>
      <c r="AU258" s="36">
        <f t="shared" si="172"/>
        <v>0.18401409910843874</v>
      </c>
      <c r="AV258" s="36">
        <f t="shared" si="172"/>
        <v>0.11337017845414023</v>
      </c>
      <c r="AW258" s="36">
        <f t="shared" si="172"/>
        <v>0.1631079478054567</v>
      </c>
      <c r="AX258" s="36">
        <f t="shared" si="172"/>
        <v>0.15515427769985976</v>
      </c>
      <c r="AY258" s="36">
        <f t="shared" si="172"/>
        <v>0.14837742600086087</v>
      </c>
      <c r="AZ258" s="36">
        <f t="shared" si="172"/>
        <v>0.14253521088485291</v>
      </c>
      <c r="BA258" s="36">
        <f t="shared" si="172"/>
        <v>0.13744737867818951</v>
      </c>
      <c r="BB258" s="36">
        <f t="shared" si="172"/>
        <v>0.13297707694704594</v>
      </c>
      <c r="BC258" s="36">
        <f t="shared" si="172"/>
        <v>0.14208374869123078</v>
      </c>
      <c r="BD258" s="36">
        <f t="shared" si="172"/>
        <v>0.12548892380261514</v>
      </c>
      <c r="BG258" s="50" t="str">
        <f t="shared" si="138"/>
        <v>2022JaneiroHonduras</v>
      </c>
      <c r="BH258" s="2">
        <v>2022</v>
      </c>
      <c r="BI258" s="55" t="s">
        <v>16</v>
      </c>
      <c r="BJ258" s="55" t="str">
        <f t="shared" si="144"/>
        <v>Janeiro/2022</v>
      </c>
      <c r="BK258" s="2" t="s">
        <v>27</v>
      </c>
      <c r="BL258" s="2" t="s">
        <v>23</v>
      </c>
      <c r="BM258" s="52" t="s">
        <v>1198</v>
      </c>
      <c r="BN258" s="51">
        <f t="shared" si="139"/>
        <v>151230.47777029121</v>
      </c>
    </row>
    <row r="259" spans="4:66" x14ac:dyDescent="0.25">
      <c r="D259" t="str">
        <f t="shared" si="140"/>
        <v>2022FevereiroPolônia</v>
      </c>
      <c r="E259" s="2">
        <v>2022</v>
      </c>
      <c r="F259" s="2" t="s">
        <v>55</v>
      </c>
      <c r="G259" s="2" t="s">
        <v>38</v>
      </c>
      <c r="H259" s="2" t="s">
        <v>33</v>
      </c>
      <c r="I259" s="45">
        <f t="shared" si="141"/>
        <v>131851798.20180035</v>
      </c>
      <c r="J259" s="33">
        <v>56073460.679741055</v>
      </c>
      <c r="K259" s="41">
        <v>20643098.907322221</v>
      </c>
      <c r="L259" s="41">
        <v>9451944.7225037068</v>
      </c>
      <c r="M259" s="41">
        <v>6251478.5376503495</v>
      </c>
      <c r="N259" s="43">
        <v>2419410.8442390235</v>
      </c>
      <c r="O259" s="43">
        <v>744618.58544719382</v>
      </c>
      <c r="P259" s="43">
        <v>36267785.924896799</v>
      </c>
      <c r="AC259" s="50" t="str">
        <f t="shared" si="142"/>
        <v>2022FevereiroPolônia</v>
      </c>
      <c r="AD259" s="2">
        <v>2022</v>
      </c>
      <c r="AE259" s="2" t="s">
        <v>55</v>
      </c>
      <c r="AF259" s="2" t="s">
        <v>38</v>
      </c>
      <c r="AG259" s="2" t="s">
        <v>33</v>
      </c>
      <c r="AH259" s="54">
        <f t="shared" si="143"/>
        <v>131851798.20180035</v>
      </c>
      <c r="AI259" s="27">
        <f t="shared" si="166"/>
        <v>3.7457897216420562E-3</v>
      </c>
      <c r="AJ259" s="28">
        <f t="shared" si="167"/>
        <v>19222770.005371254</v>
      </c>
      <c r="AK259" s="46">
        <f t="shared" ref="AK259:AK322" si="173">(VLOOKUP($AC259,$D:$P,7,FALSE)/VLOOKUP($AC259,$D:$P,6,FALSE))*$AJ259</f>
        <v>8174990.80598184</v>
      </c>
      <c r="AL259" s="46">
        <f t="shared" ref="AL259:AL322" si="174">(VLOOKUP($AC259,$D:$P,8,FALSE)/VLOOKUP($AC259,$D:$P,6,FALSE))*$AJ259</f>
        <v>3009572.473833485</v>
      </c>
      <c r="AM259" s="46">
        <f t="shared" ref="AM259:AM322" si="175">(VLOOKUP($AC259,$D:$P,9,FALSE)/VLOOKUP($AC259,$D:$P,6,FALSE))*$AJ259</f>
        <v>1378005.9277317501</v>
      </c>
      <c r="AN259" s="46">
        <f t="shared" ref="AN259:AN322" si="176">(VLOOKUP($AC259,$D:$P,10,FALSE)/VLOOKUP($AC259,$D:$P,6,FALSE))*$AJ259</f>
        <v>911407.6240268253</v>
      </c>
      <c r="AO259" s="46">
        <f t="shared" ref="AO259:AO322" si="177">(VLOOKUP($AC259,$D:$P,11,FALSE)/VLOOKUP($AC259,$D:$P,6,FALSE))*$AJ259</f>
        <v>352727.67487120104</v>
      </c>
      <c r="AP259" s="46">
        <f t="shared" ref="AP259:AP322" si="178">(VLOOKUP($AC259,$D:$P,12,FALSE)/VLOOKUP($AC259,$D:$P,6,FALSE))*$AJ259</f>
        <v>108558.48767317644</v>
      </c>
      <c r="AQ259" s="46">
        <f t="shared" ref="AQ259:AQ322" si="179">(VLOOKUP($AC259,$D:$P,13,FALSE)/VLOOKUP($AC259,$D:$P,6,FALSE))*$AJ259</f>
        <v>5287507.011252977</v>
      </c>
      <c r="AR259" s="2" t="s">
        <v>31</v>
      </c>
      <c r="AS259" s="36">
        <f>AS246/SUM(AS243:AS253)</f>
        <v>0.10364013236844977</v>
      </c>
      <c r="AT259" s="36">
        <f t="shared" ref="AT259:BD259" si="180">AT246/SUM(AT243:AT253)</f>
        <v>0.10667975607300298</v>
      </c>
      <c r="AU259" s="36">
        <f t="shared" si="180"/>
        <v>0.10904539206425999</v>
      </c>
      <c r="AV259" s="36">
        <f t="shared" si="180"/>
        <v>7.2880829006233008E-2</v>
      </c>
      <c r="AW259" s="36">
        <f t="shared" si="180"/>
        <v>0.1124882398658322</v>
      </c>
      <c r="AX259" s="36">
        <f t="shared" si="180"/>
        <v>0.11377980364656382</v>
      </c>
      <c r="AY259" s="36">
        <f t="shared" si="180"/>
        <v>0.11487284593615035</v>
      </c>
      <c r="AZ259" s="36">
        <f t="shared" si="180"/>
        <v>0.11580985884394297</v>
      </c>
      <c r="BA259" s="36">
        <f t="shared" si="180"/>
        <v>0.11662201827240322</v>
      </c>
      <c r="BB259" s="36">
        <f t="shared" si="180"/>
        <v>0.11733271495327584</v>
      </c>
      <c r="BC259" s="36">
        <f t="shared" si="180"/>
        <v>0.12990514166055384</v>
      </c>
      <c r="BD259" s="36">
        <f t="shared" si="180"/>
        <v>0.11851731692469207</v>
      </c>
      <c r="BG259" s="50" t="str">
        <f t="shared" ref="BG259:BG322" si="181">BH259&amp;BI259&amp;BL259</f>
        <v>2022JaneiroNicarágua</v>
      </c>
      <c r="BH259" s="2">
        <v>2022</v>
      </c>
      <c r="BI259" s="55" t="s">
        <v>16</v>
      </c>
      <c r="BJ259" s="55" t="str">
        <f t="shared" si="144"/>
        <v>Janeiro/2022</v>
      </c>
      <c r="BK259" s="2" t="s">
        <v>27</v>
      </c>
      <c r="BL259" s="2" t="s">
        <v>24</v>
      </c>
      <c r="BM259" s="52" t="s">
        <v>1198</v>
      </c>
      <c r="BN259" s="51">
        <f t="shared" ref="BN259:BN322" si="182">VLOOKUP(BG259,AC:AQ,VLOOKUP(BM259,$BP$2:$BQ$16,2,FALSE),FALSE)</f>
        <v>75615.238885145605</v>
      </c>
    </row>
    <row r="260" spans="4:66" x14ac:dyDescent="0.25">
      <c r="D260" t="str">
        <f t="shared" ref="D260:D323" si="183">_xlfn.CONCAT(E260,F260,H260)</f>
        <v>2022FevereiroRússia</v>
      </c>
      <c r="E260" s="2">
        <v>2022</v>
      </c>
      <c r="F260" s="2" t="s">
        <v>55</v>
      </c>
      <c r="G260" s="2" t="s">
        <v>38</v>
      </c>
      <c r="H260" s="2" t="s">
        <v>34</v>
      </c>
      <c r="I260" s="45">
        <f t="shared" ref="I260:I323" si="184">SUM(J260:P260)</f>
        <v>118743799.08651046</v>
      </c>
      <c r="J260" s="33">
        <v>118743799.08651046</v>
      </c>
      <c r="K260" s="41">
        <v>0</v>
      </c>
      <c r="L260" s="41">
        <v>0</v>
      </c>
      <c r="M260" s="41">
        <v>0</v>
      </c>
      <c r="N260" s="43">
        <v>0</v>
      </c>
      <c r="O260" s="43">
        <v>0</v>
      </c>
      <c r="P260" s="43">
        <v>0</v>
      </c>
      <c r="AC260" s="50" t="str">
        <f t="shared" ref="AC260:AC323" si="185">_xlfn.CONCAT(AD260,AE260,AG260)</f>
        <v>2022FevereiroRússia</v>
      </c>
      <c r="AD260" s="2">
        <v>2022</v>
      </c>
      <c r="AE260" s="2" t="s">
        <v>55</v>
      </c>
      <c r="AF260" s="2" t="s">
        <v>38</v>
      </c>
      <c r="AG260" s="2" t="s">
        <v>34</v>
      </c>
      <c r="AH260" s="54">
        <f t="shared" ref="AH260:AH323" si="186">VLOOKUP(AC260,D:P,6,FALSE)</f>
        <v>118743799.08651046</v>
      </c>
      <c r="AI260" s="27">
        <f t="shared" si="166"/>
        <v>3.3734033831395024E-3</v>
      </c>
      <c r="AJ260" s="28">
        <f t="shared" si="167"/>
        <v>17311745.236196835</v>
      </c>
      <c r="AK260" s="46">
        <f t="shared" si="173"/>
        <v>17311745.236196835</v>
      </c>
      <c r="AL260" s="46">
        <f t="shared" si="174"/>
        <v>0</v>
      </c>
      <c r="AM260" s="46">
        <f t="shared" si="175"/>
        <v>0</v>
      </c>
      <c r="AN260" s="46">
        <f t="shared" si="176"/>
        <v>0</v>
      </c>
      <c r="AO260" s="46">
        <f t="shared" si="177"/>
        <v>0</v>
      </c>
      <c r="AP260" s="46">
        <f t="shared" si="178"/>
        <v>0</v>
      </c>
      <c r="AQ260" s="46">
        <f t="shared" si="179"/>
        <v>0</v>
      </c>
      <c r="AR260" s="2" t="s">
        <v>32</v>
      </c>
      <c r="AS260" s="36">
        <f>AS247/SUM(AS243:AS253)</f>
        <v>8.6366776973708148E-2</v>
      </c>
      <c r="AT260" s="36">
        <f t="shared" ref="AT260:BD260" si="187">AT247/SUM(AT243:AT253)</f>
        <v>9.1439790919716851E-2</v>
      </c>
      <c r="AU260" s="36">
        <f t="shared" si="187"/>
        <v>9.5414718056227504E-2</v>
      </c>
      <c r="AV260" s="36">
        <f t="shared" si="187"/>
        <v>6.4782959116651564E-2</v>
      </c>
      <c r="AW260" s="36">
        <f t="shared" si="187"/>
        <v>0.10123941587924899</v>
      </c>
      <c r="AX260" s="36">
        <f t="shared" si="187"/>
        <v>0.10343618513323984</v>
      </c>
      <c r="AY260" s="36">
        <f t="shared" si="187"/>
        <v>0.10530010877480449</v>
      </c>
      <c r="AZ260" s="36">
        <f t="shared" si="187"/>
        <v>0.10690140816363967</v>
      </c>
      <c r="BA260" s="36">
        <f t="shared" si="187"/>
        <v>0.1082918741100887</v>
      </c>
      <c r="BB260" s="36">
        <f t="shared" si="187"/>
        <v>0.10951053395639078</v>
      </c>
      <c r="BC260" s="36">
        <f t="shared" si="187"/>
        <v>0.12178607030676923</v>
      </c>
      <c r="BD260" s="36">
        <f t="shared" si="187"/>
        <v>0.11154571004676901</v>
      </c>
      <c r="BG260" s="50" t="str">
        <f t="shared" si="181"/>
        <v>2022JaneiroPanamá</v>
      </c>
      <c r="BH260" s="2">
        <v>2022</v>
      </c>
      <c r="BI260" s="55" t="s">
        <v>16</v>
      </c>
      <c r="BJ260" s="55" t="str">
        <f t="shared" ref="BJ260:BJ323" si="188">BI260&amp;"/"&amp;BH260</f>
        <v>Janeiro/2022</v>
      </c>
      <c r="BK260" s="2" t="s">
        <v>27</v>
      </c>
      <c r="BL260" s="2" t="s">
        <v>25</v>
      </c>
      <c r="BM260" s="52" t="s">
        <v>1198</v>
      </c>
      <c r="BN260" s="51">
        <f t="shared" si="182"/>
        <v>378076.194425728</v>
      </c>
    </row>
    <row r="261" spans="4:66" x14ac:dyDescent="0.25">
      <c r="D261" t="str">
        <f t="shared" si="183"/>
        <v>2022FevereiroHolanda</v>
      </c>
      <c r="E261" s="2">
        <v>2022</v>
      </c>
      <c r="F261" s="2" t="s">
        <v>55</v>
      </c>
      <c r="G261" s="2" t="s">
        <v>38</v>
      </c>
      <c r="H261" s="2" t="s">
        <v>35</v>
      </c>
      <c r="I261" s="45">
        <f t="shared" si="184"/>
        <v>102293779.57646589</v>
      </c>
      <c r="J261" s="33">
        <v>42879705.22568433</v>
      </c>
      <c r="K261" s="41">
        <v>16889808.196899999</v>
      </c>
      <c r="L261" s="41">
        <v>7022138.8812431134</v>
      </c>
      <c r="M261" s="41">
        <v>937721.78064755234</v>
      </c>
      <c r="N261" s="43">
        <v>806470.28141300776</v>
      </c>
      <c r="O261" s="43">
        <v>1116927.8781707906</v>
      </c>
      <c r="P261" s="43">
        <v>32641007.332407117</v>
      </c>
      <c r="AC261" s="50" t="str">
        <f t="shared" si="185"/>
        <v>2022FevereiroHolanda</v>
      </c>
      <c r="AD261" s="2">
        <v>2022</v>
      </c>
      <c r="AE261" s="2" t="s">
        <v>55</v>
      </c>
      <c r="AF261" s="2" t="s">
        <v>38</v>
      </c>
      <c r="AG261" s="2" t="s">
        <v>35</v>
      </c>
      <c r="AH261" s="54">
        <f t="shared" si="186"/>
        <v>102293779.57646589</v>
      </c>
      <c r="AI261" s="27">
        <f t="shared" si="166"/>
        <v>2.9060732834223272E-3</v>
      </c>
      <c r="AJ261" s="28">
        <f t="shared" si="167"/>
        <v>14913484.871620793</v>
      </c>
      <c r="AK261" s="46">
        <f t="shared" si="173"/>
        <v>6251463.5575155243</v>
      </c>
      <c r="AL261" s="46">
        <f t="shared" si="174"/>
        <v>2462377.4785910333</v>
      </c>
      <c r="AM261" s="46">
        <f t="shared" si="175"/>
        <v>1023762.7586490379</v>
      </c>
      <c r="AN261" s="46">
        <f t="shared" si="176"/>
        <v>136711.14360402379</v>
      </c>
      <c r="AO261" s="46">
        <f t="shared" si="177"/>
        <v>117575.89162373368</v>
      </c>
      <c r="AP261" s="46">
        <f t="shared" si="178"/>
        <v>162837.73150976462</v>
      </c>
      <c r="AQ261" s="46">
        <f t="shared" si="179"/>
        <v>4758756.3101276783</v>
      </c>
      <c r="AR261" s="2" t="s">
        <v>33</v>
      </c>
      <c r="AS261" s="36">
        <f>AS248/SUM(AS243:AS253)</f>
        <v>6.9093421578966516E-2</v>
      </c>
      <c r="AT261" s="36">
        <f t="shared" ref="AT261:BD261" si="189">AT248/SUM(AT243:AT253)</f>
        <v>7.6199825766430709E-2</v>
      </c>
      <c r="AU261" s="36">
        <f t="shared" si="189"/>
        <v>8.1784044048195004E-2</v>
      </c>
      <c r="AV261" s="36">
        <f t="shared" si="189"/>
        <v>5.6685089227070114E-2</v>
      </c>
      <c r="AW261" s="36">
        <f t="shared" si="189"/>
        <v>8.9990591892665769E-2</v>
      </c>
      <c r="AX261" s="36">
        <f t="shared" si="189"/>
        <v>9.3092566619915842E-2</v>
      </c>
      <c r="AY261" s="36">
        <f t="shared" si="189"/>
        <v>9.5727371613458623E-2</v>
      </c>
      <c r="AZ261" s="36">
        <f t="shared" si="189"/>
        <v>9.7992957483336363E-2</v>
      </c>
      <c r="BA261" s="36">
        <f t="shared" si="189"/>
        <v>9.9961729947774192E-2</v>
      </c>
      <c r="BB261" s="36">
        <f t="shared" si="189"/>
        <v>0.10168835295950572</v>
      </c>
      <c r="BC261" s="36">
        <f t="shared" si="189"/>
        <v>0.11366699895298461</v>
      </c>
      <c r="BD261" s="36">
        <f t="shared" si="189"/>
        <v>0.10457410316884594</v>
      </c>
      <c r="BG261" s="50" t="str">
        <f t="shared" si="181"/>
        <v>2022FevereiroCosta Rica</v>
      </c>
      <c r="BH261" s="2">
        <v>2022</v>
      </c>
      <c r="BI261" s="55" t="s">
        <v>55</v>
      </c>
      <c r="BJ261" s="55" t="str">
        <f t="shared" si="188"/>
        <v>Fevereiro/2022</v>
      </c>
      <c r="BK261" s="2" t="s">
        <v>27</v>
      </c>
      <c r="BL261" s="2" t="s">
        <v>20</v>
      </c>
      <c r="BM261" s="52" t="s">
        <v>1198</v>
      </c>
      <c r="BN261" s="51">
        <f t="shared" si="182"/>
        <v>680537.14996631036</v>
      </c>
    </row>
    <row r="262" spans="4:66" x14ac:dyDescent="0.25">
      <c r="D262" t="str">
        <f t="shared" si="183"/>
        <v>2022FevereiroSuíça</v>
      </c>
      <c r="E262" s="2">
        <v>2022</v>
      </c>
      <c r="F262" s="2" t="s">
        <v>55</v>
      </c>
      <c r="G262" s="2" t="s">
        <v>38</v>
      </c>
      <c r="H262" s="2" t="s">
        <v>36</v>
      </c>
      <c r="I262" s="45">
        <f t="shared" si="184"/>
        <v>96398168.235072762</v>
      </c>
      <c r="J262" s="33">
        <v>49476582.9527127</v>
      </c>
      <c r="K262" s="41">
        <v>14074840.164083332</v>
      </c>
      <c r="L262" s="41">
        <v>6074514.6031514816</v>
      </c>
      <c r="M262" s="41">
        <v>3125739.2688251748</v>
      </c>
      <c r="N262" s="43">
        <v>322588.11256520316</v>
      </c>
      <c r="O262" s="43">
        <v>112520.14180090929</v>
      </c>
      <c r="P262" s="43">
        <v>23211382.991933949</v>
      </c>
      <c r="AC262" s="50" t="str">
        <f t="shared" si="185"/>
        <v>2022FevereiroSuíça</v>
      </c>
      <c r="AD262" s="2">
        <v>2022</v>
      </c>
      <c r="AE262" s="2" t="s">
        <v>55</v>
      </c>
      <c r="AF262" s="2" t="s">
        <v>38</v>
      </c>
      <c r="AG262" s="2" t="s">
        <v>36</v>
      </c>
      <c r="AH262" s="54">
        <f t="shared" si="186"/>
        <v>96398168.235072762</v>
      </c>
      <c r="AI262" s="27">
        <f t="shared" si="166"/>
        <v>2.7385843248600222E-3</v>
      </c>
      <c r="AJ262" s="28">
        <f t="shared" si="167"/>
        <v>14053959.386172304</v>
      </c>
      <c r="AK262" s="46">
        <f t="shared" si="173"/>
        <v>7213227.1817486826</v>
      </c>
      <c r="AL262" s="46">
        <f t="shared" si="174"/>
        <v>2051981.2321591938</v>
      </c>
      <c r="AM262" s="46">
        <f t="shared" si="175"/>
        <v>885607.92270678002</v>
      </c>
      <c r="AN262" s="46">
        <f t="shared" si="176"/>
        <v>455703.81201341265</v>
      </c>
      <c r="AO262" s="46">
        <f t="shared" si="177"/>
        <v>47030.356649493478</v>
      </c>
      <c r="AP262" s="46">
        <f t="shared" si="178"/>
        <v>16404.393692835547</v>
      </c>
      <c r="AQ262" s="46">
        <f t="shared" si="179"/>
        <v>3384004.4872019044</v>
      </c>
      <c r="AR262" s="2" t="s">
        <v>34</v>
      </c>
      <c r="AS262" s="36">
        <f>AS249/SUM(AS243:AS253)</f>
        <v>0</v>
      </c>
      <c r="AT262" s="36">
        <f t="shared" ref="AT262:BD262" si="190">AT249/SUM(AT243:AT253)</f>
        <v>0</v>
      </c>
      <c r="AU262" s="36">
        <f t="shared" si="190"/>
        <v>0</v>
      </c>
      <c r="AV262" s="36">
        <f t="shared" si="190"/>
        <v>0</v>
      </c>
      <c r="AW262" s="36">
        <f t="shared" si="190"/>
        <v>0</v>
      </c>
      <c r="AX262" s="36">
        <f t="shared" si="190"/>
        <v>0</v>
      </c>
      <c r="AY262" s="36">
        <f t="shared" si="190"/>
        <v>0</v>
      </c>
      <c r="AZ262" s="36">
        <f t="shared" si="190"/>
        <v>0</v>
      </c>
      <c r="BA262" s="36">
        <f t="shared" si="190"/>
        <v>0</v>
      </c>
      <c r="BB262" s="36">
        <f t="shared" si="190"/>
        <v>0</v>
      </c>
      <c r="BC262" s="36">
        <f t="shared" si="190"/>
        <v>0</v>
      </c>
      <c r="BD262" s="36">
        <f t="shared" si="190"/>
        <v>0</v>
      </c>
      <c r="BG262" s="50" t="str">
        <f t="shared" si="181"/>
        <v>2022FevereiroEl Salvador</v>
      </c>
      <c r="BH262" s="2">
        <v>2022</v>
      </c>
      <c r="BI262" s="55" t="s">
        <v>55</v>
      </c>
      <c r="BJ262" s="55" t="str">
        <f t="shared" si="188"/>
        <v>Fevereiro/2022</v>
      </c>
      <c r="BK262" s="2" t="s">
        <v>27</v>
      </c>
      <c r="BL262" s="2" t="s">
        <v>21</v>
      </c>
      <c r="BM262" s="52" t="s">
        <v>1198</v>
      </c>
      <c r="BN262" s="51">
        <f t="shared" si="182"/>
        <v>211722.66887840768</v>
      </c>
    </row>
    <row r="263" spans="4:66" x14ac:dyDescent="0.25">
      <c r="D263" t="str">
        <f t="shared" si="183"/>
        <v>2022FevereiroSuécia</v>
      </c>
      <c r="E263" s="2">
        <v>2022</v>
      </c>
      <c r="F263" s="2" t="s">
        <v>55</v>
      </c>
      <c r="G263" s="2" t="s">
        <v>38</v>
      </c>
      <c r="H263" s="2" t="s">
        <v>37</v>
      </c>
      <c r="I263" s="45">
        <f t="shared" si="184"/>
        <v>82027848.761739314</v>
      </c>
      <c r="J263" s="33">
        <v>36282827.498655975</v>
      </c>
      <c r="K263" s="41">
        <v>14074840.164083332</v>
      </c>
      <c r="L263" s="41">
        <v>4721922.6848497521</v>
      </c>
      <c r="M263" s="41">
        <v>468860.89032377617</v>
      </c>
      <c r="N263" s="43">
        <v>645176.22513040632</v>
      </c>
      <c r="O263" s="43">
        <v>446771.15126831632</v>
      </c>
      <c r="P263" s="43">
        <v>25387450.147427756</v>
      </c>
      <c r="AC263" s="50" t="str">
        <f t="shared" si="185"/>
        <v>2022FevereiroSuécia</v>
      </c>
      <c r="AD263" s="2">
        <v>2022</v>
      </c>
      <c r="AE263" s="2" t="s">
        <v>55</v>
      </c>
      <c r="AF263" s="2" t="s">
        <v>38</v>
      </c>
      <c r="AG263" s="2" t="s">
        <v>37</v>
      </c>
      <c r="AH263" s="54">
        <f t="shared" si="186"/>
        <v>82027848.761739314</v>
      </c>
      <c r="AI263" s="27">
        <f t="shared" si="166"/>
        <v>2.3303366125494128E-3</v>
      </c>
      <c r="AJ263" s="28">
        <f t="shared" si="167"/>
        <v>11958900.009607619</v>
      </c>
      <c r="AK263" s="46">
        <f t="shared" si="173"/>
        <v>5289699.933282367</v>
      </c>
      <c r="AL263" s="46">
        <f t="shared" si="174"/>
        <v>2051981.2321591941</v>
      </c>
      <c r="AM263" s="46">
        <f t="shared" si="175"/>
        <v>688412.55858407042</v>
      </c>
      <c r="AN263" s="46">
        <f t="shared" si="176"/>
        <v>68355.571802011895</v>
      </c>
      <c r="AO263" s="46">
        <f t="shared" si="177"/>
        <v>94060.713298986957</v>
      </c>
      <c r="AP263" s="46">
        <f t="shared" si="178"/>
        <v>65135.092603905861</v>
      </c>
      <c r="AQ263" s="46">
        <f t="shared" si="179"/>
        <v>3701254.9078770829</v>
      </c>
      <c r="AR263" s="2" t="s">
        <v>35</v>
      </c>
      <c r="AS263" s="36">
        <f>AS250/SUM(AS243:AS253)</f>
        <v>6.04567438815957E-2</v>
      </c>
      <c r="AT263" s="36">
        <f t="shared" ref="AT263:BD263" si="191">AT250/SUM(AT243:AT253)</f>
        <v>6.8579843189787631E-2</v>
      </c>
      <c r="AU263" s="36">
        <f t="shared" si="191"/>
        <v>7.4968707044178753E-2</v>
      </c>
      <c r="AV263" s="36">
        <f t="shared" si="191"/>
        <v>5.2636154282279392E-2</v>
      </c>
      <c r="AW263" s="36">
        <f t="shared" si="191"/>
        <v>8.4366179899374158E-2</v>
      </c>
      <c r="AX263" s="36">
        <f t="shared" si="191"/>
        <v>8.792075736325386E-2</v>
      </c>
      <c r="AY263" s="36">
        <f t="shared" si="191"/>
        <v>9.0941003032785697E-2</v>
      </c>
      <c r="AZ263" s="36">
        <f t="shared" si="191"/>
        <v>9.3538732143184714E-2</v>
      </c>
      <c r="BA263" s="36">
        <f t="shared" si="191"/>
        <v>9.5796657866616924E-2</v>
      </c>
      <c r="BB263" s="36">
        <f t="shared" si="191"/>
        <v>9.7777262461063205E-2</v>
      </c>
      <c r="BC263" s="36">
        <f t="shared" si="191"/>
        <v>1.2178607030676924E-2</v>
      </c>
      <c r="BD263" s="36">
        <f t="shared" si="191"/>
        <v>0.10108829972988441</v>
      </c>
      <c r="BG263" s="50" t="str">
        <f t="shared" si="181"/>
        <v>2022FevereiroGuatemala</v>
      </c>
      <c r="BH263" s="2">
        <v>2022</v>
      </c>
      <c r="BI263" s="55" t="s">
        <v>55</v>
      </c>
      <c r="BJ263" s="55" t="str">
        <f t="shared" si="188"/>
        <v>Fevereiro/2022</v>
      </c>
      <c r="BK263" s="2" t="s">
        <v>27</v>
      </c>
      <c r="BL263" s="2" t="s">
        <v>22</v>
      </c>
      <c r="BM263" s="52" t="s">
        <v>1198</v>
      </c>
      <c r="BN263" s="51">
        <f t="shared" si="182"/>
        <v>264653.3360980096</v>
      </c>
    </row>
    <row r="264" spans="4:66" x14ac:dyDescent="0.25">
      <c r="D264" t="str">
        <f t="shared" si="183"/>
        <v>2022FevereiroOutros - Europa</v>
      </c>
      <c r="E264" s="2">
        <v>2022</v>
      </c>
      <c r="F264" s="2" t="s">
        <v>55</v>
      </c>
      <c r="G264" s="2" t="s">
        <v>38</v>
      </c>
      <c r="H264" s="2" t="s">
        <v>1192</v>
      </c>
      <c r="I264" s="45">
        <f t="shared" si="184"/>
        <v>150818600.06472707</v>
      </c>
      <c r="J264" s="33">
        <v>72130995.369696259</v>
      </c>
      <c r="K264" s="41">
        <v>17336564.344298553</v>
      </c>
      <c r="L264" s="41">
        <v>17336564.344298553</v>
      </c>
      <c r="M264" s="41">
        <v>4432881.9041706827</v>
      </c>
      <c r="N264" s="43">
        <v>5541102.3802133538</v>
      </c>
      <c r="O264" s="43">
        <v>2001907.2897810601</v>
      </c>
      <c r="P264" s="43">
        <v>32038584.43226862</v>
      </c>
      <c r="AC264" s="50" t="str">
        <f t="shared" si="185"/>
        <v>2022FevereiroOutros - Europa</v>
      </c>
      <c r="AD264" s="2">
        <v>2022</v>
      </c>
      <c r="AE264" s="2" t="s">
        <v>55</v>
      </c>
      <c r="AF264" s="2" t="s">
        <v>38</v>
      </c>
      <c r="AG264" s="2" t="s">
        <v>1192</v>
      </c>
      <c r="AH264" s="54">
        <f t="shared" si="186"/>
        <v>150818600.06472707</v>
      </c>
      <c r="AI264" s="27">
        <f t="shared" si="166"/>
        <v>4.2846193200206566E-3</v>
      </c>
      <c r="AJ264" s="28">
        <f t="shared" si="167"/>
        <v>21987953.908213992</v>
      </c>
      <c r="AK264" s="46">
        <f t="shared" si="173"/>
        <v>10516030.521844165</v>
      </c>
      <c r="AL264" s="46">
        <f t="shared" si="174"/>
        <v>2527510.3837698027</v>
      </c>
      <c r="AM264" s="46">
        <f t="shared" si="175"/>
        <v>2527510.3837698027</v>
      </c>
      <c r="AN264" s="46">
        <f t="shared" si="176"/>
        <v>646273.09196365357</v>
      </c>
      <c r="AO264" s="46">
        <f t="shared" si="177"/>
        <v>807841.36495456705</v>
      </c>
      <c r="AP264" s="46">
        <f t="shared" si="178"/>
        <v>291859.52659242513</v>
      </c>
      <c r="AQ264" s="46">
        <f t="shared" si="179"/>
        <v>4670928.6353195775</v>
      </c>
      <c r="AR264" s="2" t="s">
        <v>36</v>
      </c>
      <c r="AS264" s="36">
        <f>AS251/SUM(AS243:AS253)</f>
        <v>5.1820066184224883E-2</v>
      </c>
      <c r="AT264" s="36">
        <f t="shared" ref="AT264:BD264" si="192">AT251/SUM(AT243:AT253)</f>
        <v>4.8767888490515651E-2</v>
      </c>
      <c r="AU264" s="36">
        <f t="shared" si="192"/>
        <v>4.6344291627310498E-2</v>
      </c>
      <c r="AV264" s="36">
        <f t="shared" si="192"/>
        <v>2.9152331602493201E-2</v>
      </c>
      <c r="AW264" s="36">
        <f t="shared" si="192"/>
        <v>4.274553114901624E-2</v>
      </c>
      <c r="AX264" s="36">
        <f t="shared" si="192"/>
        <v>4.1374474053295932E-2</v>
      </c>
      <c r="AY264" s="36">
        <f t="shared" si="192"/>
        <v>4.0205496077652628E-2</v>
      </c>
      <c r="AZ264" s="36">
        <f t="shared" si="192"/>
        <v>3.9197182993334544E-2</v>
      </c>
      <c r="BA264" s="36">
        <f t="shared" si="192"/>
        <v>3.8318663146646774E-2</v>
      </c>
      <c r="BB264" s="36">
        <f t="shared" si="192"/>
        <v>3.7546468785048269E-2</v>
      </c>
      <c r="BC264" s="36">
        <f t="shared" si="192"/>
        <v>4.0595356768923077E-2</v>
      </c>
      <c r="BD264" s="36">
        <f t="shared" si="192"/>
        <v>3.6252355765199924E-2</v>
      </c>
      <c r="BG264" s="50" t="str">
        <f t="shared" si="181"/>
        <v>2022FevereiroHonduras</v>
      </c>
      <c r="BH264" s="2">
        <v>2022</v>
      </c>
      <c r="BI264" s="55" t="s">
        <v>55</v>
      </c>
      <c r="BJ264" s="55" t="str">
        <f t="shared" si="188"/>
        <v>Fevereiro/2022</v>
      </c>
      <c r="BK264" s="2" t="s">
        <v>27</v>
      </c>
      <c r="BL264" s="2" t="s">
        <v>23</v>
      </c>
      <c r="BM264" s="52" t="s">
        <v>1198</v>
      </c>
      <c r="BN264" s="51">
        <f t="shared" si="182"/>
        <v>136107.42999326208</v>
      </c>
    </row>
    <row r="265" spans="4:66" x14ac:dyDescent="0.25">
      <c r="D265" t="str">
        <f t="shared" si="183"/>
        <v>2022MarçoAlemanha</v>
      </c>
      <c r="E265" s="2">
        <v>2022</v>
      </c>
      <c r="F265" s="2" t="s">
        <v>56</v>
      </c>
      <c r="G265" s="2" t="s">
        <v>38</v>
      </c>
      <c r="H265" s="2" t="s">
        <v>28</v>
      </c>
      <c r="I265" s="45">
        <f t="shared" si="184"/>
        <v>415022711.51435226</v>
      </c>
      <c r="J265" s="33">
        <v>182102759.24647906</v>
      </c>
      <c r="K265" s="41">
        <v>52851456.871145137</v>
      </c>
      <c r="L265" s="41">
        <v>60313554.759076849</v>
      </c>
      <c r="M265" s="41">
        <v>16792362.228187531</v>
      </c>
      <c r="N265" s="43">
        <v>18045836.220667128</v>
      </c>
      <c r="O265" s="43">
        <v>4071203.5641054381</v>
      </c>
      <c r="P265" s="43">
        <v>80845538.624691114</v>
      </c>
      <c r="AC265" s="50" t="str">
        <f t="shared" si="185"/>
        <v>2022MarçoAlemanha</v>
      </c>
      <c r="AD265" s="2">
        <v>2022</v>
      </c>
      <c r="AE265" s="2" t="s">
        <v>56</v>
      </c>
      <c r="AF265" s="2" t="s">
        <v>38</v>
      </c>
      <c r="AG265" s="2" t="s">
        <v>28</v>
      </c>
      <c r="AH265" s="54">
        <f t="shared" si="186"/>
        <v>415022711.51435226</v>
      </c>
      <c r="AI265" s="27">
        <f t="shared" si="166"/>
        <v>1.1790417940748647E-2</v>
      </c>
      <c r="AJ265" s="28">
        <f t="shared" si="167"/>
        <v>60506464.373248152</v>
      </c>
      <c r="AK265" s="46">
        <f t="shared" si="173"/>
        <v>26548894.334994085</v>
      </c>
      <c r="AL265" s="46">
        <f t="shared" si="174"/>
        <v>7705252.5163737135</v>
      </c>
      <c r="AM265" s="46">
        <f t="shared" si="175"/>
        <v>8793157.2200906724</v>
      </c>
      <c r="AN265" s="46">
        <f t="shared" si="176"/>
        <v>2448170.7596076224</v>
      </c>
      <c r="AO265" s="46">
        <f t="shared" si="177"/>
        <v>2630915.6488981857</v>
      </c>
      <c r="AP265" s="46">
        <f t="shared" si="178"/>
        <v>593543.74248327827</v>
      </c>
      <c r="AQ265" s="46">
        <f t="shared" si="179"/>
        <v>11786530.150800595</v>
      </c>
      <c r="AR265" s="2" t="s">
        <v>37</v>
      </c>
      <c r="AS265" s="36">
        <f>AS252/SUM(AS243:AS253)</f>
        <v>4.3183388486854074E-2</v>
      </c>
      <c r="AT265" s="36">
        <f t="shared" ref="AT265:BD265" si="193">AT252/SUM(AT243:AT253)</f>
        <v>5.333987803650149E-2</v>
      </c>
      <c r="AU265" s="36">
        <f t="shared" si="193"/>
        <v>6.1338033036146246E-2</v>
      </c>
      <c r="AV265" s="36">
        <f t="shared" si="193"/>
        <v>0.36845307997595572</v>
      </c>
      <c r="AW265" s="36">
        <f t="shared" si="193"/>
        <v>7.3117355912790935E-2</v>
      </c>
      <c r="AX265" s="36">
        <f t="shared" si="193"/>
        <v>7.757713884992988E-2</v>
      </c>
      <c r="AY265" s="36">
        <f t="shared" si="193"/>
        <v>8.1368265871439832E-2</v>
      </c>
      <c r="AZ265" s="36">
        <f t="shared" si="193"/>
        <v>8.4630281462881402E-2</v>
      </c>
      <c r="BA265" s="36">
        <f t="shared" si="193"/>
        <v>8.7466513704302418E-2</v>
      </c>
      <c r="BB265" s="36">
        <f t="shared" si="193"/>
        <v>8.9955081464178147E-2</v>
      </c>
      <c r="BC265" s="36">
        <f t="shared" si="193"/>
        <v>0.10148839192230769</v>
      </c>
      <c r="BD265" s="36">
        <f t="shared" si="193"/>
        <v>9.411669285196135E-2</v>
      </c>
      <c r="BG265" s="50" t="str">
        <f t="shared" si="181"/>
        <v>2022FevereiroNicarágua</v>
      </c>
      <c r="BH265" s="2">
        <v>2022</v>
      </c>
      <c r="BI265" s="55" t="s">
        <v>55</v>
      </c>
      <c r="BJ265" s="55" t="str">
        <f t="shared" si="188"/>
        <v>Fevereiro/2022</v>
      </c>
      <c r="BK265" s="2" t="s">
        <v>27</v>
      </c>
      <c r="BL265" s="2" t="s">
        <v>24</v>
      </c>
      <c r="BM265" s="52" t="s">
        <v>1198</v>
      </c>
      <c r="BN265" s="51">
        <f t="shared" si="182"/>
        <v>68053.714996631039</v>
      </c>
    </row>
    <row r="266" spans="4:66" x14ac:dyDescent="0.25">
      <c r="D266" t="str">
        <f t="shared" si="183"/>
        <v>2022MarçoFrança</v>
      </c>
      <c r="E266" s="2">
        <v>2022</v>
      </c>
      <c r="F266" s="2" t="s">
        <v>56</v>
      </c>
      <c r="G266" s="2" t="s">
        <v>38</v>
      </c>
      <c r="H266" s="2" t="s">
        <v>29</v>
      </c>
      <c r="I266" s="45">
        <f t="shared" si="184"/>
        <v>274106196.28264135</v>
      </c>
      <c r="J266" s="33">
        <v>132438370.36107567</v>
      </c>
      <c r="K266" s="41">
        <v>30200832.497797221</v>
      </c>
      <c r="L266" s="41">
        <v>30156777.379538424</v>
      </c>
      <c r="M266" s="41">
        <v>8396181.1140937656</v>
      </c>
      <c r="N266" s="43">
        <v>9022918.1103335638</v>
      </c>
      <c r="O266" s="43">
        <v>3256962.8512843507</v>
      </c>
      <c r="P266" s="43">
        <v>60634153.968518332</v>
      </c>
      <c r="AC266" s="50" t="str">
        <f t="shared" si="185"/>
        <v>2022MarçoFrança</v>
      </c>
      <c r="AD266" s="2">
        <v>2022</v>
      </c>
      <c r="AE266" s="2" t="s">
        <v>56</v>
      </c>
      <c r="AF266" s="2" t="s">
        <v>38</v>
      </c>
      <c r="AG266" s="2" t="s">
        <v>29</v>
      </c>
      <c r="AH266" s="54">
        <f t="shared" si="186"/>
        <v>274106196.28264135</v>
      </c>
      <c r="AI266" s="27">
        <f t="shared" si="166"/>
        <v>7.787107848938676E-3</v>
      </c>
      <c r="AJ266" s="28">
        <f t="shared" si="167"/>
        <v>39962142.648399748</v>
      </c>
      <c r="AK266" s="46">
        <f t="shared" si="173"/>
        <v>19308286.789086603</v>
      </c>
      <c r="AL266" s="46">
        <f t="shared" si="174"/>
        <v>4403001.4379278356</v>
      </c>
      <c r="AM266" s="46">
        <f t="shared" si="175"/>
        <v>4396578.6100453362</v>
      </c>
      <c r="AN266" s="46">
        <f t="shared" si="176"/>
        <v>1224085.3798038107</v>
      </c>
      <c r="AO266" s="46">
        <f t="shared" si="177"/>
        <v>1315457.8244490926</v>
      </c>
      <c r="AP266" s="46">
        <f t="shared" si="178"/>
        <v>474834.99398662261</v>
      </c>
      <c r="AQ266" s="46">
        <f t="shared" si="179"/>
        <v>8839897.6131004449</v>
      </c>
      <c r="AR266" s="2" t="s">
        <v>1192</v>
      </c>
      <c r="AS266" s="31">
        <f t="shared" ref="AS266:BD266" si="194">SUMIFS($AJ$3:$AJ$554,$AG$3:$AG$554,$AR$266,$AE$3:$AE$554,AS254)/SUMIFS($AJ$3:$AJ$554,$AF$3:$AF$554,"Europa",$AE$3:$AE$554,AS254)</f>
        <v>7.5875486381322924E-2</v>
      </c>
      <c r="AT266" s="31">
        <f t="shared" si="194"/>
        <v>6.7314132618888162E-2</v>
      </c>
      <c r="AU266" s="31">
        <f t="shared" si="194"/>
        <v>6.0846560846560843E-2</v>
      </c>
      <c r="AV266" s="31">
        <f t="shared" si="194"/>
        <v>5.5788370874803567E-2</v>
      </c>
      <c r="AW266" s="31">
        <f t="shared" si="194"/>
        <v>5.1724137931034475E-2</v>
      </c>
      <c r="AX266" s="31">
        <f t="shared" si="194"/>
        <v>4.8387096774193554E-2</v>
      </c>
      <c r="AY266" s="31">
        <f t="shared" si="194"/>
        <v>4.5598105013817593E-2</v>
      </c>
      <c r="AZ266" s="31">
        <f t="shared" si="194"/>
        <v>4.3232396935425028E-2</v>
      </c>
      <c r="BA266" s="31">
        <f t="shared" si="194"/>
        <v>4.1200406917599193E-2</v>
      </c>
      <c r="BB266" s="31">
        <f t="shared" si="194"/>
        <v>3.9436173582515041E-2</v>
      </c>
      <c r="BC266" s="31">
        <f t="shared" si="194"/>
        <v>3.7890044576523049E-2</v>
      </c>
      <c r="BD266" s="31">
        <f t="shared" si="194"/>
        <v>3.6523929471032744E-2</v>
      </c>
      <c r="BG266" s="50" t="str">
        <f t="shared" si="181"/>
        <v>2022FevereiroPanamá</v>
      </c>
      <c r="BH266" s="2">
        <v>2022</v>
      </c>
      <c r="BI266" s="55" t="s">
        <v>55</v>
      </c>
      <c r="BJ266" s="55" t="str">
        <f t="shared" si="188"/>
        <v>Fevereiro/2022</v>
      </c>
      <c r="BK266" s="2" t="s">
        <v>27</v>
      </c>
      <c r="BL266" s="2" t="s">
        <v>25</v>
      </c>
      <c r="BM266" s="52" t="s">
        <v>1198</v>
      </c>
      <c r="BN266" s="51">
        <f t="shared" si="182"/>
        <v>340268.57498315524</v>
      </c>
    </row>
    <row r="267" spans="4:66" x14ac:dyDescent="0.25">
      <c r="D267" t="str">
        <f t="shared" si="183"/>
        <v>2022MarçoReino Unido</v>
      </c>
      <c r="E267" s="2">
        <v>2022</v>
      </c>
      <c r="F267" s="2" t="s">
        <v>56</v>
      </c>
      <c r="G267" s="2" t="s">
        <v>38</v>
      </c>
      <c r="H267" s="2" t="s">
        <v>30</v>
      </c>
      <c r="I267" s="45">
        <f t="shared" si="184"/>
        <v>598172637.61420417</v>
      </c>
      <c r="J267" s="33">
        <v>274809618.49923199</v>
      </c>
      <c r="K267" s="41">
        <v>45301248.746695831</v>
      </c>
      <c r="L267" s="41">
        <v>100522591.26512806</v>
      </c>
      <c r="M267" s="41">
        <v>25188543.342281293</v>
      </c>
      <c r="N267" s="43">
        <v>45114590.551667817</v>
      </c>
      <c r="O267" s="43">
        <v>16284814.256421752</v>
      </c>
      <c r="P267" s="43">
        <v>90951230.952777505</v>
      </c>
      <c r="AC267" s="50" t="str">
        <f t="shared" si="185"/>
        <v>2022MarçoReino Unido</v>
      </c>
      <c r="AD267" s="2">
        <v>2022</v>
      </c>
      <c r="AE267" s="2" t="s">
        <v>56</v>
      </c>
      <c r="AF267" s="2" t="s">
        <v>38</v>
      </c>
      <c r="AG267" s="2" t="s">
        <v>30</v>
      </c>
      <c r="AH267" s="54">
        <f t="shared" si="186"/>
        <v>598172637.61420417</v>
      </c>
      <c r="AI267" s="27">
        <f t="shared" si="166"/>
        <v>1.6993540841312622E-2</v>
      </c>
      <c r="AJ267" s="28">
        <f t="shared" si="167"/>
        <v>87208025.928971574</v>
      </c>
      <c r="AK267" s="46">
        <f t="shared" si="173"/>
        <v>40064695.087354697</v>
      </c>
      <c r="AL267" s="46">
        <f t="shared" si="174"/>
        <v>6604502.1568917539</v>
      </c>
      <c r="AM267" s="46">
        <f t="shared" si="175"/>
        <v>14655262.03348445</v>
      </c>
      <c r="AN267" s="46">
        <f t="shared" si="176"/>
        <v>3672256.1394114327</v>
      </c>
      <c r="AO267" s="46">
        <f t="shared" si="177"/>
        <v>6577289.1222454645</v>
      </c>
      <c r="AP267" s="46">
        <f t="shared" si="178"/>
        <v>2374174.9699331131</v>
      </c>
      <c r="AQ267" s="46">
        <f t="shared" si="179"/>
        <v>13259846.41965067</v>
      </c>
      <c r="AS267" s="38">
        <f t="shared" ref="AS267:BD267" si="195">SUM(AS256:AS266)</f>
        <v>1</v>
      </c>
      <c r="AT267" s="38">
        <f t="shared" si="195"/>
        <v>1</v>
      </c>
      <c r="AU267" s="38">
        <f t="shared" si="195"/>
        <v>1.0000000000000002</v>
      </c>
      <c r="AV267" s="38">
        <f t="shared" si="195"/>
        <v>1</v>
      </c>
      <c r="AW267" s="38">
        <f t="shared" si="195"/>
        <v>1</v>
      </c>
      <c r="AX267" s="38">
        <f t="shared" si="195"/>
        <v>1</v>
      </c>
      <c r="AY267" s="38">
        <f t="shared" si="195"/>
        <v>1.0000000000000002</v>
      </c>
      <c r="AZ267" s="38">
        <f t="shared" si="195"/>
        <v>1.0000000000000002</v>
      </c>
      <c r="BA267" s="38">
        <f t="shared" si="195"/>
        <v>0.99999999999999989</v>
      </c>
      <c r="BB267" s="38">
        <f t="shared" si="195"/>
        <v>1</v>
      </c>
      <c r="BC267" s="38">
        <f t="shared" si="195"/>
        <v>1.0000000000000002</v>
      </c>
      <c r="BD267" s="38">
        <f t="shared" si="195"/>
        <v>1</v>
      </c>
      <c r="BG267" s="50" t="str">
        <f t="shared" si="181"/>
        <v>2022MarçoCosta Rica</v>
      </c>
      <c r="BH267" s="2">
        <v>2022</v>
      </c>
      <c r="BI267" s="55" t="s">
        <v>56</v>
      </c>
      <c r="BJ267" s="55" t="str">
        <f t="shared" si="188"/>
        <v>Março/2022</v>
      </c>
      <c r="BK267" s="2" t="s">
        <v>27</v>
      </c>
      <c r="BL267" s="2" t="s">
        <v>20</v>
      </c>
      <c r="BM267" s="52" t="s">
        <v>1198</v>
      </c>
      <c r="BN267" s="51">
        <f t="shared" si="182"/>
        <v>756152.38885145599</v>
      </c>
    </row>
    <row r="268" spans="4:66" x14ac:dyDescent="0.25">
      <c r="D268" t="str">
        <f t="shared" si="183"/>
        <v>2022MarçoItália</v>
      </c>
      <c r="E268" s="2">
        <v>2022</v>
      </c>
      <c r="F268" s="2" t="s">
        <v>56</v>
      </c>
      <c r="G268" s="2" t="s">
        <v>38</v>
      </c>
      <c r="H268" s="2" t="s">
        <v>31</v>
      </c>
      <c r="I268" s="45">
        <f t="shared" si="184"/>
        <v>215585717.83313397</v>
      </c>
      <c r="J268" s="33">
        <v>99328777.77080676</v>
      </c>
      <c r="K268" s="41">
        <v>30200832.497797221</v>
      </c>
      <c r="L268" s="41">
        <v>20104518.253025614</v>
      </c>
      <c r="M268" s="41">
        <v>4198090.5570468828</v>
      </c>
      <c r="N268" s="43">
        <v>5413750.8662001379</v>
      </c>
      <c r="O268" s="43">
        <v>2442722.1384632625</v>
      </c>
      <c r="P268" s="43">
        <v>53897025.749794073</v>
      </c>
      <c r="AC268" s="50" t="str">
        <f t="shared" si="185"/>
        <v>2022MarçoItália</v>
      </c>
      <c r="AD268" s="2">
        <v>2022</v>
      </c>
      <c r="AE268" s="2" t="s">
        <v>56</v>
      </c>
      <c r="AF268" s="2" t="s">
        <v>38</v>
      </c>
      <c r="AG268" s="2" t="s">
        <v>31</v>
      </c>
      <c r="AH268" s="54">
        <f t="shared" si="186"/>
        <v>215585717.83313397</v>
      </c>
      <c r="AI268" s="27">
        <f t="shared" si="166"/>
        <v>6.1245942566231252E-3</v>
      </c>
      <c r="AJ268" s="28">
        <f t="shared" si="167"/>
        <v>31430399.333701406</v>
      </c>
      <c r="AK268" s="46">
        <f t="shared" si="173"/>
        <v>14481215.091814954</v>
      </c>
      <c r="AL268" s="46">
        <f t="shared" si="174"/>
        <v>4403001.4379278356</v>
      </c>
      <c r="AM268" s="46">
        <f t="shared" si="175"/>
        <v>2931052.40669689</v>
      </c>
      <c r="AN268" s="46">
        <f t="shared" si="176"/>
        <v>612042.68990190548</v>
      </c>
      <c r="AO268" s="46">
        <f t="shared" si="177"/>
        <v>789274.69466945564</v>
      </c>
      <c r="AP268" s="46">
        <f t="shared" si="178"/>
        <v>356126.24548996688</v>
      </c>
      <c r="AQ268" s="46">
        <f t="shared" si="179"/>
        <v>7857686.7672003955</v>
      </c>
      <c r="BG268" s="50" t="str">
        <f t="shared" si="181"/>
        <v>2022MarçoEl Salvador</v>
      </c>
      <c r="BH268" s="2">
        <v>2022</v>
      </c>
      <c r="BI268" s="55" t="s">
        <v>56</v>
      </c>
      <c r="BJ268" s="55" t="str">
        <f t="shared" si="188"/>
        <v>Março/2022</v>
      </c>
      <c r="BK268" s="2" t="s">
        <v>27</v>
      </c>
      <c r="BL268" s="2" t="s">
        <v>21</v>
      </c>
      <c r="BM268" s="52" t="s">
        <v>1198</v>
      </c>
      <c r="BN268" s="51">
        <f t="shared" si="182"/>
        <v>226845.71665543682</v>
      </c>
    </row>
    <row r="269" spans="4:66" x14ac:dyDescent="0.25">
      <c r="D269" t="str">
        <f t="shared" si="183"/>
        <v>2022MarçoEspanha</v>
      </c>
      <c r="E269" s="2">
        <v>2022</v>
      </c>
      <c r="F269" s="2" t="s">
        <v>56</v>
      </c>
      <c r="G269" s="2" t="s">
        <v>38</v>
      </c>
      <c r="H269" s="2" t="s">
        <v>32</v>
      </c>
      <c r="I269" s="45">
        <f t="shared" si="184"/>
        <v>187575923.70586395</v>
      </c>
      <c r="J269" s="33">
        <v>82773981.47567229</v>
      </c>
      <c r="K269" s="41">
        <v>30200832.497797221</v>
      </c>
      <c r="L269" s="41">
        <v>20104518.253025614</v>
      </c>
      <c r="M269" s="41">
        <v>2099045.2785234414</v>
      </c>
      <c r="N269" s="43">
        <v>3609167.2441334254</v>
      </c>
      <c r="O269" s="43">
        <v>1628481.4256421754</v>
      </c>
      <c r="P269" s="43">
        <v>47159897.531069823</v>
      </c>
      <c r="AC269" s="50" t="str">
        <f t="shared" si="185"/>
        <v>2022MarçoEspanha</v>
      </c>
      <c r="AD269" s="2">
        <v>2022</v>
      </c>
      <c r="AE269" s="2" t="s">
        <v>56</v>
      </c>
      <c r="AF269" s="2" t="s">
        <v>38</v>
      </c>
      <c r="AG269" s="2" t="s">
        <v>32</v>
      </c>
      <c r="AH269" s="54">
        <f t="shared" si="186"/>
        <v>187575923.70586395</v>
      </c>
      <c r="AI269" s="27">
        <f t="shared" si="166"/>
        <v>5.3288614689165903E-3</v>
      </c>
      <c r="AJ269" s="28">
        <f t="shared" si="167"/>
        <v>27346830.980828095</v>
      </c>
      <c r="AK269" s="46">
        <f t="shared" si="173"/>
        <v>12067679.243179126</v>
      </c>
      <c r="AL269" s="46">
        <f t="shared" si="174"/>
        <v>4403001.4379278356</v>
      </c>
      <c r="AM269" s="46">
        <f t="shared" si="175"/>
        <v>2931052.4066968905</v>
      </c>
      <c r="AN269" s="46">
        <f t="shared" si="176"/>
        <v>306021.34495095274</v>
      </c>
      <c r="AO269" s="46">
        <f t="shared" si="177"/>
        <v>526183.12977963709</v>
      </c>
      <c r="AP269" s="46">
        <f t="shared" si="178"/>
        <v>237417.49699331133</v>
      </c>
      <c r="AQ269" s="46">
        <f t="shared" si="179"/>
        <v>6875475.9213003479</v>
      </c>
      <c r="BG269" s="50" t="str">
        <f t="shared" si="181"/>
        <v>2022MarçoGuatemala</v>
      </c>
      <c r="BH269" s="2">
        <v>2022</v>
      </c>
      <c r="BI269" s="55" t="s">
        <v>56</v>
      </c>
      <c r="BJ269" s="55" t="str">
        <f t="shared" si="188"/>
        <v>Março/2022</v>
      </c>
      <c r="BK269" s="2" t="s">
        <v>27</v>
      </c>
      <c r="BL269" s="2" t="s">
        <v>22</v>
      </c>
      <c r="BM269" s="52" t="s">
        <v>1198</v>
      </c>
      <c r="BN269" s="51">
        <f t="shared" si="182"/>
        <v>302460.95554058242</v>
      </c>
    </row>
    <row r="270" spans="4:66" x14ac:dyDescent="0.25">
      <c r="D270" t="str">
        <f t="shared" si="183"/>
        <v>2022MarçoPolônia</v>
      </c>
      <c r="E270" s="2">
        <v>2022</v>
      </c>
      <c r="F270" s="2" t="s">
        <v>56</v>
      </c>
      <c r="G270" s="2" t="s">
        <v>38</v>
      </c>
      <c r="H270" s="2" t="s">
        <v>33</v>
      </c>
      <c r="I270" s="45">
        <f t="shared" si="184"/>
        <v>146523825.20433623</v>
      </c>
      <c r="J270" s="33">
        <v>62908225.92151095</v>
      </c>
      <c r="K270" s="41">
        <v>22650624.373347916</v>
      </c>
      <c r="L270" s="41">
        <v>10052259.126512807</v>
      </c>
      <c r="M270" s="41">
        <v>6968830.3246978261</v>
      </c>
      <c r="N270" s="43">
        <v>2706875.4331000689</v>
      </c>
      <c r="O270" s="43">
        <v>814240.71282108768</v>
      </c>
      <c r="P270" s="43">
        <v>40422769.312345557</v>
      </c>
      <c r="AC270" s="50" t="str">
        <f t="shared" si="185"/>
        <v>2022MarçoPolônia</v>
      </c>
      <c r="AD270" s="2">
        <v>2022</v>
      </c>
      <c r="AE270" s="2" t="s">
        <v>56</v>
      </c>
      <c r="AF270" s="2" t="s">
        <v>38</v>
      </c>
      <c r="AG270" s="2" t="s">
        <v>33</v>
      </c>
      <c r="AH270" s="54">
        <f t="shared" si="186"/>
        <v>146523825.20433623</v>
      </c>
      <c r="AI270" s="27">
        <f t="shared" si="166"/>
        <v>4.1626086705777348E-3</v>
      </c>
      <c r="AJ270" s="28">
        <f t="shared" si="167"/>
        <v>21361815.543079305</v>
      </c>
      <c r="AK270" s="46">
        <f t="shared" si="173"/>
        <v>9171436.2248161379</v>
      </c>
      <c r="AL270" s="46">
        <f t="shared" si="174"/>
        <v>3302251.0784458765</v>
      </c>
      <c r="AM270" s="46">
        <f t="shared" si="175"/>
        <v>1465526.203348445</v>
      </c>
      <c r="AN270" s="46">
        <f t="shared" si="176"/>
        <v>1015990.8652371631</v>
      </c>
      <c r="AO270" s="46">
        <f t="shared" si="177"/>
        <v>394637.34733472782</v>
      </c>
      <c r="AP270" s="46">
        <f t="shared" si="178"/>
        <v>118708.74849665567</v>
      </c>
      <c r="AQ270" s="46">
        <f t="shared" si="179"/>
        <v>5893265.0754002966</v>
      </c>
      <c r="BG270" s="50" t="str">
        <f t="shared" si="181"/>
        <v>2022MarçoHonduras</v>
      </c>
      <c r="BH270" s="2">
        <v>2022</v>
      </c>
      <c r="BI270" s="55" t="s">
        <v>56</v>
      </c>
      <c r="BJ270" s="55" t="str">
        <f t="shared" si="188"/>
        <v>Março/2022</v>
      </c>
      <c r="BK270" s="2" t="s">
        <v>27</v>
      </c>
      <c r="BL270" s="2" t="s">
        <v>23</v>
      </c>
      <c r="BM270" s="52" t="s">
        <v>1198</v>
      </c>
      <c r="BN270" s="51">
        <f t="shared" si="182"/>
        <v>151230.47777029121</v>
      </c>
    </row>
    <row r="271" spans="4:66" x14ac:dyDescent="0.25">
      <c r="D271" t="str">
        <f t="shared" si="183"/>
        <v>2022MarçoRússia</v>
      </c>
      <c r="E271" s="2">
        <v>2022</v>
      </c>
      <c r="F271" s="2" t="s">
        <v>56</v>
      </c>
      <c r="G271" s="2" t="s">
        <v>38</v>
      </c>
      <c r="H271" s="2" t="s">
        <v>34</v>
      </c>
      <c r="I271" s="45">
        <f t="shared" si="184"/>
        <v>115883574.06594121</v>
      </c>
      <c r="J271" s="33">
        <v>115883574.06594121</v>
      </c>
      <c r="K271" s="41">
        <v>0</v>
      </c>
      <c r="L271" s="41">
        <v>0</v>
      </c>
      <c r="M271" s="41">
        <v>0</v>
      </c>
      <c r="N271" s="43">
        <v>0</v>
      </c>
      <c r="O271" s="43">
        <v>0</v>
      </c>
      <c r="P271" s="43">
        <v>0</v>
      </c>
      <c r="AC271" s="50" t="str">
        <f t="shared" si="185"/>
        <v>2022MarçoRússia</v>
      </c>
      <c r="AD271" s="2">
        <v>2022</v>
      </c>
      <c r="AE271" s="2" t="s">
        <v>56</v>
      </c>
      <c r="AF271" s="2" t="s">
        <v>38</v>
      </c>
      <c r="AG271" s="2" t="s">
        <v>34</v>
      </c>
      <c r="AH271" s="54">
        <f t="shared" si="186"/>
        <v>115883574.06594121</v>
      </c>
      <c r="AI271" s="27">
        <f t="shared" si="166"/>
        <v>3.2921469905096944E-3</v>
      </c>
      <c r="AJ271" s="28">
        <f t="shared" si="167"/>
        <v>16894750.94045078</v>
      </c>
      <c r="AK271" s="46">
        <f t="shared" si="173"/>
        <v>16894750.94045078</v>
      </c>
      <c r="AL271" s="46">
        <f t="shared" si="174"/>
        <v>0</v>
      </c>
      <c r="AM271" s="46">
        <f t="shared" si="175"/>
        <v>0</v>
      </c>
      <c r="AN271" s="46">
        <f t="shared" si="176"/>
        <v>0</v>
      </c>
      <c r="AO271" s="46">
        <f t="shared" si="177"/>
        <v>0</v>
      </c>
      <c r="AP271" s="46">
        <f t="shared" si="178"/>
        <v>0</v>
      </c>
      <c r="AQ271" s="46">
        <f t="shared" si="179"/>
        <v>0</v>
      </c>
      <c r="BG271" s="50" t="str">
        <f t="shared" si="181"/>
        <v>2022MarçoNicarágua</v>
      </c>
      <c r="BH271" s="2">
        <v>2022</v>
      </c>
      <c r="BI271" s="55" t="s">
        <v>56</v>
      </c>
      <c r="BJ271" s="55" t="str">
        <f t="shared" si="188"/>
        <v>Março/2022</v>
      </c>
      <c r="BK271" s="2" t="s">
        <v>27</v>
      </c>
      <c r="BL271" s="2" t="s">
        <v>24</v>
      </c>
      <c r="BM271" s="52" t="s">
        <v>1198</v>
      </c>
      <c r="BN271" s="51">
        <f t="shared" si="182"/>
        <v>75615.238885145605</v>
      </c>
    </row>
    <row r="272" spans="4:66" x14ac:dyDescent="0.25">
      <c r="D272" t="str">
        <f t="shared" si="183"/>
        <v>2022MarçoHolanda</v>
      </c>
      <c r="E272" s="2">
        <v>2022</v>
      </c>
      <c r="F272" s="2" t="s">
        <v>56</v>
      </c>
      <c r="G272" s="2" t="s">
        <v>38</v>
      </c>
      <c r="H272" s="2" t="s">
        <v>35</v>
      </c>
      <c r="I272" s="45">
        <f t="shared" si="184"/>
        <v>116270296.13106593</v>
      </c>
      <c r="J272" s="33">
        <v>49664388.88540338</v>
      </c>
      <c r="K272" s="41">
        <v>18875520.311123263</v>
      </c>
      <c r="L272" s="41">
        <v>7503006.2120291591</v>
      </c>
      <c r="M272" s="41">
        <v>1049522.6392617207</v>
      </c>
      <c r="N272" s="43">
        <v>902291.81103335635</v>
      </c>
      <c r="O272" s="43">
        <v>1221361.0692316312</v>
      </c>
      <c r="P272" s="43">
        <v>37054205.202983432</v>
      </c>
      <c r="AC272" s="50" t="str">
        <f t="shared" si="185"/>
        <v>2022MarçoHolanda</v>
      </c>
      <c r="AD272" s="2">
        <v>2022</v>
      </c>
      <c r="AE272" s="2" t="s">
        <v>56</v>
      </c>
      <c r="AF272" s="2" t="s">
        <v>38</v>
      </c>
      <c r="AG272" s="2" t="s">
        <v>35</v>
      </c>
      <c r="AH272" s="54">
        <f t="shared" si="186"/>
        <v>116270296.13106593</v>
      </c>
      <c r="AI272" s="27">
        <f t="shared" si="166"/>
        <v>3.303133412814374E-3</v>
      </c>
      <c r="AJ272" s="28">
        <f t="shared" si="167"/>
        <v>16951131.432907294</v>
      </c>
      <c r="AK272" s="46">
        <f t="shared" si="173"/>
        <v>7240607.5459074769</v>
      </c>
      <c r="AL272" s="46">
        <f t="shared" si="174"/>
        <v>2751875.8987048976</v>
      </c>
      <c r="AM272" s="46">
        <f t="shared" si="175"/>
        <v>1093868.7581792793</v>
      </c>
      <c r="AN272" s="46">
        <f t="shared" si="176"/>
        <v>153010.67247547637</v>
      </c>
      <c r="AO272" s="46">
        <f t="shared" si="177"/>
        <v>131545.78244490927</v>
      </c>
      <c r="AP272" s="46">
        <f t="shared" si="178"/>
        <v>178063.12274498344</v>
      </c>
      <c r="AQ272" s="46">
        <f t="shared" si="179"/>
        <v>5402159.6524502728</v>
      </c>
      <c r="BG272" s="50" t="str">
        <f t="shared" si="181"/>
        <v>2022MarçoPanamá</v>
      </c>
      <c r="BH272" s="2">
        <v>2022</v>
      </c>
      <c r="BI272" s="55" t="s">
        <v>56</v>
      </c>
      <c r="BJ272" s="55" t="str">
        <f t="shared" si="188"/>
        <v>Março/2022</v>
      </c>
      <c r="BK272" s="2" t="s">
        <v>27</v>
      </c>
      <c r="BL272" s="2" t="s">
        <v>25</v>
      </c>
      <c r="BM272" s="52" t="s">
        <v>1198</v>
      </c>
      <c r="BN272" s="51">
        <f t="shared" si="182"/>
        <v>378076.194425728</v>
      </c>
    </row>
    <row r="273" spans="4:66" x14ac:dyDescent="0.25">
      <c r="D273" t="str">
        <f t="shared" si="183"/>
        <v>2022MarçoSuíça</v>
      </c>
      <c r="E273" s="2">
        <v>2022</v>
      </c>
      <c r="F273" s="2" t="s">
        <v>56</v>
      </c>
      <c r="G273" s="2" t="s">
        <v>38</v>
      </c>
      <c r="H273" s="2" t="s">
        <v>36</v>
      </c>
      <c r="I273" s="45">
        <f t="shared" si="184"/>
        <v>101665086.17481309</v>
      </c>
      <c r="J273" s="33">
        <v>52975348.144430272</v>
      </c>
      <c r="K273" s="41">
        <v>15100416.24889861</v>
      </c>
      <c r="L273" s="41">
        <v>6698825.4819081351</v>
      </c>
      <c r="M273" s="41">
        <v>3501207.5245771003</v>
      </c>
      <c r="N273" s="43">
        <v>360916.72441334254</v>
      </c>
      <c r="O273" s="43">
        <v>122136.10692316314</v>
      </c>
      <c r="P273" s="43">
        <v>22906235.943662483</v>
      </c>
      <c r="AC273" s="50" t="str">
        <f t="shared" si="185"/>
        <v>2022MarçoSuíça</v>
      </c>
      <c r="AD273" s="2">
        <v>2022</v>
      </c>
      <c r="AE273" s="2" t="s">
        <v>56</v>
      </c>
      <c r="AF273" s="2" t="s">
        <v>38</v>
      </c>
      <c r="AG273" s="2" t="s">
        <v>36</v>
      </c>
      <c r="AH273" s="54">
        <f t="shared" si="186"/>
        <v>101665086.17481309</v>
      </c>
      <c r="AI273" s="27">
        <f t="shared" si="166"/>
        <v>2.8882126754208272E-3</v>
      </c>
      <c r="AJ273" s="28">
        <f t="shared" si="167"/>
        <v>14821827.201200781</v>
      </c>
      <c r="AK273" s="46">
        <f t="shared" si="173"/>
        <v>7723314.7156346422</v>
      </c>
      <c r="AL273" s="46">
        <f t="shared" si="174"/>
        <v>2201500.7189639183</v>
      </c>
      <c r="AM273" s="46">
        <f t="shared" si="175"/>
        <v>976626.66191140388</v>
      </c>
      <c r="AN273" s="46">
        <f t="shared" si="176"/>
        <v>510443.60337818915</v>
      </c>
      <c r="AO273" s="46">
        <f t="shared" si="177"/>
        <v>52618.312977963709</v>
      </c>
      <c r="AP273" s="46">
        <f t="shared" si="178"/>
        <v>17806.312274498348</v>
      </c>
      <c r="AQ273" s="46">
        <f t="shared" si="179"/>
        <v>3339516.8760601687</v>
      </c>
      <c r="BG273" s="50" t="str">
        <f t="shared" si="181"/>
        <v>2022AbrilCosta Rica</v>
      </c>
      <c r="BH273" s="2">
        <v>2022</v>
      </c>
      <c r="BI273" s="55" t="s">
        <v>57</v>
      </c>
      <c r="BJ273" s="55" t="str">
        <f t="shared" si="188"/>
        <v>Abril/2022</v>
      </c>
      <c r="BK273" s="2" t="s">
        <v>27</v>
      </c>
      <c r="BL273" s="2" t="s">
        <v>20</v>
      </c>
      <c r="BM273" s="52" t="s">
        <v>1198</v>
      </c>
      <c r="BN273" s="51">
        <f t="shared" si="182"/>
        <v>831767.62773660151</v>
      </c>
    </row>
    <row r="274" spans="4:66" x14ac:dyDescent="0.25">
      <c r="D274" t="str">
        <f t="shared" si="183"/>
        <v>2022MarçoSuécia</v>
      </c>
      <c r="E274" s="2">
        <v>2022</v>
      </c>
      <c r="F274" s="2" t="s">
        <v>56</v>
      </c>
      <c r="G274" s="2" t="s">
        <v>38</v>
      </c>
      <c r="H274" s="2" t="s">
        <v>37</v>
      </c>
      <c r="I274" s="45">
        <f t="shared" si="184"/>
        <v>91910273.10088709</v>
      </c>
      <c r="J274" s="33">
        <v>39731511.108322702</v>
      </c>
      <c r="K274" s="41">
        <v>15100416.24889861</v>
      </c>
      <c r="L274" s="41">
        <v>5026129.5632564034</v>
      </c>
      <c r="M274" s="41">
        <v>524761.31963086035</v>
      </c>
      <c r="N274" s="43">
        <v>721833.44882668508</v>
      </c>
      <c r="O274" s="43">
        <v>488544.42769265256</v>
      </c>
      <c r="P274" s="43">
        <v>30317076.984259166</v>
      </c>
      <c r="AC274" s="50" t="str">
        <f t="shared" si="185"/>
        <v>2022MarçoSuécia</v>
      </c>
      <c r="AD274" s="2">
        <v>2022</v>
      </c>
      <c r="AE274" s="2" t="s">
        <v>56</v>
      </c>
      <c r="AF274" s="2" t="s">
        <v>38</v>
      </c>
      <c r="AG274" s="2" t="s">
        <v>37</v>
      </c>
      <c r="AH274" s="54">
        <f t="shared" si="186"/>
        <v>91910273.10088709</v>
      </c>
      <c r="AI274" s="27">
        <f t="shared" si="166"/>
        <v>2.6110873040024749E-3</v>
      </c>
      <c r="AJ274" s="28">
        <f t="shared" si="167"/>
        <v>13399665.875206007</v>
      </c>
      <c r="AK274" s="46">
        <f t="shared" si="173"/>
        <v>5792486.0367259821</v>
      </c>
      <c r="AL274" s="46">
        <f t="shared" si="174"/>
        <v>2201500.7189639183</v>
      </c>
      <c r="AM274" s="46">
        <f t="shared" si="175"/>
        <v>732763.10167422274</v>
      </c>
      <c r="AN274" s="46">
        <f t="shared" si="176"/>
        <v>76505.3362377382</v>
      </c>
      <c r="AO274" s="46">
        <f t="shared" si="177"/>
        <v>105236.62595592742</v>
      </c>
      <c r="AP274" s="46">
        <f t="shared" si="178"/>
        <v>71225.249097993394</v>
      </c>
      <c r="AQ274" s="46">
        <f t="shared" si="179"/>
        <v>4419948.8065502234</v>
      </c>
      <c r="BG274" s="50" t="str">
        <f t="shared" si="181"/>
        <v>2022AbrilEl Salvador</v>
      </c>
      <c r="BH274" s="2">
        <v>2022</v>
      </c>
      <c r="BI274" s="55" t="s">
        <v>57</v>
      </c>
      <c r="BJ274" s="55" t="str">
        <f t="shared" si="188"/>
        <v>Abril/2022</v>
      </c>
      <c r="BK274" s="2" t="s">
        <v>27</v>
      </c>
      <c r="BL274" s="2" t="s">
        <v>21</v>
      </c>
      <c r="BM274" s="52" t="s">
        <v>1198</v>
      </c>
      <c r="BN274" s="51">
        <f t="shared" si="182"/>
        <v>241968.76443246592</v>
      </c>
    </row>
    <row r="275" spans="4:66" x14ac:dyDescent="0.25">
      <c r="D275" t="str">
        <f t="shared" si="183"/>
        <v>2022MarçoOutros - Europa</v>
      </c>
      <c r="E275" s="2">
        <v>2022</v>
      </c>
      <c r="F275" s="2" t="s">
        <v>56</v>
      </c>
      <c r="G275" s="2" t="s">
        <v>38</v>
      </c>
      <c r="H275" s="2" t="s">
        <v>1192</v>
      </c>
      <c r="I275" s="45">
        <f t="shared" si="184"/>
        <v>146598517.06317323</v>
      </c>
      <c r="J275" s="33">
        <v>70789241.622574955</v>
      </c>
      <c r="K275" s="41">
        <v>16876310.272536684</v>
      </c>
      <c r="L275" s="41">
        <v>16876310.272536684</v>
      </c>
      <c r="M275" s="41">
        <v>4452187.3790166471</v>
      </c>
      <c r="N275" s="43">
        <v>5565234.2237708084</v>
      </c>
      <c r="O275" s="43">
        <v>1965072.4808717372</v>
      </c>
      <c r="P275" s="43">
        <v>30074160.811865725</v>
      </c>
      <c r="AC275" s="50" t="str">
        <f t="shared" si="185"/>
        <v>2022MarçoOutros - Europa</v>
      </c>
      <c r="AD275" s="2">
        <v>2022</v>
      </c>
      <c r="AE275" s="2" t="s">
        <v>56</v>
      </c>
      <c r="AF275" s="2" t="s">
        <v>38</v>
      </c>
      <c r="AG275" s="2" t="s">
        <v>1192</v>
      </c>
      <c r="AH275" s="54">
        <f t="shared" si="186"/>
        <v>146598517.06317323</v>
      </c>
      <c r="AI275" s="27">
        <f t="shared" si="166"/>
        <v>4.1647305983856043E-3</v>
      </c>
      <c r="AJ275" s="28">
        <f t="shared" si="167"/>
        <v>21372704.9237573</v>
      </c>
      <c r="AK275" s="46">
        <f t="shared" si="173"/>
        <v>10320415.262617417</v>
      </c>
      <c r="AL275" s="46">
        <f t="shared" si="174"/>
        <v>2460409.6063350262</v>
      </c>
      <c r="AM275" s="46">
        <f t="shared" si="175"/>
        <v>2460409.6063350262</v>
      </c>
      <c r="AN275" s="46">
        <f t="shared" si="176"/>
        <v>649087.65124816529</v>
      </c>
      <c r="AO275" s="46">
        <f t="shared" si="177"/>
        <v>811359.56406020664</v>
      </c>
      <c r="AP275" s="46">
        <f t="shared" si="178"/>
        <v>286489.35288594285</v>
      </c>
      <c r="AQ275" s="46">
        <f t="shared" si="179"/>
        <v>4384533.8802755158</v>
      </c>
      <c r="BG275" s="50" t="str">
        <f t="shared" si="181"/>
        <v>2022AbrilGuatemala</v>
      </c>
      <c r="BH275" s="2">
        <v>2022</v>
      </c>
      <c r="BI275" s="55" t="s">
        <v>57</v>
      </c>
      <c r="BJ275" s="55" t="str">
        <f t="shared" si="188"/>
        <v>Abril/2022</v>
      </c>
      <c r="BK275" s="2" t="s">
        <v>27</v>
      </c>
      <c r="BL275" s="2" t="s">
        <v>22</v>
      </c>
      <c r="BM275" s="52" t="s">
        <v>1198</v>
      </c>
      <c r="BN275" s="51">
        <f t="shared" si="182"/>
        <v>340268.57498315518</v>
      </c>
    </row>
    <row r="276" spans="4:66" x14ac:dyDescent="0.25">
      <c r="D276" t="str">
        <f t="shared" si="183"/>
        <v>2022AbrilAlemanha</v>
      </c>
      <c r="E276" s="2">
        <v>2022</v>
      </c>
      <c r="F276" s="2" t="s">
        <v>57</v>
      </c>
      <c r="G276" s="2" t="s">
        <v>38</v>
      </c>
      <c r="H276" s="2" t="s">
        <v>28</v>
      </c>
      <c r="I276" s="45">
        <f t="shared" si="184"/>
        <v>415948820.03585619</v>
      </c>
      <c r="J276" s="33">
        <v>197254100.35560897</v>
      </c>
      <c r="K276" s="41">
        <v>56876592.906891286</v>
      </c>
      <c r="L276" s="41">
        <v>64905435.796476178</v>
      </c>
      <c r="M276" s="41">
        <v>18570465.888534635</v>
      </c>
      <c r="N276" s="43">
        <v>19964958.326680049</v>
      </c>
      <c r="O276" s="43">
        <v>4418017.8908693297</v>
      </c>
      <c r="P276" s="43">
        <v>53959248.870795704</v>
      </c>
      <c r="AC276" s="50" t="str">
        <f t="shared" si="185"/>
        <v>2022AbrilAlemanha</v>
      </c>
      <c r="AD276" s="2">
        <v>2022</v>
      </c>
      <c r="AE276" s="2" t="s">
        <v>57</v>
      </c>
      <c r="AF276" s="2" t="s">
        <v>38</v>
      </c>
      <c r="AG276" s="2" t="s">
        <v>28</v>
      </c>
      <c r="AH276" s="54">
        <f t="shared" si="186"/>
        <v>415948820.03585619</v>
      </c>
      <c r="AI276" s="27">
        <f t="shared" si="166"/>
        <v>1.1816727841927735E-2</v>
      </c>
      <c r="AJ276" s="28">
        <f t="shared" si="167"/>
        <v>60641482.411315687</v>
      </c>
      <c r="AK276" s="46">
        <f t="shared" si="173"/>
        <v>28757819.426542465</v>
      </c>
      <c r="AL276" s="46">
        <f t="shared" si="174"/>
        <v>8292080.0402354505</v>
      </c>
      <c r="AM276" s="46">
        <f t="shared" si="175"/>
        <v>9462610.9118701108</v>
      </c>
      <c r="AN276" s="46">
        <f t="shared" si="176"/>
        <v>2707401.7915291456</v>
      </c>
      <c r="AO276" s="46">
        <f t="shared" si="177"/>
        <v>2910705.8630570271</v>
      </c>
      <c r="AP276" s="46">
        <f t="shared" si="178"/>
        <v>644106.05660315452</v>
      </c>
      <c r="AQ276" s="46">
        <f t="shared" si="179"/>
        <v>7866758.3214783287</v>
      </c>
      <c r="BG276" s="50" t="str">
        <f t="shared" si="181"/>
        <v>2022AbrilHonduras</v>
      </c>
      <c r="BH276" s="2">
        <v>2022</v>
      </c>
      <c r="BI276" s="55" t="s">
        <v>57</v>
      </c>
      <c r="BJ276" s="55" t="str">
        <f t="shared" si="188"/>
        <v>Abril/2022</v>
      </c>
      <c r="BK276" s="2" t="s">
        <v>27</v>
      </c>
      <c r="BL276" s="2" t="s">
        <v>23</v>
      </c>
      <c r="BM276" s="52" t="s">
        <v>1198</v>
      </c>
      <c r="BN276" s="51">
        <f t="shared" si="182"/>
        <v>166353.52554732031</v>
      </c>
    </row>
    <row r="277" spans="4:66" x14ac:dyDescent="0.25">
      <c r="D277" t="str">
        <f t="shared" si="183"/>
        <v>2022AbrilFrança</v>
      </c>
      <c r="E277" s="2">
        <v>2022</v>
      </c>
      <c r="F277" s="2" t="s">
        <v>57</v>
      </c>
      <c r="G277" s="2" t="s">
        <v>38</v>
      </c>
      <c r="H277" s="2" t="s">
        <v>29</v>
      </c>
      <c r="I277" s="45">
        <f t="shared" si="184"/>
        <v>274732864.44972366</v>
      </c>
      <c r="J277" s="33">
        <v>146240108.88433078</v>
      </c>
      <c r="K277" s="41">
        <v>32230069.313905068</v>
      </c>
      <c r="L277" s="41">
        <v>31953445.31518827</v>
      </c>
      <c r="M277" s="41">
        <v>9285232.9442673177</v>
      </c>
      <c r="N277" s="43">
        <v>9982479.1633400247</v>
      </c>
      <c r="O277" s="43">
        <v>3534414.3126954632</v>
      </c>
      <c r="P277" s="43">
        <v>41507114.515996702</v>
      </c>
      <c r="AC277" s="50" t="str">
        <f t="shared" si="185"/>
        <v>2022AbrilFrança</v>
      </c>
      <c r="AD277" s="2">
        <v>2022</v>
      </c>
      <c r="AE277" s="2" t="s">
        <v>57</v>
      </c>
      <c r="AF277" s="2" t="s">
        <v>38</v>
      </c>
      <c r="AG277" s="2" t="s">
        <v>29</v>
      </c>
      <c r="AH277" s="54">
        <f t="shared" si="186"/>
        <v>274732864.44972366</v>
      </c>
      <c r="AI277" s="27">
        <f t="shared" si="166"/>
        <v>7.8049109218671512E-3</v>
      </c>
      <c r="AJ277" s="28">
        <f t="shared" si="167"/>
        <v>40053505.058391869</v>
      </c>
      <c r="AK277" s="46">
        <f t="shared" si="173"/>
        <v>21320452.333471138</v>
      </c>
      <c r="AL277" s="46">
        <f t="shared" si="174"/>
        <v>4698845.3561334228</v>
      </c>
      <c r="AM277" s="46">
        <f t="shared" si="175"/>
        <v>4658516.141228362</v>
      </c>
      <c r="AN277" s="46">
        <f t="shared" si="176"/>
        <v>1353700.8957645728</v>
      </c>
      <c r="AO277" s="46">
        <f t="shared" si="177"/>
        <v>1455352.9315285136</v>
      </c>
      <c r="AP277" s="46">
        <f t="shared" si="178"/>
        <v>515284.84528252349</v>
      </c>
      <c r="AQ277" s="46">
        <f t="shared" si="179"/>
        <v>6051352.5549833318</v>
      </c>
      <c r="BG277" s="50" t="str">
        <f t="shared" si="181"/>
        <v>2022AbrilNicarágua</v>
      </c>
      <c r="BH277" s="2">
        <v>2022</v>
      </c>
      <c r="BI277" s="55" t="s">
        <v>57</v>
      </c>
      <c r="BJ277" s="55" t="str">
        <f t="shared" si="188"/>
        <v>Abril/2022</v>
      </c>
      <c r="BK277" s="2" t="s">
        <v>27</v>
      </c>
      <c r="BL277" s="2" t="s">
        <v>24</v>
      </c>
      <c r="BM277" s="52" t="s">
        <v>1198</v>
      </c>
      <c r="BN277" s="51">
        <f t="shared" si="182"/>
        <v>83176.762773660172</v>
      </c>
    </row>
    <row r="278" spans="4:66" x14ac:dyDescent="0.25">
      <c r="D278" t="str">
        <f t="shared" si="183"/>
        <v>2022AbrilReino Unido</v>
      </c>
      <c r="E278" s="2">
        <v>2022</v>
      </c>
      <c r="F278" s="2" t="s">
        <v>57</v>
      </c>
      <c r="G278" s="2" t="s">
        <v>38</v>
      </c>
      <c r="H278" s="2" t="s">
        <v>30</v>
      </c>
      <c r="I278" s="45">
        <f t="shared" si="184"/>
        <v>611965225.29047215</v>
      </c>
      <c r="J278" s="33">
        <v>299282083.29816532</v>
      </c>
      <c r="K278" s="41">
        <v>49293047.185972452</v>
      </c>
      <c r="L278" s="41">
        <v>109839968.27095968</v>
      </c>
      <c r="M278" s="41">
        <v>27855698.832801949</v>
      </c>
      <c r="N278" s="43">
        <v>49912395.816700131</v>
      </c>
      <c r="O278" s="43">
        <v>17672071.563477319</v>
      </c>
      <c r="P278" s="43">
        <v>58109960.322395377</v>
      </c>
      <c r="AC278" s="50" t="str">
        <f t="shared" si="185"/>
        <v>2022AbrilReino Unido</v>
      </c>
      <c r="AD278" s="2">
        <v>2022</v>
      </c>
      <c r="AE278" s="2" t="s">
        <v>57</v>
      </c>
      <c r="AF278" s="2" t="s">
        <v>38</v>
      </c>
      <c r="AG278" s="2" t="s">
        <v>30</v>
      </c>
      <c r="AH278" s="54">
        <f t="shared" si="186"/>
        <v>611965225.29047215</v>
      </c>
      <c r="AI278" s="27">
        <f t="shared" si="166"/>
        <v>1.7385375718479326E-2</v>
      </c>
      <c r="AJ278" s="28">
        <f t="shared" si="167"/>
        <v>89218857.364687234</v>
      </c>
      <c r="AK278" s="46">
        <f t="shared" si="173"/>
        <v>43632553.612685122</v>
      </c>
      <c r="AL278" s="46">
        <f t="shared" si="174"/>
        <v>7186469.3682040581</v>
      </c>
      <c r="AM278" s="46">
        <f t="shared" si="175"/>
        <v>16013649.235472497</v>
      </c>
      <c r="AN278" s="46">
        <f t="shared" si="176"/>
        <v>4061102.6872937176</v>
      </c>
      <c r="AO278" s="46">
        <f t="shared" si="177"/>
        <v>7276764.6576425703</v>
      </c>
      <c r="AP278" s="46">
        <f t="shared" si="178"/>
        <v>2576424.2264126181</v>
      </c>
      <c r="AQ278" s="46">
        <f t="shared" si="179"/>
        <v>8471893.5769766625</v>
      </c>
      <c r="BG278" s="50" t="str">
        <f t="shared" si="181"/>
        <v>2022AbrilPanamá</v>
      </c>
      <c r="BH278" s="2">
        <v>2022</v>
      </c>
      <c r="BI278" s="55" t="s">
        <v>57</v>
      </c>
      <c r="BJ278" s="55" t="str">
        <f t="shared" si="188"/>
        <v>Abril/2022</v>
      </c>
      <c r="BK278" s="2" t="s">
        <v>27</v>
      </c>
      <c r="BL278" s="2" t="s">
        <v>25</v>
      </c>
      <c r="BM278" s="52" t="s">
        <v>1198</v>
      </c>
      <c r="BN278" s="51">
        <f t="shared" si="182"/>
        <v>415883.81386830081</v>
      </c>
    </row>
    <row r="279" spans="4:66" x14ac:dyDescent="0.25">
      <c r="D279" t="str">
        <f t="shared" si="183"/>
        <v>2022AbrilItália</v>
      </c>
      <c r="E279" s="2">
        <v>2022</v>
      </c>
      <c r="F279" s="2" t="s">
        <v>57</v>
      </c>
      <c r="G279" s="2" t="s">
        <v>38</v>
      </c>
      <c r="H279" s="2" t="s">
        <v>31</v>
      </c>
      <c r="I279" s="45">
        <f t="shared" si="184"/>
        <v>216405127.98367515</v>
      </c>
      <c r="J279" s="33">
        <v>112230781.236812</v>
      </c>
      <c r="K279" s="41">
        <v>32230069.313905068</v>
      </c>
      <c r="L279" s="41">
        <v>21304959.66390178</v>
      </c>
      <c r="M279" s="41">
        <v>4642616.4721336588</v>
      </c>
      <c r="N279" s="43">
        <v>5989487.4980040146</v>
      </c>
      <c r="O279" s="43">
        <v>2650810.7345215976</v>
      </c>
      <c r="P279" s="43">
        <v>37356403.06439703</v>
      </c>
      <c r="AC279" s="50" t="str">
        <f t="shared" si="185"/>
        <v>2022AbrilItália</v>
      </c>
      <c r="AD279" s="2">
        <v>2022</v>
      </c>
      <c r="AE279" s="2" t="s">
        <v>57</v>
      </c>
      <c r="AF279" s="2" t="s">
        <v>38</v>
      </c>
      <c r="AG279" s="2" t="s">
        <v>31</v>
      </c>
      <c r="AH279" s="54">
        <f t="shared" si="186"/>
        <v>216405127.98367515</v>
      </c>
      <c r="AI279" s="27">
        <f t="shared" si="166"/>
        <v>6.1478729540816821E-3</v>
      </c>
      <c r="AJ279" s="28">
        <f t="shared" si="167"/>
        <v>31549861.73830064</v>
      </c>
      <c r="AK279" s="46">
        <f t="shared" si="173"/>
        <v>16362207.60475692</v>
      </c>
      <c r="AL279" s="46">
        <f t="shared" si="174"/>
        <v>4698845.3561334228</v>
      </c>
      <c r="AM279" s="46">
        <f t="shared" si="175"/>
        <v>3106065.6371640107</v>
      </c>
      <c r="AN279" s="46">
        <f t="shared" si="176"/>
        <v>676850.44788228627</v>
      </c>
      <c r="AO279" s="46">
        <f t="shared" si="177"/>
        <v>873211.75891710818</v>
      </c>
      <c r="AP279" s="46">
        <f t="shared" si="178"/>
        <v>386463.63396189269</v>
      </c>
      <c r="AQ279" s="46">
        <f t="shared" si="179"/>
        <v>5446217.299484998</v>
      </c>
      <c r="BG279" s="50" t="str">
        <f t="shared" si="181"/>
        <v>2022MaioCosta Rica</v>
      </c>
      <c r="BH279" s="2">
        <v>2022</v>
      </c>
      <c r="BI279" s="55" t="s">
        <v>58</v>
      </c>
      <c r="BJ279" s="55" t="str">
        <f t="shared" si="188"/>
        <v>Maio/2022</v>
      </c>
      <c r="BK279" s="2" t="s">
        <v>27</v>
      </c>
      <c r="BL279" s="2" t="s">
        <v>20</v>
      </c>
      <c r="BM279" s="52" t="s">
        <v>1198</v>
      </c>
      <c r="BN279" s="51">
        <f t="shared" si="182"/>
        <v>907382.86662174726</v>
      </c>
    </row>
    <row r="280" spans="4:66" x14ac:dyDescent="0.25">
      <c r="D280" t="str">
        <f t="shared" si="183"/>
        <v>2022AbrilEspanha</v>
      </c>
      <c r="E280" s="2">
        <v>2022</v>
      </c>
      <c r="F280" s="2" t="s">
        <v>57</v>
      </c>
      <c r="G280" s="2" t="s">
        <v>38</v>
      </c>
      <c r="H280" s="2" t="s">
        <v>32</v>
      </c>
      <c r="I280" s="45">
        <f t="shared" si="184"/>
        <v>186647412.29665548</v>
      </c>
      <c r="J280" s="33">
        <v>91825184.648300737</v>
      </c>
      <c r="K280" s="41">
        <v>32230069.313905068</v>
      </c>
      <c r="L280" s="41">
        <v>21304959.66390178</v>
      </c>
      <c r="M280" s="41">
        <v>2321308.2360668294</v>
      </c>
      <c r="N280" s="43">
        <v>3992991.6653360105</v>
      </c>
      <c r="O280" s="43">
        <v>1767207.1563477316</v>
      </c>
      <c r="P280" s="43">
        <v>33205691.612797361</v>
      </c>
      <c r="AC280" s="50" t="str">
        <f t="shared" si="185"/>
        <v>2022AbrilEspanha</v>
      </c>
      <c r="AD280" s="2">
        <v>2022</v>
      </c>
      <c r="AE280" s="2" t="s">
        <v>57</v>
      </c>
      <c r="AF280" s="2" t="s">
        <v>38</v>
      </c>
      <c r="AG280" s="2" t="s">
        <v>32</v>
      </c>
      <c r="AH280" s="54">
        <f t="shared" si="186"/>
        <v>186647412.29665548</v>
      </c>
      <c r="AI280" s="27">
        <f t="shared" si="166"/>
        <v>5.302483303882259E-3</v>
      </c>
      <c r="AJ280" s="28">
        <f t="shared" si="167"/>
        <v>27211462.624006294</v>
      </c>
      <c r="AK280" s="46">
        <f t="shared" si="173"/>
        <v>13387260.767528391</v>
      </c>
      <c r="AL280" s="46">
        <f t="shared" si="174"/>
        <v>4698845.3561334228</v>
      </c>
      <c r="AM280" s="46">
        <f t="shared" si="175"/>
        <v>3106065.6371640102</v>
      </c>
      <c r="AN280" s="46">
        <f t="shared" si="176"/>
        <v>338425.22394114314</v>
      </c>
      <c r="AO280" s="46">
        <f t="shared" si="177"/>
        <v>582141.17261140561</v>
      </c>
      <c r="AP280" s="46">
        <f t="shared" si="178"/>
        <v>257642.42264126174</v>
      </c>
      <c r="AQ280" s="46">
        <f t="shared" si="179"/>
        <v>4841082.0439866651</v>
      </c>
      <c r="BG280" s="50" t="str">
        <f t="shared" si="181"/>
        <v>2022MaioEl Salvador</v>
      </c>
      <c r="BH280" s="2">
        <v>2022</v>
      </c>
      <c r="BI280" s="55" t="s">
        <v>58</v>
      </c>
      <c r="BJ280" s="55" t="str">
        <f t="shared" si="188"/>
        <v>Maio/2022</v>
      </c>
      <c r="BK280" s="2" t="s">
        <v>27</v>
      </c>
      <c r="BL280" s="2" t="s">
        <v>21</v>
      </c>
      <c r="BM280" s="52" t="s">
        <v>1198</v>
      </c>
      <c r="BN280" s="51">
        <f t="shared" si="182"/>
        <v>257091.81220949502</v>
      </c>
    </row>
    <row r="281" spans="4:66" x14ac:dyDescent="0.25">
      <c r="D281" t="str">
        <f t="shared" si="183"/>
        <v>2022AbrilPolônia</v>
      </c>
      <c r="E281" s="2">
        <v>2022</v>
      </c>
      <c r="F281" s="2" t="s">
        <v>57</v>
      </c>
      <c r="G281" s="2" t="s">
        <v>38</v>
      </c>
      <c r="H281" s="2" t="s">
        <v>33</v>
      </c>
      <c r="I281" s="45">
        <f t="shared" si="184"/>
        <v>143928412.00885046</v>
      </c>
      <c r="J281" s="33">
        <v>68018655.295037583</v>
      </c>
      <c r="K281" s="41">
        <v>24646523.592986226</v>
      </c>
      <c r="L281" s="41">
        <v>10648485.651286492</v>
      </c>
      <c r="M281" s="41">
        <v>7681419.9811665984</v>
      </c>
      <c r="N281" s="43">
        <v>2994743.7490020073</v>
      </c>
      <c r="O281" s="43">
        <v>883603.5781738658</v>
      </c>
      <c r="P281" s="43">
        <v>29054980.161197688</v>
      </c>
      <c r="AC281" s="50" t="str">
        <f t="shared" si="185"/>
        <v>2022AbrilPolônia</v>
      </c>
      <c r="AD281" s="2">
        <v>2022</v>
      </c>
      <c r="AE281" s="2" t="s">
        <v>57</v>
      </c>
      <c r="AF281" s="2" t="s">
        <v>38</v>
      </c>
      <c r="AG281" s="2" t="s">
        <v>33</v>
      </c>
      <c r="AH281" s="54">
        <f t="shared" si="186"/>
        <v>143928412.00885046</v>
      </c>
      <c r="AI281" s="27">
        <f t="shared" si="166"/>
        <v>4.0888753411605248E-3</v>
      </c>
      <c r="AJ281" s="28">
        <f t="shared" si="167"/>
        <v>20983428.356813025</v>
      </c>
      <c r="AK281" s="46">
        <f t="shared" si="173"/>
        <v>9916489.4574284367</v>
      </c>
      <c r="AL281" s="46">
        <f t="shared" si="174"/>
        <v>3593234.6841020286</v>
      </c>
      <c r="AM281" s="46">
        <f t="shared" si="175"/>
        <v>1552450.5040643518</v>
      </c>
      <c r="AN281" s="46">
        <f t="shared" si="176"/>
        <v>1119879.8319506918</v>
      </c>
      <c r="AO281" s="46">
        <f t="shared" si="177"/>
        <v>436605.87945855409</v>
      </c>
      <c r="AP281" s="46">
        <f t="shared" si="178"/>
        <v>128821.21132063087</v>
      </c>
      <c r="AQ281" s="46">
        <f t="shared" si="179"/>
        <v>4235946.7884883313</v>
      </c>
      <c r="BG281" s="50" t="str">
        <f t="shared" si="181"/>
        <v>2022MaioGuatemala</v>
      </c>
      <c r="BH281" s="2">
        <v>2022</v>
      </c>
      <c r="BI281" s="55" t="s">
        <v>58</v>
      </c>
      <c r="BJ281" s="55" t="str">
        <f t="shared" si="188"/>
        <v>Maio/2022</v>
      </c>
      <c r="BK281" s="2" t="s">
        <v>27</v>
      </c>
      <c r="BL281" s="2" t="s">
        <v>22</v>
      </c>
      <c r="BM281" s="52" t="s">
        <v>1198</v>
      </c>
      <c r="BN281" s="51">
        <f t="shared" si="182"/>
        <v>378076.194425728</v>
      </c>
    </row>
    <row r="282" spans="4:66" x14ac:dyDescent="0.25">
      <c r="D282" t="str">
        <f t="shared" si="183"/>
        <v>2022AbrilRússia</v>
      </c>
      <c r="E282" s="2">
        <v>2022</v>
      </c>
      <c r="F282" s="2" t="s">
        <v>57</v>
      </c>
      <c r="G282" s="2" t="s">
        <v>38</v>
      </c>
      <c r="H282" s="2" t="s">
        <v>34</v>
      </c>
      <c r="I282" s="45">
        <f t="shared" si="184"/>
        <v>115631714.00156388</v>
      </c>
      <c r="J282" s="33">
        <v>115631714.00156388</v>
      </c>
      <c r="K282" s="41">
        <v>0</v>
      </c>
      <c r="L282" s="41">
        <v>0</v>
      </c>
      <c r="M282" s="41">
        <v>0</v>
      </c>
      <c r="N282" s="43">
        <v>0</v>
      </c>
      <c r="O282" s="43">
        <v>0</v>
      </c>
      <c r="P282" s="43">
        <v>0</v>
      </c>
      <c r="AC282" s="50" t="str">
        <f t="shared" si="185"/>
        <v>2022AbrilRússia</v>
      </c>
      <c r="AD282" s="2">
        <v>2022</v>
      </c>
      <c r="AE282" s="2" t="s">
        <v>57</v>
      </c>
      <c r="AF282" s="2" t="s">
        <v>38</v>
      </c>
      <c r="AG282" s="2" t="s">
        <v>34</v>
      </c>
      <c r="AH282" s="54">
        <f t="shared" si="186"/>
        <v>115631714.00156388</v>
      </c>
      <c r="AI282" s="27">
        <f t="shared" si="166"/>
        <v>3.284991875044429E-3</v>
      </c>
      <c r="AJ282" s="28">
        <f t="shared" si="167"/>
        <v>16858032.077628341</v>
      </c>
      <c r="AK282" s="46">
        <f t="shared" si="173"/>
        <v>16858032.077628341</v>
      </c>
      <c r="AL282" s="46">
        <f t="shared" si="174"/>
        <v>0</v>
      </c>
      <c r="AM282" s="46">
        <f t="shared" si="175"/>
        <v>0</v>
      </c>
      <c r="AN282" s="46">
        <f t="shared" si="176"/>
        <v>0</v>
      </c>
      <c r="AO282" s="46">
        <f t="shared" si="177"/>
        <v>0</v>
      </c>
      <c r="AP282" s="46">
        <f t="shared" si="178"/>
        <v>0</v>
      </c>
      <c r="AQ282" s="46">
        <f t="shared" si="179"/>
        <v>0</v>
      </c>
      <c r="BG282" s="50" t="str">
        <f t="shared" si="181"/>
        <v>2022MaioHonduras</v>
      </c>
      <c r="BH282" s="2">
        <v>2022</v>
      </c>
      <c r="BI282" s="55" t="s">
        <v>58</v>
      </c>
      <c r="BJ282" s="55" t="str">
        <f t="shared" si="188"/>
        <v>Maio/2022</v>
      </c>
      <c r="BK282" s="2" t="s">
        <v>27</v>
      </c>
      <c r="BL282" s="2" t="s">
        <v>23</v>
      </c>
      <c r="BM282" s="52" t="s">
        <v>1198</v>
      </c>
      <c r="BN282" s="51">
        <f t="shared" si="182"/>
        <v>181476.57332434942</v>
      </c>
    </row>
    <row r="283" spans="4:66" x14ac:dyDescent="0.25">
      <c r="D283" t="str">
        <f t="shared" si="183"/>
        <v>2022AbrilHolanda</v>
      </c>
      <c r="E283" s="2">
        <v>2022</v>
      </c>
      <c r="F283" s="2" t="s">
        <v>57</v>
      </c>
      <c r="G283" s="2" t="s">
        <v>38</v>
      </c>
      <c r="H283" s="2" t="s">
        <v>35</v>
      </c>
      <c r="I283" s="45">
        <f t="shared" si="184"/>
        <v>113713979.7730512</v>
      </c>
      <c r="J283" s="33">
        <v>54414924.236030057</v>
      </c>
      <c r="K283" s="41">
        <v>20854750.732526809</v>
      </c>
      <c r="L283" s="41">
        <v>7980372.967468271</v>
      </c>
      <c r="M283" s="41">
        <v>1160654.1180334147</v>
      </c>
      <c r="N283" s="43">
        <v>998247.91633400263</v>
      </c>
      <c r="O283" s="43">
        <v>1325405.3672607988</v>
      </c>
      <c r="P283" s="43">
        <v>26979624.435397852</v>
      </c>
      <c r="AC283" s="50" t="str">
        <f t="shared" si="185"/>
        <v>2022AbrilHolanda</v>
      </c>
      <c r="AD283" s="2">
        <v>2022</v>
      </c>
      <c r="AE283" s="2" t="s">
        <v>57</v>
      </c>
      <c r="AF283" s="2" t="s">
        <v>38</v>
      </c>
      <c r="AG283" s="2" t="s">
        <v>35</v>
      </c>
      <c r="AH283" s="54">
        <f t="shared" si="186"/>
        <v>113713979.7730512</v>
      </c>
      <c r="AI283" s="27">
        <f t="shared" si="166"/>
        <v>3.2305107890071372E-3</v>
      </c>
      <c r="AJ283" s="28">
        <f t="shared" si="167"/>
        <v>16578444.203144399</v>
      </c>
      <c r="AK283" s="46">
        <f t="shared" si="173"/>
        <v>7933191.5659427494</v>
      </c>
      <c r="AL283" s="46">
        <f t="shared" si="174"/>
        <v>3040429.3480863324</v>
      </c>
      <c r="AM283" s="46">
        <f t="shared" si="175"/>
        <v>1163464.4062717836</v>
      </c>
      <c r="AN283" s="46">
        <f t="shared" si="176"/>
        <v>169212.6119705716</v>
      </c>
      <c r="AO283" s="46">
        <f t="shared" si="177"/>
        <v>145535.2931528514</v>
      </c>
      <c r="AP283" s="46">
        <f t="shared" si="178"/>
        <v>193231.81698094634</v>
      </c>
      <c r="AQ283" s="46">
        <f t="shared" si="179"/>
        <v>3933379.1607391648</v>
      </c>
      <c r="BG283" s="50" t="str">
        <f t="shared" si="181"/>
        <v>2022MaioNicarágua</v>
      </c>
      <c r="BH283" s="2">
        <v>2022</v>
      </c>
      <c r="BI283" s="55" t="s">
        <v>58</v>
      </c>
      <c r="BJ283" s="55" t="str">
        <f t="shared" si="188"/>
        <v>Maio/2022</v>
      </c>
      <c r="BK283" s="2" t="s">
        <v>27</v>
      </c>
      <c r="BL283" s="2" t="s">
        <v>24</v>
      </c>
      <c r="BM283" s="52" t="s">
        <v>1198</v>
      </c>
      <c r="BN283" s="51">
        <f t="shared" si="182"/>
        <v>90738.286662174723</v>
      </c>
    </row>
    <row r="284" spans="4:66" x14ac:dyDescent="0.25">
      <c r="D284" t="str">
        <f t="shared" si="183"/>
        <v>2022AbrilSuíça</v>
      </c>
      <c r="E284" s="2">
        <v>2022</v>
      </c>
      <c r="F284" s="2" t="s">
        <v>57</v>
      </c>
      <c r="G284" s="2" t="s">
        <v>38</v>
      </c>
      <c r="H284" s="2" t="s">
        <v>36</v>
      </c>
      <c r="I284" s="45">
        <f t="shared" si="184"/>
        <v>100631221.03783229</v>
      </c>
      <c r="J284" s="33">
        <v>57815857.000781938</v>
      </c>
      <c r="K284" s="41">
        <v>16115034.656952534</v>
      </c>
      <c r="L284" s="41">
        <v>7325327.3385069119</v>
      </c>
      <c r="M284" s="41">
        <v>3899797.8365922733</v>
      </c>
      <c r="N284" s="43">
        <v>399299.166533601</v>
      </c>
      <c r="O284" s="43">
        <v>133343.81270623792</v>
      </c>
      <c r="P284" s="43">
        <v>14942561.225758811</v>
      </c>
      <c r="AC284" s="50" t="str">
        <f t="shared" si="185"/>
        <v>2022AbrilSuíça</v>
      </c>
      <c r="AD284" s="2">
        <v>2022</v>
      </c>
      <c r="AE284" s="2" t="s">
        <v>57</v>
      </c>
      <c r="AF284" s="2" t="s">
        <v>38</v>
      </c>
      <c r="AG284" s="2" t="s">
        <v>36</v>
      </c>
      <c r="AH284" s="54">
        <f t="shared" si="186"/>
        <v>100631221.03783229</v>
      </c>
      <c r="AI284" s="27">
        <f t="shared" si="166"/>
        <v>2.8588415067565998E-3</v>
      </c>
      <c r="AJ284" s="28">
        <f t="shared" si="167"/>
        <v>14671099.247423947</v>
      </c>
      <c r="AK284" s="46">
        <f t="shared" si="173"/>
        <v>8429016.0388141721</v>
      </c>
      <c r="AL284" s="46">
        <f t="shared" si="174"/>
        <v>2349422.6780667119</v>
      </c>
      <c r="AM284" s="46">
        <f t="shared" si="175"/>
        <v>1067964.8253766021</v>
      </c>
      <c r="AN284" s="46">
        <f t="shared" si="176"/>
        <v>568554.37622112047</v>
      </c>
      <c r="AO284" s="46">
        <f t="shared" si="177"/>
        <v>58214.117261140549</v>
      </c>
      <c r="AP284" s="46">
        <f t="shared" si="178"/>
        <v>19440.291890204295</v>
      </c>
      <c r="AQ284" s="46">
        <f t="shared" si="179"/>
        <v>2178486.9197939988</v>
      </c>
      <c r="BG284" s="50" t="str">
        <f t="shared" si="181"/>
        <v>2022MaioPanamá</v>
      </c>
      <c r="BH284" s="2">
        <v>2022</v>
      </c>
      <c r="BI284" s="55" t="s">
        <v>58</v>
      </c>
      <c r="BJ284" s="55" t="str">
        <f t="shared" si="188"/>
        <v>Maio/2022</v>
      </c>
      <c r="BK284" s="2" t="s">
        <v>27</v>
      </c>
      <c r="BL284" s="2" t="s">
        <v>25</v>
      </c>
      <c r="BM284" s="52" t="s">
        <v>1198</v>
      </c>
      <c r="BN284" s="51">
        <f t="shared" si="182"/>
        <v>453691.43331087363</v>
      </c>
    </row>
    <row r="285" spans="4:66" x14ac:dyDescent="0.25">
      <c r="D285" t="str">
        <f t="shared" si="183"/>
        <v>2022AbrilSuécia</v>
      </c>
      <c r="E285" s="2">
        <v>2022</v>
      </c>
      <c r="F285" s="2" t="s">
        <v>57</v>
      </c>
      <c r="G285" s="2" t="s">
        <v>38</v>
      </c>
      <c r="H285" s="2" t="s">
        <v>37</v>
      </c>
      <c r="I285" s="45">
        <f t="shared" si="184"/>
        <v>254677057.12539995</v>
      </c>
      <c r="J285" s="33">
        <v>42511659.55939848</v>
      </c>
      <c r="K285" s="41">
        <v>16115034.656952534</v>
      </c>
      <c r="L285" s="41">
        <v>5328237.0063076438</v>
      </c>
      <c r="M285" s="41">
        <v>580327.05901670735</v>
      </c>
      <c r="N285" s="43">
        <v>762298.40883687465</v>
      </c>
      <c r="O285" s="43">
        <v>522129.3871027389</v>
      </c>
      <c r="P285" s="43">
        <v>188857371.04778495</v>
      </c>
      <c r="AC285" s="50" t="str">
        <f t="shared" si="185"/>
        <v>2022AbrilSuécia</v>
      </c>
      <c r="AD285" s="2">
        <v>2022</v>
      </c>
      <c r="AE285" s="2" t="s">
        <v>57</v>
      </c>
      <c r="AF285" s="2" t="s">
        <v>38</v>
      </c>
      <c r="AG285" s="2" t="s">
        <v>37</v>
      </c>
      <c r="AH285" s="54">
        <f t="shared" si="186"/>
        <v>254677057.12539995</v>
      </c>
      <c r="AI285" s="27">
        <f t="shared" si="166"/>
        <v>7.2351436683352277E-3</v>
      </c>
      <c r="AJ285" s="28">
        <f t="shared" si="167"/>
        <v>37129554.253584035</v>
      </c>
      <c r="AK285" s="46">
        <f t="shared" si="173"/>
        <v>6197805.9108927734</v>
      </c>
      <c r="AL285" s="46">
        <f t="shared" si="174"/>
        <v>2349422.6780667114</v>
      </c>
      <c r="AM285" s="46">
        <f t="shared" si="175"/>
        <v>776807.56654982956</v>
      </c>
      <c r="AN285" s="46">
        <f t="shared" si="176"/>
        <v>84606.305985285799</v>
      </c>
      <c r="AO285" s="46">
        <f t="shared" si="177"/>
        <v>111136.04204399561</v>
      </c>
      <c r="AP285" s="46">
        <f t="shared" si="178"/>
        <v>76121.624871281892</v>
      </c>
      <c r="AQ285" s="46">
        <f t="shared" si="179"/>
        <v>27533654.125174154</v>
      </c>
      <c r="BG285" s="50" t="str">
        <f t="shared" si="181"/>
        <v>2022JunhoCosta Rica</v>
      </c>
      <c r="BH285" s="2">
        <v>2022</v>
      </c>
      <c r="BI285" s="55" t="s">
        <v>59</v>
      </c>
      <c r="BJ285" s="55" t="str">
        <f t="shared" si="188"/>
        <v>Junho/2022</v>
      </c>
      <c r="BK285" s="2" t="s">
        <v>27</v>
      </c>
      <c r="BL285" s="2" t="s">
        <v>20</v>
      </c>
      <c r="BM285" s="52" t="s">
        <v>1198</v>
      </c>
      <c r="BN285" s="51">
        <f t="shared" si="182"/>
        <v>982998.1055068929</v>
      </c>
    </row>
    <row r="286" spans="4:66" x14ac:dyDescent="0.25">
      <c r="D286" t="str">
        <f t="shared" si="183"/>
        <v>2022AbrilOutros - Europa</v>
      </c>
      <c r="E286" s="2">
        <v>2022</v>
      </c>
      <c r="F286" s="2" t="s">
        <v>57</v>
      </c>
      <c r="G286" s="2" t="s">
        <v>38</v>
      </c>
      <c r="H286" s="2" t="s">
        <v>1192</v>
      </c>
      <c r="I286" s="45">
        <f t="shared" si="184"/>
        <v>143828579.92861474</v>
      </c>
      <c r="J286" s="33">
        <v>70028554.672375679</v>
      </c>
      <c r="K286" s="41">
        <v>16578619.646757659</v>
      </c>
      <c r="L286" s="41">
        <v>16578619.646757659</v>
      </c>
      <c r="M286" s="41">
        <v>4490283.5094354087</v>
      </c>
      <c r="N286" s="43">
        <v>5612854.3867942607</v>
      </c>
      <c r="O286" s="43">
        <v>1944297.3120865552</v>
      </c>
      <c r="P286" s="43">
        <v>28595350.754407506</v>
      </c>
      <c r="AC286" s="50" t="str">
        <f t="shared" si="185"/>
        <v>2022AbrilOutros - Europa</v>
      </c>
      <c r="AD286" s="2">
        <v>2022</v>
      </c>
      <c r="AE286" s="2" t="s">
        <v>57</v>
      </c>
      <c r="AF286" s="2" t="s">
        <v>38</v>
      </c>
      <c r="AG286" s="2" t="s">
        <v>1192</v>
      </c>
      <c r="AH286" s="54">
        <f t="shared" si="186"/>
        <v>143828579.92861474</v>
      </c>
      <c r="AI286" s="27">
        <f t="shared" si="166"/>
        <v>4.0860392025174651E-3</v>
      </c>
      <c r="AJ286" s="28">
        <f t="shared" si="167"/>
        <v>20968873.764887083</v>
      </c>
      <c r="AK286" s="46">
        <f t="shared" si="173"/>
        <v>10209514.156305708</v>
      </c>
      <c r="AL286" s="46">
        <f t="shared" si="174"/>
        <v>2417009.0724769519</v>
      </c>
      <c r="AM286" s="46">
        <f t="shared" si="175"/>
        <v>2417009.0724769519</v>
      </c>
      <c r="AN286" s="46">
        <f t="shared" si="176"/>
        <v>654641.71393916989</v>
      </c>
      <c r="AO286" s="46">
        <f t="shared" si="177"/>
        <v>818302.14242396236</v>
      </c>
      <c r="AP286" s="46">
        <f t="shared" si="178"/>
        <v>283460.52584811131</v>
      </c>
      <c r="AQ286" s="46">
        <f t="shared" si="179"/>
        <v>4168937.0814162269</v>
      </c>
      <c r="BG286" s="50" t="str">
        <f t="shared" si="181"/>
        <v>2022JunhoEl Salvador</v>
      </c>
      <c r="BH286" s="2">
        <v>2022</v>
      </c>
      <c r="BI286" s="55" t="s">
        <v>59</v>
      </c>
      <c r="BJ286" s="55" t="str">
        <f t="shared" si="188"/>
        <v>Junho/2022</v>
      </c>
      <c r="BK286" s="2" t="s">
        <v>27</v>
      </c>
      <c r="BL286" s="2" t="s">
        <v>21</v>
      </c>
      <c r="BM286" s="52" t="s">
        <v>1198</v>
      </c>
      <c r="BN286" s="51">
        <f t="shared" si="182"/>
        <v>272214.85998652416</v>
      </c>
    </row>
    <row r="287" spans="4:66" x14ac:dyDescent="0.25">
      <c r="D287" t="str">
        <f t="shared" si="183"/>
        <v>2022MaioAlemanha</v>
      </c>
      <c r="E287" s="2">
        <v>2022</v>
      </c>
      <c r="F287" s="2" t="s">
        <v>58</v>
      </c>
      <c r="G287" s="2" t="s">
        <v>38</v>
      </c>
      <c r="H287" s="2" t="s">
        <v>28</v>
      </c>
      <c r="I287" s="45">
        <f t="shared" si="184"/>
        <v>468437032.33923233</v>
      </c>
      <c r="J287" s="33">
        <v>207498302.96023652</v>
      </c>
      <c r="K287" s="41">
        <v>60878087.34753713</v>
      </c>
      <c r="L287" s="41">
        <v>69473390.497030079</v>
      </c>
      <c r="M287" s="41">
        <v>20339113.630673029</v>
      </c>
      <c r="N287" s="43">
        <v>21880670.924728725</v>
      </c>
      <c r="O287" s="43">
        <v>4763502.475464832</v>
      </c>
      <c r="P287" s="43">
        <v>83603964.503561959</v>
      </c>
      <c r="AC287" s="50" t="str">
        <f t="shared" si="185"/>
        <v>2022MaioAlemanha</v>
      </c>
      <c r="AD287" s="2">
        <v>2022</v>
      </c>
      <c r="AE287" s="2" t="s">
        <v>58</v>
      </c>
      <c r="AF287" s="2" t="s">
        <v>38</v>
      </c>
      <c r="AG287" s="2" t="s">
        <v>28</v>
      </c>
      <c r="AH287" s="54">
        <f t="shared" si="186"/>
        <v>468437032.33923233</v>
      </c>
      <c r="AI287" s="27">
        <f t="shared" si="166"/>
        <v>1.3307870236910012E-2</v>
      </c>
      <c r="AJ287" s="28">
        <f t="shared" si="167"/>
        <v>68293777.23672764</v>
      </c>
      <c r="AK287" s="46">
        <f t="shared" si="173"/>
        <v>30251329.209820431</v>
      </c>
      <c r="AL287" s="46">
        <f t="shared" si="174"/>
        <v>8875460.8386723474</v>
      </c>
      <c r="AM287" s="46">
        <f t="shared" si="175"/>
        <v>10128576.365517622</v>
      </c>
      <c r="AN287" s="46">
        <f t="shared" si="176"/>
        <v>2965254.2382254791</v>
      </c>
      <c r="AO287" s="46">
        <f t="shared" si="177"/>
        <v>3189999.0025583976</v>
      </c>
      <c r="AP287" s="46">
        <f t="shared" si="178"/>
        <v>694474.50664064439</v>
      </c>
      <c r="AQ287" s="46">
        <f t="shared" si="179"/>
        <v>12188683.07529271</v>
      </c>
      <c r="BG287" s="50" t="str">
        <f t="shared" si="181"/>
        <v>2022JunhoGuatemala</v>
      </c>
      <c r="BH287" s="2">
        <v>2022</v>
      </c>
      <c r="BI287" s="55" t="s">
        <v>59</v>
      </c>
      <c r="BJ287" s="55" t="str">
        <f t="shared" si="188"/>
        <v>Junho/2022</v>
      </c>
      <c r="BK287" s="2" t="s">
        <v>27</v>
      </c>
      <c r="BL287" s="2" t="s">
        <v>22</v>
      </c>
      <c r="BM287" s="52" t="s">
        <v>1198</v>
      </c>
      <c r="BN287" s="51">
        <f t="shared" si="182"/>
        <v>415883.81386830081</v>
      </c>
    </row>
    <row r="288" spans="4:66" x14ac:dyDescent="0.25">
      <c r="D288" t="str">
        <f t="shared" si="183"/>
        <v>2022MaioFrança</v>
      </c>
      <c r="E288" s="2">
        <v>2022</v>
      </c>
      <c r="F288" s="2" t="s">
        <v>58</v>
      </c>
      <c r="G288" s="2" t="s">
        <v>38</v>
      </c>
      <c r="H288" s="2" t="s">
        <v>29</v>
      </c>
      <c r="I288" s="45">
        <f t="shared" si="184"/>
        <v>315071795.98643768</v>
      </c>
      <c r="J288" s="33">
        <v>156474130.10116196</v>
      </c>
      <c r="K288" s="41">
        <v>34243924.13298963</v>
      </c>
      <c r="L288" s="41">
        <v>33744218.241414607</v>
      </c>
      <c r="M288" s="41">
        <v>10169556.815336514</v>
      </c>
      <c r="N288" s="43">
        <v>10940335.462364363</v>
      </c>
      <c r="O288" s="43">
        <v>3810801.9803718659</v>
      </c>
      <c r="P288" s="43">
        <v>65688829.252798684</v>
      </c>
      <c r="AC288" s="50" t="str">
        <f t="shared" si="185"/>
        <v>2022MaioFrança</v>
      </c>
      <c r="AD288" s="2">
        <v>2022</v>
      </c>
      <c r="AE288" s="2" t="s">
        <v>58</v>
      </c>
      <c r="AF288" s="2" t="s">
        <v>38</v>
      </c>
      <c r="AG288" s="2" t="s">
        <v>29</v>
      </c>
      <c r="AH288" s="54">
        <f t="shared" si="186"/>
        <v>315071795.98643768</v>
      </c>
      <c r="AI288" s="27">
        <f t="shared" si="166"/>
        <v>8.9509032950692534E-3</v>
      </c>
      <c r="AJ288" s="28">
        <f t="shared" si="167"/>
        <v>45934547.363221675</v>
      </c>
      <c r="AK288" s="46">
        <f t="shared" si="173"/>
        <v>22812477.764782615</v>
      </c>
      <c r="AL288" s="46">
        <f t="shared" si="174"/>
        <v>4992446.721753194</v>
      </c>
      <c r="AM288" s="46">
        <f t="shared" si="175"/>
        <v>4919594.2346799877</v>
      </c>
      <c r="AN288" s="46">
        <f t="shared" si="176"/>
        <v>1482627.1191127396</v>
      </c>
      <c r="AO288" s="46">
        <f t="shared" si="177"/>
        <v>1594999.5012791986</v>
      </c>
      <c r="AP288" s="46">
        <f t="shared" si="178"/>
        <v>555579.6053125154</v>
      </c>
      <c r="AQ288" s="46">
        <f t="shared" si="179"/>
        <v>9576822.4163014162</v>
      </c>
      <c r="BG288" s="50" t="str">
        <f t="shared" si="181"/>
        <v>2022JunhoHonduras</v>
      </c>
      <c r="BH288" s="2">
        <v>2022</v>
      </c>
      <c r="BI288" s="55" t="s">
        <v>59</v>
      </c>
      <c r="BJ288" s="55" t="str">
        <f t="shared" si="188"/>
        <v>Junho/2022</v>
      </c>
      <c r="BK288" s="2" t="s">
        <v>27</v>
      </c>
      <c r="BL288" s="2" t="s">
        <v>23</v>
      </c>
      <c r="BM288" s="52" t="s">
        <v>1198</v>
      </c>
      <c r="BN288" s="51">
        <f t="shared" si="182"/>
        <v>196599.62110137855</v>
      </c>
    </row>
    <row r="289" spans="4:66" x14ac:dyDescent="0.25">
      <c r="D289" t="str">
        <f t="shared" si="183"/>
        <v>2022MaioReino Unido</v>
      </c>
      <c r="E289" s="2">
        <v>2022</v>
      </c>
      <c r="F289" s="2" t="s">
        <v>58</v>
      </c>
      <c r="G289" s="2" t="s">
        <v>38</v>
      </c>
      <c r="H289" s="2" t="s">
        <v>30</v>
      </c>
      <c r="I289" s="45">
        <f t="shared" si="184"/>
        <v>679569617.04578853</v>
      </c>
      <c r="J289" s="33">
        <v>316349871.72626221</v>
      </c>
      <c r="K289" s="41">
        <v>53268326.429094985</v>
      </c>
      <c r="L289" s="41">
        <v>119097240.85205157</v>
      </c>
      <c r="M289" s="41">
        <v>30508670.446009539</v>
      </c>
      <c r="N289" s="43">
        <v>54701677.311821811</v>
      </c>
      <c r="O289" s="43">
        <v>19054009.901859328</v>
      </c>
      <c r="P289" s="43">
        <v>86589820.378689185</v>
      </c>
      <c r="AC289" s="50" t="str">
        <f t="shared" si="185"/>
        <v>2022MaioReino Unido</v>
      </c>
      <c r="AD289" s="2">
        <v>2022</v>
      </c>
      <c r="AE289" s="2" t="s">
        <v>58</v>
      </c>
      <c r="AF289" s="2" t="s">
        <v>38</v>
      </c>
      <c r="AG289" s="2" t="s">
        <v>30</v>
      </c>
      <c r="AH289" s="54">
        <f t="shared" si="186"/>
        <v>679569617.04578853</v>
      </c>
      <c r="AI289" s="27">
        <f t="shared" si="166"/>
        <v>1.9305955029709904E-2</v>
      </c>
      <c r="AJ289" s="28">
        <f t="shared" si="167"/>
        <v>99074951.03795287</v>
      </c>
      <c r="AK289" s="46">
        <f t="shared" si="173"/>
        <v>46120878.959234416</v>
      </c>
      <c r="AL289" s="46">
        <f t="shared" si="174"/>
        <v>7766028.2338383021</v>
      </c>
      <c r="AM289" s="46">
        <f t="shared" si="175"/>
        <v>17363273.769458782</v>
      </c>
      <c r="AN289" s="46">
        <f t="shared" si="176"/>
        <v>4447881.357338218</v>
      </c>
      <c r="AO289" s="46">
        <f t="shared" si="177"/>
        <v>7974997.5063959938</v>
      </c>
      <c r="AP289" s="46">
        <f t="shared" si="178"/>
        <v>2777898.0265625771</v>
      </c>
      <c r="AQ289" s="46">
        <f t="shared" si="179"/>
        <v>12623993.185124593</v>
      </c>
      <c r="BG289" s="50" t="str">
        <f t="shared" si="181"/>
        <v>2022JunhoNicarágua</v>
      </c>
      <c r="BH289" s="2">
        <v>2022</v>
      </c>
      <c r="BI289" s="55" t="s">
        <v>59</v>
      </c>
      <c r="BJ289" s="55" t="str">
        <f t="shared" si="188"/>
        <v>Junho/2022</v>
      </c>
      <c r="BK289" s="2" t="s">
        <v>27</v>
      </c>
      <c r="BL289" s="2" t="s">
        <v>24</v>
      </c>
      <c r="BM289" s="52" t="s">
        <v>1198</v>
      </c>
      <c r="BN289" s="51">
        <f t="shared" si="182"/>
        <v>98299.810550689275</v>
      </c>
    </row>
    <row r="290" spans="4:66" x14ac:dyDescent="0.25">
      <c r="D290" t="str">
        <f t="shared" si="183"/>
        <v>2022MaioItália</v>
      </c>
      <c r="E290" s="2">
        <v>2022</v>
      </c>
      <c r="F290" s="2" t="s">
        <v>58</v>
      </c>
      <c r="G290" s="2" t="s">
        <v>38</v>
      </c>
      <c r="H290" s="2" t="s">
        <v>31</v>
      </c>
      <c r="I290" s="45">
        <f t="shared" si="184"/>
        <v>253419636.55660272</v>
      </c>
      <c r="J290" s="33">
        <v>122458014.86177893</v>
      </c>
      <c r="K290" s="41">
        <v>34243924.13298963</v>
      </c>
      <c r="L290" s="41">
        <v>22493498.888924137</v>
      </c>
      <c r="M290" s="41">
        <v>5084778.4076682571</v>
      </c>
      <c r="N290" s="43">
        <v>6564201.2774186172</v>
      </c>
      <c r="O290" s="43">
        <v>2858101.4852788989</v>
      </c>
      <c r="P290" s="43">
        <v>59717117.502544254</v>
      </c>
      <c r="AC290" s="50" t="str">
        <f t="shared" si="185"/>
        <v>2022MaioItália</v>
      </c>
      <c r="AD290" s="2">
        <v>2022</v>
      </c>
      <c r="AE290" s="2" t="s">
        <v>58</v>
      </c>
      <c r="AF290" s="2" t="s">
        <v>38</v>
      </c>
      <c r="AG290" s="2" t="s">
        <v>31</v>
      </c>
      <c r="AH290" s="54">
        <f t="shared" si="186"/>
        <v>253419636.55660272</v>
      </c>
      <c r="AI290" s="27">
        <f t="shared" si="166"/>
        <v>7.1994214930853062E-3</v>
      </c>
      <c r="AJ290" s="28">
        <f t="shared" si="167"/>
        <v>36946233.990048312</v>
      </c>
      <c r="AK290" s="46">
        <f t="shared" si="173"/>
        <v>17853243.468090743</v>
      </c>
      <c r="AL290" s="46">
        <f t="shared" si="174"/>
        <v>4992446.721753194</v>
      </c>
      <c r="AM290" s="46">
        <f t="shared" si="175"/>
        <v>3279343.639258448</v>
      </c>
      <c r="AN290" s="46">
        <f t="shared" si="176"/>
        <v>741313.55955636979</v>
      </c>
      <c r="AO290" s="46">
        <f t="shared" si="177"/>
        <v>956999.70076751919</v>
      </c>
      <c r="AP290" s="46">
        <f t="shared" si="178"/>
        <v>416684.70398438652</v>
      </c>
      <c r="AQ290" s="46">
        <f t="shared" si="179"/>
        <v>8706202.1966376491</v>
      </c>
      <c r="BG290" s="50" t="str">
        <f t="shared" si="181"/>
        <v>2022JunhoPanamá</v>
      </c>
      <c r="BH290" s="2">
        <v>2022</v>
      </c>
      <c r="BI290" s="55" t="s">
        <v>59</v>
      </c>
      <c r="BJ290" s="55" t="str">
        <f t="shared" si="188"/>
        <v>Junho/2022</v>
      </c>
      <c r="BK290" s="2" t="s">
        <v>27</v>
      </c>
      <c r="BL290" s="2" t="s">
        <v>25</v>
      </c>
      <c r="BM290" s="52" t="s">
        <v>1198</v>
      </c>
      <c r="BN290" s="51">
        <f t="shared" si="182"/>
        <v>491499.05275344645</v>
      </c>
    </row>
    <row r="291" spans="4:66" x14ac:dyDescent="0.25">
      <c r="D291" t="str">
        <f t="shared" si="183"/>
        <v>2022MaioEspanha</v>
      </c>
      <c r="E291" s="2">
        <v>2022</v>
      </c>
      <c r="F291" s="2" t="s">
        <v>58</v>
      </c>
      <c r="G291" s="2" t="s">
        <v>38</v>
      </c>
      <c r="H291" s="2" t="s">
        <v>32</v>
      </c>
      <c r="I291" s="45">
        <f t="shared" si="184"/>
        <v>217953487.34738022</v>
      </c>
      <c r="J291" s="33">
        <v>98646734.194210812</v>
      </c>
      <c r="K291" s="41">
        <v>34243924.13298963</v>
      </c>
      <c r="L291" s="41">
        <v>22493498.888924137</v>
      </c>
      <c r="M291" s="41">
        <v>2542389.2038341286</v>
      </c>
      <c r="N291" s="43">
        <v>4376134.1849457445</v>
      </c>
      <c r="O291" s="43">
        <v>1905400.990185933</v>
      </c>
      <c r="P291" s="43">
        <v>53745405.752289839</v>
      </c>
      <c r="AC291" s="50" t="str">
        <f t="shared" si="185"/>
        <v>2022MaioEspanha</v>
      </c>
      <c r="AD291" s="2">
        <v>2022</v>
      </c>
      <c r="AE291" s="2" t="s">
        <v>58</v>
      </c>
      <c r="AF291" s="2" t="s">
        <v>38</v>
      </c>
      <c r="AG291" s="2" t="s">
        <v>32</v>
      </c>
      <c r="AH291" s="54">
        <f t="shared" si="186"/>
        <v>217953487.34738022</v>
      </c>
      <c r="AI291" s="27">
        <f t="shared" si="166"/>
        <v>6.1918604360051213E-3</v>
      </c>
      <c r="AJ291" s="28">
        <f t="shared" si="167"/>
        <v>31775598.181338087</v>
      </c>
      <c r="AK291" s="46">
        <f t="shared" si="173"/>
        <v>14381779.460406436</v>
      </c>
      <c r="AL291" s="46">
        <f t="shared" si="174"/>
        <v>4992446.721753194</v>
      </c>
      <c r="AM291" s="46">
        <f t="shared" si="175"/>
        <v>3279343.6392584485</v>
      </c>
      <c r="AN291" s="46">
        <f t="shared" si="176"/>
        <v>370656.77977818489</v>
      </c>
      <c r="AO291" s="46">
        <f t="shared" si="177"/>
        <v>637999.8005116795</v>
      </c>
      <c r="AP291" s="46">
        <f t="shared" si="178"/>
        <v>277789.80265625776</v>
      </c>
      <c r="AQ291" s="46">
        <f t="shared" si="179"/>
        <v>7835581.9769738866</v>
      </c>
      <c r="BG291" s="50" t="str">
        <f t="shared" si="181"/>
        <v>2022JulhoCosta Rica</v>
      </c>
      <c r="BH291" s="2">
        <v>2022</v>
      </c>
      <c r="BI291" s="55" t="s">
        <v>60</v>
      </c>
      <c r="BJ291" s="55" t="str">
        <f t="shared" si="188"/>
        <v>Julho/2022</v>
      </c>
      <c r="BK291" s="2" t="s">
        <v>27</v>
      </c>
      <c r="BL291" s="2" t="s">
        <v>20</v>
      </c>
      <c r="BM291" s="52" t="s">
        <v>1198</v>
      </c>
      <c r="BN291" s="51">
        <f t="shared" si="182"/>
        <v>1058613.3443920384</v>
      </c>
    </row>
    <row r="292" spans="4:66" x14ac:dyDescent="0.25">
      <c r="D292" t="str">
        <f t="shared" si="183"/>
        <v>2022MaioPolônia</v>
      </c>
      <c r="E292" s="2">
        <v>2022</v>
      </c>
      <c r="F292" s="2" t="s">
        <v>58</v>
      </c>
      <c r="G292" s="2" t="s">
        <v>38</v>
      </c>
      <c r="H292" s="2" t="s">
        <v>33</v>
      </c>
      <c r="I292" s="45">
        <f t="shared" si="184"/>
        <v>169801850.38502711</v>
      </c>
      <c r="J292" s="33">
        <v>71433842.002704367</v>
      </c>
      <c r="K292" s="41">
        <v>26634163.214547493</v>
      </c>
      <c r="L292" s="41">
        <v>11250719.35249047</v>
      </c>
      <c r="M292" s="41">
        <v>8474630.679447094</v>
      </c>
      <c r="N292" s="43">
        <v>3282100.6387093086</v>
      </c>
      <c r="O292" s="43">
        <v>952700.49509296648</v>
      </c>
      <c r="P292" s="43">
        <v>47773694.002035409</v>
      </c>
      <c r="AC292" s="50" t="str">
        <f t="shared" si="185"/>
        <v>2022MaioPolônia</v>
      </c>
      <c r="AD292" s="2">
        <v>2022</v>
      </c>
      <c r="AE292" s="2" t="s">
        <v>58</v>
      </c>
      <c r="AF292" s="2" t="s">
        <v>38</v>
      </c>
      <c r="AG292" s="2" t="s">
        <v>33</v>
      </c>
      <c r="AH292" s="54">
        <f t="shared" si="186"/>
        <v>169801850.38502711</v>
      </c>
      <c r="AI292" s="27">
        <f t="shared" si="166"/>
        <v>4.823916204120089E-3</v>
      </c>
      <c r="AJ292" s="28">
        <f t="shared" si="167"/>
        <v>24755535.843676247</v>
      </c>
      <c r="AK292" s="46">
        <f t="shared" si="173"/>
        <v>10414392.023052933</v>
      </c>
      <c r="AL292" s="46">
        <f t="shared" si="174"/>
        <v>3883014.116919151</v>
      </c>
      <c r="AM292" s="46">
        <f t="shared" si="175"/>
        <v>1640250.5954215394</v>
      </c>
      <c r="AN292" s="46">
        <f t="shared" si="176"/>
        <v>1235522.5992606159</v>
      </c>
      <c r="AO292" s="46">
        <f t="shared" si="177"/>
        <v>478499.85038375953</v>
      </c>
      <c r="AP292" s="46">
        <f t="shared" si="178"/>
        <v>138894.90132812885</v>
      </c>
      <c r="AQ292" s="46">
        <f t="shared" si="179"/>
        <v>6964961.7573101204</v>
      </c>
      <c r="BG292" s="50" t="str">
        <f t="shared" si="181"/>
        <v>2022JulhoEl Salvador</v>
      </c>
      <c r="BH292" s="2">
        <v>2022</v>
      </c>
      <c r="BI292" s="55" t="s">
        <v>60</v>
      </c>
      <c r="BJ292" s="55" t="str">
        <f t="shared" si="188"/>
        <v>Julho/2022</v>
      </c>
      <c r="BK292" s="2" t="s">
        <v>27</v>
      </c>
      <c r="BL292" s="2" t="s">
        <v>21</v>
      </c>
      <c r="BM292" s="52" t="s">
        <v>1198</v>
      </c>
      <c r="BN292" s="51">
        <f t="shared" si="182"/>
        <v>287337.90776355326</v>
      </c>
    </row>
    <row r="293" spans="4:66" x14ac:dyDescent="0.25">
      <c r="D293" t="str">
        <f t="shared" si="183"/>
        <v>2022MaioRússia</v>
      </c>
      <c r="E293" s="2">
        <v>2022</v>
      </c>
      <c r="F293" s="2" t="s">
        <v>58</v>
      </c>
      <c r="G293" s="2" t="s">
        <v>38</v>
      </c>
      <c r="H293" s="2" t="s">
        <v>34</v>
      </c>
      <c r="I293" s="45">
        <f t="shared" si="184"/>
        <v>112253180.28996402</v>
      </c>
      <c r="J293" s="33">
        <v>112253180.28996402</v>
      </c>
      <c r="K293" s="41">
        <v>0</v>
      </c>
      <c r="L293" s="41">
        <v>0</v>
      </c>
      <c r="M293" s="41">
        <v>0</v>
      </c>
      <c r="N293" s="43">
        <v>0</v>
      </c>
      <c r="O293" s="43">
        <v>0</v>
      </c>
      <c r="P293" s="43">
        <v>0</v>
      </c>
      <c r="AC293" s="50" t="str">
        <f t="shared" si="185"/>
        <v>2022MaioRússia</v>
      </c>
      <c r="AD293" s="2">
        <v>2022</v>
      </c>
      <c r="AE293" s="2" t="s">
        <v>58</v>
      </c>
      <c r="AF293" s="2" t="s">
        <v>38</v>
      </c>
      <c r="AG293" s="2" t="s">
        <v>34</v>
      </c>
      <c r="AH293" s="54">
        <f t="shared" si="186"/>
        <v>112253180.28996402</v>
      </c>
      <c r="AI293" s="27">
        <f t="shared" si="166"/>
        <v>3.1890108036921605E-3</v>
      </c>
      <c r="AJ293" s="28">
        <f t="shared" si="167"/>
        <v>16365473.179083183</v>
      </c>
      <c r="AK293" s="46">
        <f t="shared" si="173"/>
        <v>16365473.179083183</v>
      </c>
      <c r="AL293" s="46">
        <f t="shared" si="174"/>
        <v>0</v>
      </c>
      <c r="AM293" s="46">
        <f t="shared" si="175"/>
        <v>0</v>
      </c>
      <c r="AN293" s="46">
        <f t="shared" si="176"/>
        <v>0</v>
      </c>
      <c r="AO293" s="46">
        <f t="shared" si="177"/>
        <v>0</v>
      </c>
      <c r="AP293" s="46">
        <f t="shared" si="178"/>
        <v>0</v>
      </c>
      <c r="AQ293" s="46">
        <f t="shared" si="179"/>
        <v>0</v>
      </c>
      <c r="BG293" s="50" t="str">
        <f t="shared" si="181"/>
        <v>2022JulhoGuatemala</v>
      </c>
      <c r="BH293" s="2">
        <v>2022</v>
      </c>
      <c r="BI293" s="55" t="s">
        <v>60</v>
      </c>
      <c r="BJ293" s="55" t="str">
        <f t="shared" si="188"/>
        <v>Julho/2022</v>
      </c>
      <c r="BK293" s="2" t="s">
        <v>27</v>
      </c>
      <c r="BL293" s="2" t="s">
        <v>22</v>
      </c>
      <c r="BM293" s="52" t="s">
        <v>1198</v>
      </c>
      <c r="BN293" s="51">
        <f t="shared" si="182"/>
        <v>453691.43331087357</v>
      </c>
    </row>
    <row r="294" spans="4:66" x14ac:dyDescent="0.25">
      <c r="D294" t="str">
        <f t="shared" si="183"/>
        <v>2022MaioHolanda</v>
      </c>
      <c r="E294" s="2">
        <v>2022</v>
      </c>
      <c r="F294" s="2" t="s">
        <v>58</v>
      </c>
      <c r="G294" s="2" t="s">
        <v>38</v>
      </c>
      <c r="H294" s="2" t="s">
        <v>35</v>
      </c>
      <c r="I294" s="45">
        <f t="shared" si="184"/>
        <v>137710579.412588</v>
      </c>
      <c r="J294" s="33">
        <v>57827395.906951159</v>
      </c>
      <c r="K294" s="41">
        <v>22829282.755326424</v>
      </c>
      <c r="L294" s="41">
        <v>8471783.7326092683</v>
      </c>
      <c r="M294" s="41">
        <v>1271194.6019170643</v>
      </c>
      <c r="N294" s="43">
        <v>1094033.5462364361</v>
      </c>
      <c r="O294" s="43">
        <v>1429050.7426394494</v>
      </c>
      <c r="P294" s="43">
        <v>44787838.126908198</v>
      </c>
      <c r="AC294" s="50" t="str">
        <f t="shared" si="185"/>
        <v>2022MaioHolanda</v>
      </c>
      <c r="AD294" s="2">
        <v>2022</v>
      </c>
      <c r="AE294" s="2" t="s">
        <v>58</v>
      </c>
      <c r="AF294" s="2" t="s">
        <v>38</v>
      </c>
      <c r="AG294" s="2" t="s">
        <v>35</v>
      </c>
      <c r="AH294" s="54">
        <f t="shared" si="186"/>
        <v>137710579.412588</v>
      </c>
      <c r="AI294" s="27">
        <f t="shared" si="166"/>
        <v>3.9122323696757959E-3</v>
      </c>
      <c r="AJ294" s="28">
        <f t="shared" si="167"/>
        <v>20076925.999166593</v>
      </c>
      <c r="AK294" s="46">
        <f t="shared" si="173"/>
        <v>8430698.3043761849</v>
      </c>
      <c r="AL294" s="46">
        <f t="shared" si="174"/>
        <v>3328297.8145021298</v>
      </c>
      <c r="AM294" s="46">
        <f t="shared" si="175"/>
        <v>1235107.5408008345</v>
      </c>
      <c r="AN294" s="46">
        <f t="shared" si="176"/>
        <v>185328.38988909245</v>
      </c>
      <c r="AO294" s="46">
        <f t="shared" si="177"/>
        <v>159499.95012791984</v>
      </c>
      <c r="AP294" s="46">
        <f t="shared" si="178"/>
        <v>208342.35199219323</v>
      </c>
      <c r="AQ294" s="46">
        <f t="shared" si="179"/>
        <v>6529651.6474782377</v>
      </c>
      <c r="BG294" s="50" t="str">
        <f t="shared" si="181"/>
        <v>2022JulhoHonduras</v>
      </c>
      <c r="BH294" s="2">
        <v>2022</v>
      </c>
      <c r="BI294" s="55" t="s">
        <v>60</v>
      </c>
      <c r="BJ294" s="55" t="str">
        <f t="shared" si="188"/>
        <v>Julho/2022</v>
      </c>
      <c r="BK294" s="2" t="s">
        <v>27</v>
      </c>
      <c r="BL294" s="2" t="s">
        <v>23</v>
      </c>
      <c r="BM294" s="52" t="s">
        <v>1198</v>
      </c>
      <c r="BN294" s="51">
        <f t="shared" si="182"/>
        <v>211722.66887840768</v>
      </c>
    </row>
    <row r="295" spans="4:66" x14ac:dyDescent="0.25">
      <c r="D295" t="str">
        <f t="shared" si="183"/>
        <v>2022MaioSuíça</v>
      </c>
      <c r="E295" s="2">
        <v>2022</v>
      </c>
      <c r="F295" s="2" t="s">
        <v>58</v>
      </c>
      <c r="G295" s="2" t="s">
        <v>38</v>
      </c>
      <c r="H295" s="2" t="s">
        <v>36</v>
      </c>
      <c r="I295" s="45">
        <f t="shared" si="184"/>
        <v>113801124.03763659</v>
      </c>
      <c r="J295" s="33">
        <v>61229007.430889465</v>
      </c>
      <c r="K295" s="41">
        <v>17121962.066494815</v>
      </c>
      <c r="L295" s="41">
        <v>7939816.0568034379</v>
      </c>
      <c r="M295" s="41">
        <v>4237315.339723547</v>
      </c>
      <c r="N295" s="43">
        <v>437613.41849457449</v>
      </c>
      <c r="O295" s="43">
        <v>142905.07426394496</v>
      </c>
      <c r="P295" s="43">
        <v>22692504.650966819</v>
      </c>
      <c r="AC295" s="50" t="str">
        <f t="shared" si="185"/>
        <v>2022MaioSuíça</v>
      </c>
      <c r="AD295" s="2">
        <v>2022</v>
      </c>
      <c r="AE295" s="2" t="s">
        <v>58</v>
      </c>
      <c r="AF295" s="2" t="s">
        <v>38</v>
      </c>
      <c r="AG295" s="2" t="s">
        <v>36</v>
      </c>
      <c r="AH295" s="54">
        <f t="shared" si="186"/>
        <v>113801124.03763659</v>
      </c>
      <c r="AI295" s="27">
        <f t="shared" si="166"/>
        <v>3.2329864783419496E-3</v>
      </c>
      <c r="AJ295" s="28">
        <f t="shared" si="167"/>
        <v>16591149.029155558</v>
      </c>
      <c r="AK295" s="46">
        <f t="shared" si="173"/>
        <v>8926621.7340453733</v>
      </c>
      <c r="AL295" s="46">
        <f t="shared" si="174"/>
        <v>2496223.360876597</v>
      </c>
      <c r="AM295" s="46">
        <f t="shared" si="175"/>
        <v>1157551.5846305855</v>
      </c>
      <c r="AN295" s="46">
        <f t="shared" si="176"/>
        <v>617761.29963030817</v>
      </c>
      <c r="AO295" s="46">
        <f t="shared" si="177"/>
        <v>63799.98005116795</v>
      </c>
      <c r="AP295" s="46">
        <f t="shared" si="178"/>
        <v>20834.235199219329</v>
      </c>
      <c r="AQ295" s="46">
        <f t="shared" si="179"/>
        <v>3308356.8347223075</v>
      </c>
      <c r="BG295" s="50" t="str">
        <f t="shared" si="181"/>
        <v>2022JulhoNicarágua</v>
      </c>
      <c r="BH295" s="2">
        <v>2022</v>
      </c>
      <c r="BI295" s="55" t="s">
        <v>60</v>
      </c>
      <c r="BJ295" s="55" t="str">
        <f t="shared" si="188"/>
        <v>Julho/2022</v>
      </c>
      <c r="BK295" s="2" t="s">
        <v>27</v>
      </c>
      <c r="BL295" s="2" t="s">
        <v>24</v>
      </c>
      <c r="BM295" s="52" t="s">
        <v>1198</v>
      </c>
      <c r="BN295" s="51">
        <f t="shared" si="182"/>
        <v>105861.33443920383</v>
      </c>
    </row>
    <row r="296" spans="4:66" x14ac:dyDescent="0.25">
      <c r="D296" t="str">
        <f t="shared" si="183"/>
        <v>2022MaioSuécia</v>
      </c>
      <c r="E296" s="2">
        <v>2022</v>
      </c>
      <c r="F296" s="2" t="s">
        <v>58</v>
      </c>
      <c r="G296" s="2" t="s">
        <v>38</v>
      </c>
      <c r="H296" s="2" t="s">
        <v>37</v>
      </c>
      <c r="I296" s="45">
        <f t="shared" si="184"/>
        <v>107774058.54623282</v>
      </c>
      <c r="J296" s="33">
        <v>44220949.811197937</v>
      </c>
      <c r="K296" s="41">
        <v>17121962.066494815</v>
      </c>
      <c r="L296" s="41">
        <v>5621389.7682168335</v>
      </c>
      <c r="M296" s="41">
        <v>635597.30095853214</v>
      </c>
      <c r="N296" s="43">
        <v>802291.26724005316</v>
      </c>
      <c r="O296" s="43">
        <v>555741.95547089702</v>
      </c>
      <c r="P296" s="43">
        <v>38816126.376653768</v>
      </c>
      <c r="AC296" s="50" t="str">
        <f t="shared" si="185"/>
        <v>2022MaioSuécia</v>
      </c>
      <c r="AD296" s="2">
        <v>2022</v>
      </c>
      <c r="AE296" s="2" t="s">
        <v>58</v>
      </c>
      <c r="AF296" s="2" t="s">
        <v>38</v>
      </c>
      <c r="AG296" s="2" t="s">
        <v>37</v>
      </c>
      <c r="AH296" s="54">
        <f t="shared" si="186"/>
        <v>107774058.54623282</v>
      </c>
      <c r="AI296" s="27">
        <f t="shared" si="166"/>
        <v>3.0617630268816149E-3</v>
      </c>
      <c r="AJ296" s="28">
        <f t="shared" si="167"/>
        <v>15712458.747122053</v>
      </c>
      <c r="AK296" s="46">
        <f t="shared" si="173"/>
        <v>6447004.5856994344</v>
      </c>
      <c r="AL296" s="46">
        <f t="shared" si="174"/>
        <v>2496223.3608765975</v>
      </c>
      <c r="AM296" s="46">
        <f t="shared" si="175"/>
        <v>819546.52191845444</v>
      </c>
      <c r="AN296" s="46">
        <f t="shared" si="176"/>
        <v>92664.194944546223</v>
      </c>
      <c r="AO296" s="46">
        <f t="shared" si="177"/>
        <v>116966.63009380791</v>
      </c>
      <c r="AP296" s="46">
        <f t="shared" si="178"/>
        <v>81022.025774741836</v>
      </c>
      <c r="AQ296" s="46">
        <f t="shared" si="179"/>
        <v>5659031.4278144734</v>
      </c>
      <c r="BG296" s="50" t="str">
        <f t="shared" si="181"/>
        <v>2022JulhoPanamá</v>
      </c>
      <c r="BH296" s="2">
        <v>2022</v>
      </c>
      <c r="BI296" s="55" t="s">
        <v>60</v>
      </c>
      <c r="BJ296" s="55" t="str">
        <f t="shared" si="188"/>
        <v>Julho/2022</v>
      </c>
      <c r="BK296" s="2" t="s">
        <v>27</v>
      </c>
      <c r="BL296" s="2" t="s">
        <v>25</v>
      </c>
      <c r="BM296" s="52" t="s">
        <v>1198</v>
      </c>
      <c r="BN296" s="51">
        <f t="shared" si="182"/>
        <v>529306.67219601921</v>
      </c>
    </row>
    <row r="297" spans="4:66" x14ac:dyDescent="0.25">
      <c r="D297" t="str">
        <f t="shared" si="183"/>
        <v>2022MaioOutros - Europa</v>
      </c>
      <c r="E297" s="2">
        <v>2022</v>
      </c>
      <c r="F297" s="2" t="s">
        <v>58</v>
      </c>
      <c r="G297" s="2" t="s">
        <v>38</v>
      </c>
      <c r="H297" s="2" t="s">
        <v>1192</v>
      </c>
      <c r="I297" s="45">
        <f t="shared" si="184"/>
        <v>140497765.19710305</v>
      </c>
      <c r="J297" s="33">
        <v>68094077.961019471</v>
      </c>
      <c r="K297" s="41">
        <v>16395575.797007153</v>
      </c>
      <c r="L297" s="41">
        <v>16395575.797007153</v>
      </c>
      <c r="M297" s="41">
        <v>4541631.6232127827</v>
      </c>
      <c r="N297" s="43">
        <v>5677039.5290159779</v>
      </c>
      <c r="O297" s="43">
        <v>1934848.0963978968</v>
      </c>
      <c r="P297" s="43">
        <v>27459016.393442616</v>
      </c>
      <c r="AC297" s="50" t="str">
        <f t="shared" si="185"/>
        <v>2022MaioOutros - Europa</v>
      </c>
      <c r="AD297" s="2">
        <v>2022</v>
      </c>
      <c r="AE297" s="2" t="s">
        <v>58</v>
      </c>
      <c r="AF297" s="2" t="s">
        <v>38</v>
      </c>
      <c r="AG297" s="2" t="s">
        <v>1192</v>
      </c>
      <c r="AH297" s="54">
        <f t="shared" si="186"/>
        <v>140497765.19710305</v>
      </c>
      <c r="AI297" s="27">
        <f t="shared" si="166"/>
        <v>3.9914137840086107E-3</v>
      </c>
      <c r="AJ297" s="28">
        <f t="shared" si="167"/>
        <v>20483271.851317756</v>
      </c>
      <c r="AK297" s="46">
        <f t="shared" si="173"/>
        <v>9927485.3830140941</v>
      </c>
      <c r="AL297" s="46">
        <f t="shared" si="174"/>
        <v>2390322.975869711</v>
      </c>
      <c r="AM297" s="46">
        <f t="shared" si="175"/>
        <v>2390322.975869711</v>
      </c>
      <c r="AN297" s="46">
        <f t="shared" si="176"/>
        <v>662127.79296739388</v>
      </c>
      <c r="AO297" s="46">
        <f t="shared" si="177"/>
        <v>827659.74120924226</v>
      </c>
      <c r="AP297" s="46">
        <f t="shared" si="178"/>
        <v>282082.91778821801</v>
      </c>
      <c r="AQ297" s="46">
        <f t="shared" si="179"/>
        <v>4003270.0645993846</v>
      </c>
      <c r="BG297" s="50" t="str">
        <f t="shared" si="181"/>
        <v>2022AgostoCosta Rica</v>
      </c>
      <c r="BH297" s="2">
        <v>2022</v>
      </c>
      <c r="BI297" s="55" t="s">
        <v>61</v>
      </c>
      <c r="BJ297" s="55" t="str">
        <f t="shared" si="188"/>
        <v>Agosto/2022</v>
      </c>
      <c r="BK297" s="2" t="s">
        <v>27</v>
      </c>
      <c r="BL297" s="2" t="s">
        <v>20</v>
      </c>
      <c r="BM297" s="52" t="s">
        <v>1198</v>
      </c>
      <c r="BN297" s="51">
        <f t="shared" si="182"/>
        <v>1134228.5832771841</v>
      </c>
    </row>
    <row r="298" spans="4:66" x14ac:dyDescent="0.25">
      <c r="D298" t="str">
        <f t="shared" si="183"/>
        <v>2022JunhoAlemanha</v>
      </c>
      <c r="E298" s="2">
        <v>2022</v>
      </c>
      <c r="F298" s="2" t="s">
        <v>59</v>
      </c>
      <c r="G298" s="2" t="s">
        <v>38</v>
      </c>
      <c r="H298" s="2" t="s">
        <v>28</v>
      </c>
      <c r="I298" s="45">
        <f t="shared" si="184"/>
        <v>492765163.58023369</v>
      </c>
      <c r="J298" s="33">
        <v>217658711.75119105</v>
      </c>
      <c r="K298" s="41">
        <v>64862294.583079748</v>
      </c>
      <c r="L298" s="41">
        <v>74028047.965749502</v>
      </c>
      <c r="M298" s="41">
        <v>22126130.445606902</v>
      </c>
      <c r="N298" s="43">
        <v>23774660.378344633</v>
      </c>
      <c r="O298" s="43">
        <v>5107641.3587979116</v>
      </c>
      <c r="P298" s="43">
        <v>85207677.097463951</v>
      </c>
      <c r="AC298" s="50" t="str">
        <f t="shared" si="185"/>
        <v>2022JunhoAlemanha</v>
      </c>
      <c r="AD298" s="2">
        <v>2022</v>
      </c>
      <c r="AE298" s="2" t="s">
        <v>59</v>
      </c>
      <c r="AF298" s="2" t="s">
        <v>38</v>
      </c>
      <c r="AG298" s="2" t="s">
        <v>28</v>
      </c>
      <c r="AH298" s="54">
        <f t="shared" si="186"/>
        <v>492765163.58023369</v>
      </c>
      <c r="AI298" s="27">
        <f t="shared" si="166"/>
        <v>1.3999010328983914E-2</v>
      </c>
      <c r="AJ298" s="28">
        <f t="shared" si="167"/>
        <v>71840593.267181069</v>
      </c>
      <c r="AK298" s="46">
        <f t="shared" si="173"/>
        <v>31732622.63177396</v>
      </c>
      <c r="AL298" s="46">
        <f t="shared" si="174"/>
        <v>9456321.3228452951</v>
      </c>
      <c r="AM298" s="46">
        <f t="shared" si="175"/>
        <v>10792603.206019556</v>
      </c>
      <c r="AN298" s="46">
        <f t="shared" si="176"/>
        <v>3225784.7254671454</v>
      </c>
      <c r="AO298" s="46">
        <f t="shared" si="177"/>
        <v>3466125.108959578</v>
      </c>
      <c r="AP298" s="46">
        <f t="shared" si="178"/>
        <v>744646.76590776711</v>
      </c>
      <c r="AQ298" s="46">
        <f t="shared" si="179"/>
        <v>12422489.506207768</v>
      </c>
      <c r="BG298" s="50" t="str">
        <f t="shared" si="181"/>
        <v>2022AgostoEl Salvador</v>
      </c>
      <c r="BH298" s="2">
        <v>2022</v>
      </c>
      <c r="BI298" s="55" t="s">
        <v>61</v>
      </c>
      <c r="BJ298" s="55" t="str">
        <f t="shared" si="188"/>
        <v>Agosto/2022</v>
      </c>
      <c r="BK298" s="2" t="s">
        <v>27</v>
      </c>
      <c r="BL298" s="2" t="s">
        <v>21</v>
      </c>
      <c r="BM298" s="52" t="s">
        <v>1198</v>
      </c>
      <c r="BN298" s="51">
        <f t="shared" si="182"/>
        <v>302460.95554058242</v>
      </c>
    </row>
    <row r="299" spans="4:66" x14ac:dyDescent="0.25">
      <c r="D299" t="str">
        <f t="shared" si="183"/>
        <v>2022JunhoFrança</v>
      </c>
      <c r="E299" s="2">
        <v>2022</v>
      </c>
      <c r="F299" s="2" t="s">
        <v>59</v>
      </c>
      <c r="G299" s="2" t="s">
        <v>38</v>
      </c>
      <c r="H299" s="2" t="s">
        <v>29</v>
      </c>
      <c r="I299" s="45">
        <f t="shared" si="184"/>
        <v>333627640.76971287</v>
      </c>
      <c r="J299" s="33">
        <v>166644951.18450564</v>
      </c>
      <c r="K299" s="41">
        <v>36246576.384662211</v>
      </c>
      <c r="L299" s="41">
        <v>35533463.023559764</v>
      </c>
      <c r="M299" s="41">
        <v>11063065.222803451</v>
      </c>
      <c r="N299" s="43">
        <v>11887330.189172316</v>
      </c>
      <c r="O299" s="43">
        <v>4086113.0870383293</v>
      </c>
      <c r="P299" s="43">
        <v>68166141.677971154</v>
      </c>
      <c r="AC299" s="50" t="str">
        <f t="shared" si="185"/>
        <v>2022JunhoFrança</v>
      </c>
      <c r="AD299" s="2">
        <v>2022</v>
      </c>
      <c r="AE299" s="2" t="s">
        <v>59</v>
      </c>
      <c r="AF299" s="2" t="s">
        <v>38</v>
      </c>
      <c r="AG299" s="2" t="s">
        <v>29</v>
      </c>
      <c r="AH299" s="54">
        <f t="shared" si="186"/>
        <v>333627640.76971287</v>
      </c>
      <c r="AI299" s="27">
        <f t="shared" si="166"/>
        <v>9.4780579764122998E-3</v>
      </c>
      <c r="AJ299" s="28">
        <f t="shared" si="167"/>
        <v>48639817.533131249</v>
      </c>
      <c r="AK299" s="46">
        <f t="shared" si="173"/>
        <v>24295289.202451937</v>
      </c>
      <c r="AL299" s="46">
        <f t="shared" si="174"/>
        <v>5284414.8568841359</v>
      </c>
      <c r="AM299" s="46">
        <f t="shared" si="175"/>
        <v>5180449.5388893876</v>
      </c>
      <c r="AN299" s="46">
        <f t="shared" si="176"/>
        <v>1612892.362733573</v>
      </c>
      <c r="AO299" s="46">
        <f t="shared" si="177"/>
        <v>1733062.5544797892</v>
      </c>
      <c r="AP299" s="46">
        <f t="shared" si="178"/>
        <v>595717.41272621369</v>
      </c>
      <c r="AQ299" s="46">
        <f t="shared" si="179"/>
        <v>9937991.6049662139</v>
      </c>
      <c r="BG299" s="50" t="str">
        <f t="shared" si="181"/>
        <v>2022AgostoGuatemala</v>
      </c>
      <c r="BH299" s="2">
        <v>2022</v>
      </c>
      <c r="BI299" s="55" t="s">
        <v>61</v>
      </c>
      <c r="BJ299" s="55" t="str">
        <f t="shared" si="188"/>
        <v>Agosto/2022</v>
      </c>
      <c r="BK299" s="2" t="s">
        <v>27</v>
      </c>
      <c r="BL299" s="2" t="s">
        <v>22</v>
      </c>
      <c r="BM299" s="52" t="s">
        <v>1198</v>
      </c>
      <c r="BN299" s="51">
        <f t="shared" si="182"/>
        <v>491499.05275344645</v>
      </c>
    </row>
    <row r="300" spans="4:66" x14ac:dyDescent="0.25">
      <c r="D300" t="str">
        <f t="shared" si="183"/>
        <v>2022JunhoReino Unido</v>
      </c>
      <c r="E300" s="2">
        <v>2022</v>
      </c>
      <c r="F300" s="2" t="s">
        <v>59</v>
      </c>
      <c r="G300" s="2" t="s">
        <v>38</v>
      </c>
      <c r="H300" s="2" t="s">
        <v>30</v>
      </c>
      <c r="I300" s="45">
        <f t="shared" si="184"/>
        <v>717100711.05340636</v>
      </c>
      <c r="J300" s="33">
        <v>333289902.36901128</v>
      </c>
      <c r="K300" s="41">
        <v>57231436.396835066</v>
      </c>
      <c r="L300" s="41">
        <v>128315283.14063248</v>
      </c>
      <c r="M300" s="41">
        <v>33189195.66841035</v>
      </c>
      <c r="N300" s="43">
        <v>59436650.945861593</v>
      </c>
      <c r="O300" s="43">
        <v>20430565.435191646</v>
      </c>
      <c r="P300" s="43">
        <v>85207677.097463951</v>
      </c>
      <c r="AC300" s="50" t="str">
        <f t="shared" si="185"/>
        <v>2022JunhoReino Unido</v>
      </c>
      <c r="AD300" s="2">
        <v>2022</v>
      </c>
      <c r="AE300" s="2" t="s">
        <v>59</v>
      </c>
      <c r="AF300" s="2" t="s">
        <v>38</v>
      </c>
      <c r="AG300" s="2" t="s">
        <v>30</v>
      </c>
      <c r="AH300" s="54">
        <f t="shared" si="186"/>
        <v>717100711.05340636</v>
      </c>
      <c r="AI300" s="27">
        <f t="shared" si="166"/>
        <v>2.0372179291289958E-2</v>
      </c>
      <c r="AJ300" s="28">
        <f t="shared" si="167"/>
        <v>104546636.65769859</v>
      </c>
      <c r="AK300" s="46">
        <f t="shared" si="173"/>
        <v>48590578.404903874</v>
      </c>
      <c r="AL300" s="46">
        <f t="shared" si="174"/>
        <v>8343812.9319223184</v>
      </c>
      <c r="AM300" s="46">
        <f t="shared" si="175"/>
        <v>18707178.8904339</v>
      </c>
      <c r="AN300" s="46">
        <f t="shared" si="176"/>
        <v>4838677.0882007182</v>
      </c>
      <c r="AO300" s="46">
        <f t="shared" si="177"/>
        <v>8665312.7723989468</v>
      </c>
      <c r="AP300" s="46">
        <f t="shared" si="178"/>
        <v>2978587.063631068</v>
      </c>
      <c r="AQ300" s="46">
        <f t="shared" si="179"/>
        <v>12422489.506207768</v>
      </c>
      <c r="BG300" s="50" t="str">
        <f t="shared" si="181"/>
        <v>2022AgostoHonduras</v>
      </c>
      <c r="BH300" s="2">
        <v>2022</v>
      </c>
      <c r="BI300" s="55" t="s">
        <v>61</v>
      </c>
      <c r="BJ300" s="55" t="str">
        <f t="shared" si="188"/>
        <v>Agosto/2022</v>
      </c>
      <c r="BK300" s="2" t="s">
        <v>27</v>
      </c>
      <c r="BL300" s="2" t="s">
        <v>23</v>
      </c>
      <c r="BM300" s="52" t="s">
        <v>1198</v>
      </c>
      <c r="BN300" s="51">
        <f t="shared" si="182"/>
        <v>226845.71665543682</v>
      </c>
    </row>
    <row r="301" spans="4:66" x14ac:dyDescent="0.25">
      <c r="D301" t="str">
        <f t="shared" si="183"/>
        <v>2022JunhoItália</v>
      </c>
      <c r="E301" s="2">
        <v>2022</v>
      </c>
      <c r="F301" s="2" t="s">
        <v>59</v>
      </c>
      <c r="G301" s="2" t="s">
        <v>38</v>
      </c>
      <c r="H301" s="2" t="s">
        <v>31</v>
      </c>
      <c r="I301" s="45">
        <f t="shared" si="184"/>
        <v>270785474.61874157</v>
      </c>
      <c r="J301" s="33">
        <v>132635777.47338206</v>
      </c>
      <c r="K301" s="41">
        <v>36246576.384662211</v>
      </c>
      <c r="L301" s="41">
        <v>23688975.349039841</v>
      </c>
      <c r="M301" s="41">
        <v>5531532.6114017256</v>
      </c>
      <c r="N301" s="43">
        <v>7132398.11350339</v>
      </c>
      <c r="O301" s="43">
        <v>3064584.8152787471</v>
      </c>
      <c r="P301" s="43">
        <v>62485629.871473558</v>
      </c>
      <c r="AC301" s="50" t="str">
        <f t="shared" si="185"/>
        <v>2022JunhoItália</v>
      </c>
      <c r="AD301" s="2">
        <v>2022</v>
      </c>
      <c r="AE301" s="2" t="s">
        <v>59</v>
      </c>
      <c r="AF301" s="2" t="s">
        <v>38</v>
      </c>
      <c r="AG301" s="2" t="s">
        <v>31</v>
      </c>
      <c r="AH301" s="54">
        <f t="shared" si="186"/>
        <v>270785474.61874157</v>
      </c>
      <c r="AI301" s="27">
        <f t="shared" si="166"/>
        <v>7.6927691653051597E-3</v>
      </c>
      <c r="AJ301" s="28">
        <f t="shared" si="167"/>
        <v>39478012.210532673</v>
      </c>
      <c r="AK301" s="46">
        <f t="shared" si="173"/>
        <v>19337066.916237257</v>
      </c>
      <c r="AL301" s="46">
        <f t="shared" si="174"/>
        <v>5284414.8568841359</v>
      </c>
      <c r="AM301" s="46">
        <f t="shared" si="175"/>
        <v>3453633.0259262575</v>
      </c>
      <c r="AN301" s="46">
        <f t="shared" si="176"/>
        <v>806446.18136678648</v>
      </c>
      <c r="AO301" s="46">
        <f t="shared" si="177"/>
        <v>1039837.5326878735</v>
      </c>
      <c r="AP301" s="46">
        <f t="shared" si="178"/>
        <v>446788.05954466027</v>
      </c>
      <c r="AQ301" s="46">
        <f t="shared" si="179"/>
        <v>9109825.6378856953</v>
      </c>
      <c r="BG301" s="50" t="str">
        <f t="shared" si="181"/>
        <v>2022AgostoNicarágua</v>
      </c>
      <c r="BH301" s="2">
        <v>2022</v>
      </c>
      <c r="BI301" s="55" t="s">
        <v>61</v>
      </c>
      <c r="BJ301" s="55" t="str">
        <f t="shared" si="188"/>
        <v>Agosto/2022</v>
      </c>
      <c r="BK301" s="2" t="s">
        <v>27</v>
      </c>
      <c r="BL301" s="2" t="s">
        <v>24</v>
      </c>
      <c r="BM301" s="52" t="s">
        <v>1198</v>
      </c>
      <c r="BN301" s="51">
        <f t="shared" si="182"/>
        <v>113422.85832771839</v>
      </c>
    </row>
    <row r="302" spans="4:66" x14ac:dyDescent="0.25">
      <c r="D302" t="str">
        <f t="shared" si="183"/>
        <v>2022JunhoEspanha</v>
      </c>
      <c r="E302" s="2">
        <v>2022</v>
      </c>
      <c r="F302" s="2" t="s">
        <v>59</v>
      </c>
      <c r="G302" s="2" t="s">
        <v>38</v>
      </c>
      <c r="H302" s="2" t="s">
        <v>32</v>
      </c>
      <c r="I302" s="45">
        <f t="shared" si="184"/>
        <v>231732863.22805017</v>
      </c>
      <c r="J302" s="33">
        <v>105428438.50448316</v>
      </c>
      <c r="K302" s="41">
        <v>36246576.384662211</v>
      </c>
      <c r="L302" s="41">
        <v>23688975.349039841</v>
      </c>
      <c r="M302" s="41">
        <v>2765766.3057008628</v>
      </c>
      <c r="N302" s="43">
        <v>4754932.0756689264</v>
      </c>
      <c r="O302" s="43">
        <v>2043056.5435191647</v>
      </c>
      <c r="P302" s="43">
        <v>56805118.064975969</v>
      </c>
      <c r="AC302" s="50" t="str">
        <f t="shared" si="185"/>
        <v>2022JunhoEspanha</v>
      </c>
      <c r="AD302" s="2">
        <v>2022</v>
      </c>
      <c r="AE302" s="2" t="s">
        <v>59</v>
      </c>
      <c r="AF302" s="2" t="s">
        <v>38</v>
      </c>
      <c r="AG302" s="2" t="s">
        <v>32</v>
      </c>
      <c r="AH302" s="54">
        <f t="shared" si="186"/>
        <v>231732863.22805017</v>
      </c>
      <c r="AI302" s="27">
        <f t="shared" si="166"/>
        <v>6.5833199780696086E-3</v>
      </c>
      <c r="AJ302" s="28">
        <f t="shared" si="167"/>
        <v>33784503.459719501</v>
      </c>
      <c r="AK302" s="46">
        <f t="shared" si="173"/>
        <v>15370489.08726551</v>
      </c>
      <c r="AL302" s="46">
        <f t="shared" si="174"/>
        <v>5284414.8568841349</v>
      </c>
      <c r="AM302" s="46">
        <f t="shared" si="175"/>
        <v>3453633.0259262579</v>
      </c>
      <c r="AN302" s="46">
        <f t="shared" si="176"/>
        <v>403223.09068339312</v>
      </c>
      <c r="AO302" s="46">
        <f t="shared" si="177"/>
        <v>693225.02179191553</v>
      </c>
      <c r="AP302" s="46">
        <f t="shared" si="178"/>
        <v>297858.70636310679</v>
      </c>
      <c r="AQ302" s="46">
        <f t="shared" si="179"/>
        <v>8281659.6708051777</v>
      </c>
      <c r="BG302" s="50" t="str">
        <f t="shared" si="181"/>
        <v>2022AgostoPanamá</v>
      </c>
      <c r="BH302" s="2">
        <v>2022</v>
      </c>
      <c r="BI302" s="55" t="s">
        <v>61</v>
      </c>
      <c r="BJ302" s="55" t="str">
        <f t="shared" si="188"/>
        <v>Agosto/2022</v>
      </c>
      <c r="BK302" s="2" t="s">
        <v>27</v>
      </c>
      <c r="BL302" s="2" t="s">
        <v>25</v>
      </c>
      <c r="BM302" s="52" t="s">
        <v>1198</v>
      </c>
      <c r="BN302" s="51">
        <f t="shared" si="182"/>
        <v>567114.29163859203</v>
      </c>
    </row>
    <row r="303" spans="4:66" x14ac:dyDescent="0.25">
      <c r="D303" t="str">
        <f t="shared" si="183"/>
        <v>2022JunhoPolônia</v>
      </c>
      <c r="E303" s="2">
        <v>2022</v>
      </c>
      <c r="F303" s="2" t="s">
        <v>59</v>
      </c>
      <c r="G303" s="2" t="s">
        <v>38</v>
      </c>
      <c r="H303" s="2" t="s">
        <v>33</v>
      </c>
      <c r="I303" s="45">
        <f t="shared" si="184"/>
        <v>180251327.83560342</v>
      </c>
      <c r="J303" s="33">
        <v>74820182.164471924</v>
      </c>
      <c r="K303" s="41">
        <v>28615718.198417533</v>
      </c>
      <c r="L303" s="41">
        <v>11820798.699170882</v>
      </c>
      <c r="M303" s="41">
        <v>9190854.1850982532</v>
      </c>
      <c r="N303" s="43">
        <v>3657640.058206867</v>
      </c>
      <c r="O303" s="43">
        <v>1021528.2717595823</v>
      </c>
      <c r="P303" s="43">
        <v>51124606.258478366</v>
      </c>
      <c r="AC303" s="50" t="str">
        <f t="shared" si="185"/>
        <v>2022JunhoPolônia</v>
      </c>
      <c r="AD303" s="2">
        <v>2022</v>
      </c>
      <c r="AE303" s="2" t="s">
        <v>59</v>
      </c>
      <c r="AF303" s="2" t="s">
        <v>38</v>
      </c>
      <c r="AG303" s="2" t="s">
        <v>33</v>
      </c>
      <c r="AH303" s="54">
        <f t="shared" si="186"/>
        <v>180251327.83560342</v>
      </c>
      <c r="AI303" s="27">
        <f t="shared" si="166"/>
        <v>5.1207763589660076E-3</v>
      </c>
      <c r="AJ303" s="28">
        <f t="shared" si="167"/>
        <v>26278972.796741627</v>
      </c>
      <c r="AK303" s="46">
        <f t="shared" si="173"/>
        <v>10908089.029672299</v>
      </c>
      <c r="AL303" s="46">
        <f t="shared" si="174"/>
        <v>4171906.4659611601</v>
      </c>
      <c r="AM303" s="46">
        <f t="shared" si="175"/>
        <v>1723362.8799372031</v>
      </c>
      <c r="AN303" s="46">
        <f t="shared" si="176"/>
        <v>1339941.3475017378</v>
      </c>
      <c r="AO303" s="46">
        <f t="shared" si="177"/>
        <v>533250.01676301216</v>
      </c>
      <c r="AP303" s="46">
        <f t="shared" si="178"/>
        <v>148929.35318155342</v>
      </c>
      <c r="AQ303" s="46">
        <f t="shared" si="179"/>
        <v>7453493.7037246609</v>
      </c>
      <c r="BG303" s="50" t="str">
        <f t="shared" si="181"/>
        <v>2022SetembroCosta Rica</v>
      </c>
      <c r="BH303" s="2">
        <v>2022</v>
      </c>
      <c r="BI303" s="55" t="s">
        <v>62</v>
      </c>
      <c r="BJ303" s="55" t="str">
        <f t="shared" si="188"/>
        <v>Setembro/2022</v>
      </c>
      <c r="BK303" s="2" t="s">
        <v>27</v>
      </c>
      <c r="BL303" s="2" t="s">
        <v>20</v>
      </c>
      <c r="BM303" s="52" t="s">
        <v>1198</v>
      </c>
      <c r="BN303" s="51">
        <f t="shared" si="182"/>
        <v>1209843.8221623297</v>
      </c>
    </row>
    <row r="304" spans="4:66" x14ac:dyDescent="0.25">
      <c r="D304" t="str">
        <f t="shared" si="183"/>
        <v>2022JunhoRússia</v>
      </c>
      <c r="E304" s="2">
        <v>2022</v>
      </c>
      <c r="F304" s="2" t="s">
        <v>59</v>
      </c>
      <c r="G304" s="2" t="s">
        <v>38</v>
      </c>
      <c r="H304" s="2" t="s">
        <v>34</v>
      </c>
      <c r="I304" s="45">
        <f t="shared" si="184"/>
        <v>108829355.87559552</v>
      </c>
      <c r="J304" s="33">
        <v>108829355.87559552</v>
      </c>
      <c r="K304" s="41">
        <v>0</v>
      </c>
      <c r="L304" s="41">
        <v>0</v>
      </c>
      <c r="M304" s="41">
        <v>0</v>
      </c>
      <c r="N304" s="43">
        <v>0</v>
      </c>
      <c r="O304" s="43">
        <v>0</v>
      </c>
      <c r="P304" s="43">
        <v>0</v>
      </c>
      <c r="AC304" s="50" t="str">
        <f t="shared" si="185"/>
        <v>2022JunhoRússia</v>
      </c>
      <c r="AD304" s="2">
        <v>2022</v>
      </c>
      <c r="AE304" s="2" t="s">
        <v>59</v>
      </c>
      <c r="AF304" s="2" t="s">
        <v>38</v>
      </c>
      <c r="AG304" s="2" t="s">
        <v>34</v>
      </c>
      <c r="AH304" s="54">
        <f t="shared" si="186"/>
        <v>108829355.87559552</v>
      </c>
      <c r="AI304" s="27">
        <f t="shared" si="166"/>
        <v>3.0917430646476007E-3</v>
      </c>
      <c r="AJ304" s="28">
        <f t="shared" si="167"/>
        <v>15866311.31588698</v>
      </c>
      <c r="AK304" s="46">
        <f t="shared" si="173"/>
        <v>15866311.31588698</v>
      </c>
      <c r="AL304" s="46">
        <f t="shared" si="174"/>
        <v>0</v>
      </c>
      <c r="AM304" s="46">
        <f t="shared" si="175"/>
        <v>0</v>
      </c>
      <c r="AN304" s="46">
        <f t="shared" si="176"/>
        <v>0</v>
      </c>
      <c r="AO304" s="46">
        <f t="shared" si="177"/>
        <v>0</v>
      </c>
      <c r="AP304" s="46">
        <f t="shared" si="178"/>
        <v>0</v>
      </c>
      <c r="AQ304" s="46">
        <f t="shared" si="179"/>
        <v>0</v>
      </c>
      <c r="BG304" s="50" t="str">
        <f t="shared" si="181"/>
        <v>2022SetembroEl Salvador</v>
      </c>
      <c r="BH304" s="2">
        <v>2022</v>
      </c>
      <c r="BI304" s="55" t="s">
        <v>62</v>
      </c>
      <c r="BJ304" s="55" t="str">
        <f t="shared" si="188"/>
        <v>Setembro/2022</v>
      </c>
      <c r="BK304" s="2" t="s">
        <v>27</v>
      </c>
      <c r="BL304" s="2" t="s">
        <v>21</v>
      </c>
      <c r="BM304" s="52" t="s">
        <v>1198</v>
      </c>
      <c r="BN304" s="51">
        <f t="shared" si="182"/>
        <v>317584.00331761152</v>
      </c>
    </row>
    <row r="305" spans="4:66" x14ac:dyDescent="0.25">
      <c r="D305" t="str">
        <f t="shared" si="183"/>
        <v>2022JunhoHolanda</v>
      </c>
      <c r="E305" s="2">
        <v>2022</v>
      </c>
      <c r="F305" s="2" t="s">
        <v>59</v>
      </c>
      <c r="G305" s="2" t="s">
        <v>38</v>
      </c>
      <c r="H305" s="2" t="s">
        <v>35</v>
      </c>
      <c r="I305" s="45">
        <f t="shared" si="184"/>
        <v>147351597.07677501</v>
      </c>
      <c r="J305" s="33">
        <v>61216512.680022486</v>
      </c>
      <c r="K305" s="41">
        <v>24800289.105295196</v>
      </c>
      <c r="L305" s="41">
        <v>8946536.3568207137</v>
      </c>
      <c r="M305" s="41">
        <v>1382883.1528504314</v>
      </c>
      <c r="N305" s="43">
        <v>1188733.0189172316</v>
      </c>
      <c r="O305" s="43">
        <v>1532292.4076393736</v>
      </c>
      <c r="P305" s="43">
        <v>48284350.355229571</v>
      </c>
      <c r="AC305" s="50" t="str">
        <f t="shared" si="185"/>
        <v>2022JunhoHolanda</v>
      </c>
      <c r="AD305" s="2">
        <v>2022</v>
      </c>
      <c r="AE305" s="2" t="s">
        <v>59</v>
      </c>
      <c r="AF305" s="2" t="s">
        <v>38</v>
      </c>
      <c r="AG305" s="2" t="s">
        <v>35</v>
      </c>
      <c r="AH305" s="54">
        <f t="shared" si="186"/>
        <v>147351597.07677501</v>
      </c>
      <c r="AI305" s="27">
        <f t="shared" si="166"/>
        <v>4.1861249169538369E-3</v>
      </c>
      <c r="AJ305" s="28">
        <f t="shared" si="167"/>
        <v>21482497.009223994</v>
      </c>
      <c r="AK305" s="46">
        <f t="shared" si="173"/>
        <v>8924800.1151864287</v>
      </c>
      <c r="AL305" s="46">
        <f t="shared" si="174"/>
        <v>3615652.2704996723</v>
      </c>
      <c r="AM305" s="46">
        <f t="shared" si="175"/>
        <v>1304322.0727914837</v>
      </c>
      <c r="AN305" s="46">
        <f t="shared" si="176"/>
        <v>201611.54534169662</v>
      </c>
      <c r="AO305" s="46">
        <f t="shared" si="177"/>
        <v>173306.25544797894</v>
      </c>
      <c r="AP305" s="46">
        <f t="shared" si="178"/>
        <v>223394.02977233016</v>
      </c>
      <c r="AQ305" s="46">
        <f t="shared" si="179"/>
        <v>7039410.7201844025</v>
      </c>
      <c r="BG305" s="50" t="str">
        <f t="shared" si="181"/>
        <v>2022SetembroGuatemala</v>
      </c>
      <c r="BH305" s="2">
        <v>2022</v>
      </c>
      <c r="BI305" s="55" t="s">
        <v>62</v>
      </c>
      <c r="BJ305" s="55" t="str">
        <f t="shared" si="188"/>
        <v>Setembro/2022</v>
      </c>
      <c r="BK305" s="2" t="s">
        <v>27</v>
      </c>
      <c r="BL305" s="2" t="s">
        <v>22</v>
      </c>
      <c r="BM305" s="52" t="s">
        <v>1198</v>
      </c>
      <c r="BN305" s="51">
        <f t="shared" si="182"/>
        <v>529306.67219601909</v>
      </c>
    </row>
    <row r="306" spans="4:66" x14ac:dyDescent="0.25">
      <c r="D306" t="str">
        <f t="shared" si="183"/>
        <v>2022JunhoSuíça</v>
      </c>
      <c r="E306" s="2">
        <v>2022</v>
      </c>
      <c r="F306" s="2" t="s">
        <v>59</v>
      </c>
      <c r="G306" s="2" t="s">
        <v>38</v>
      </c>
      <c r="H306" s="2" t="s">
        <v>36</v>
      </c>
      <c r="I306" s="45">
        <f t="shared" si="184"/>
        <v>119222400.80197518</v>
      </c>
      <c r="J306" s="33">
        <v>64617430.051134847</v>
      </c>
      <c r="K306" s="41">
        <v>18123288.192331105</v>
      </c>
      <c r="L306" s="41">
        <v>8551720.1010033824</v>
      </c>
      <c r="M306" s="41">
        <v>4578406.9922063509</v>
      </c>
      <c r="N306" s="43">
        <v>475493.20756689273</v>
      </c>
      <c r="O306" s="43">
        <v>154015.03174221396</v>
      </c>
      <c r="P306" s="43">
        <v>22722047.225990385</v>
      </c>
      <c r="AC306" s="50" t="str">
        <f t="shared" si="185"/>
        <v>2022JunhoSuíça</v>
      </c>
      <c r="AD306" s="2">
        <v>2022</v>
      </c>
      <c r="AE306" s="2" t="s">
        <v>59</v>
      </c>
      <c r="AF306" s="2" t="s">
        <v>38</v>
      </c>
      <c r="AG306" s="2" t="s">
        <v>36</v>
      </c>
      <c r="AH306" s="54">
        <f t="shared" si="186"/>
        <v>119222400.80197518</v>
      </c>
      <c r="AI306" s="27">
        <f t="shared" si="166"/>
        <v>3.3870000227833865E-3</v>
      </c>
      <c r="AJ306" s="28">
        <f t="shared" si="167"/>
        <v>17381520.930013873</v>
      </c>
      <c r="AK306" s="46">
        <f t="shared" si="173"/>
        <v>9420622.3438078947</v>
      </c>
      <c r="AL306" s="46">
        <f t="shared" si="174"/>
        <v>2642207.4284420679</v>
      </c>
      <c r="AM306" s="46">
        <f t="shared" si="175"/>
        <v>1246761.5223593791</v>
      </c>
      <c r="AN306" s="46">
        <f t="shared" si="176"/>
        <v>667489.30088512471</v>
      </c>
      <c r="AO306" s="46">
        <f t="shared" si="177"/>
        <v>69322.502179191593</v>
      </c>
      <c r="AP306" s="46">
        <f t="shared" si="178"/>
        <v>22453.964018141905</v>
      </c>
      <c r="AQ306" s="46">
        <f t="shared" si="179"/>
        <v>3312663.8683220716</v>
      </c>
      <c r="BG306" s="50" t="str">
        <f t="shared" si="181"/>
        <v>2022SetembroHonduras</v>
      </c>
      <c r="BH306" s="2">
        <v>2022</v>
      </c>
      <c r="BI306" s="55" t="s">
        <v>62</v>
      </c>
      <c r="BJ306" s="55" t="str">
        <f t="shared" si="188"/>
        <v>Setembro/2022</v>
      </c>
      <c r="BK306" s="2" t="s">
        <v>27</v>
      </c>
      <c r="BL306" s="2" t="s">
        <v>23</v>
      </c>
      <c r="BM306" s="52" t="s">
        <v>1198</v>
      </c>
      <c r="BN306" s="51">
        <f t="shared" si="182"/>
        <v>241968.76443246589</v>
      </c>
    </row>
    <row r="307" spans="4:66" x14ac:dyDescent="0.25">
      <c r="D307" t="str">
        <f t="shared" si="183"/>
        <v>2022JunhoSuécia</v>
      </c>
      <c r="E307" s="2">
        <v>2022</v>
      </c>
      <c r="F307" s="2" t="s">
        <v>59</v>
      </c>
      <c r="G307" s="2" t="s">
        <v>38</v>
      </c>
      <c r="H307" s="2" t="s">
        <v>37</v>
      </c>
      <c r="I307" s="45">
        <f t="shared" si="184"/>
        <v>114683797.11186016</v>
      </c>
      <c r="J307" s="33">
        <v>45912384.510016866</v>
      </c>
      <c r="K307" s="41">
        <v>18123288.192331105</v>
      </c>
      <c r="L307" s="41">
        <v>5922243.8372599604</v>
      </c>
      <c r="M307" s="41">
        <v>691441.5764252157</v>
      </c>
      <c r="N307" s="43">
        <v>841257.21338757931</v>
      </c>
      <c r="O307" s="43">
        <v>589343.23370745138</v>
      </c>
      <c r="P307" s="43">
        <v>42603838.548731975</v>
      </c>
      <c r="AC307" s="50" t="str">
        <f t="shared" si="185"/>
        <v>2022JunhoSuécia</v>
      </c>
      <c r="AD307" s="2">
        <v>2022</v>
      </c>
      <c r="AE307" s="2" t="s">
        <v>59</v>
      </c>
      <c r="AF307" s="2" t="s">
        <v>38</v>
      </c>
      <c r="AG307" s="2" t="s">
        <v>37</v>
      </c>
      <c r="AH307" s="54">
        <f t="shared" si="186"/>
        <v>114683797.11186016</v>
      </c>
      <c r="AI307" s="27">
        <f t="shared" si="166"/>
        <v>3.2580624179505734E-3</v>
      </c>
      <c r="AJ307" s="28">
        <f t="shared" si="167"/>
        <v>16719834.581625344</v>
      </c>
      <c r="AK307" s="46">
        <f t="shared" si="173"/>
        <v>6693600.0863898201</v>
      </c>
      <c r="AL307" s="46">
        <f t="shared" si="174"/>
        <v>2642207.4284420679</v>
      </c>
      <c r="AM307" s="46">
        <f t="shared" si="175"/>
        <v>863408.25648156449</v>
      </c>
      <c r="AN307" s="46">
        <f t="shared" si="176"/>
        <v>100805.77267084831</v>
      </c>
      <c r="AO307" s="46">
        <f t="shared" si="177"/>
        <v>122647.50385549277</v>
      </c>
      <c r="AP307" s="46">
        <f t="shared" si="178"/>
        <v>85920.780681665434</v>
      </c>
      <c r="AQ307" s="46">
        <f t="shared" si="179"/>
        <v>6211244.7531038849</v>
      </c>
      <c r="BG307" s="50" t="str">
        <f t="shared" si="181"/>
        <v>2022SetembroNicarágua</v>
      </c>
      <c r="BH307" s="2">
        <v>2022</v>
      </c>
      <c r="BI307" s="55" t="s">
        <v>62</v>
      </c>
      <c r="BJ307" s="55" t="str">
        <f t="shared" si="188"/>
        <v>Setembro/2022</v>
      </c>
      <c r="BK307" s="2" t="s">
        <v>27</v>
      </c>
      <c r="BL307" s="2" t="s">
        <v>24</v>
      </c>
      <c r="BM307" s="52" t="s">
        <v>1198</v>
      </c>
      <c r="BN307" s="51">
        <f t="shared" si="182"/>
        <v>120984.38221623296</v>
      </c>
    </row>
    <row r="308" spans="4:66" x14ac:dyDescent="0.25">
      <c r="D308" t="str">
        <f t="shared" si="183"/>
        <v>2022JunhoOutros - Europa</v>
      </c>
      <c r="E308" s="2">
        <v>2022</v>
      </c>
      <c r="F308" s="2" t="s">
        <v>59</v>
      </c>
      <c r="G308" s="2" t="s">
        <v>38</v>
      </c>
      <c r="H308" s="2" t="s">
        <v>1192</v>
      </c>
      <c r="I308" s="45">
        <f t="shared" si="184"/>
        <v>138119508.40433663</v>
      </c>
      <c r="J308" s="33">
        <v>66663744.740532942</v>
      </c>
      <c r="K308" s="41">
        <v>16296409.007912353</v>
      </c>
      <c r="L308" s="41">
        <v>16296409.007912353</v>
      </c>
      <c r="M308" s="41">
        <v>4602675.0590086542</v>
      </c>
      <c r="N308" s="43">
        <v>5753343.8237608178</v>
      </c>
      <c r="O308" s="43">
        <v>1933685.0941359869</v>
      </c>
      <c r="P308" s="43">
        <v>26573241.671073496</v>
      </c>
      <c r="AC308" s="50" t="str">
        <f t="shared" si="185"/>
        <v>2022JunhoOutros - Europa</v>
      </c>
      <c r="AD308" s="2">
        <v>2022</v>
      </c>
      <c r="AE308" s="2" t="s">
        <v>59</v>
      </c>
      <c r="AF308" s="2" t="s">
        <v>38</v>
      </c>
      <c r="AG308" s="2" t="s">
        <v>1192</v>
      </c>
      <c r="AH308" s="54">
        <f t="shared" si="186"/>
        <v>138119508.40433663</v>
      </c>
      <c r="AI308" s="27">
        <f t="shared" ref="AI308:AI371" si="196">AH308/SUM($AH$243:$AH$374)</f>
        <v>3.9238496705777462E-3</v>
      </c>
      <c r="AJ308" s="28">
        <f t="shared" ref="AJ308:AJ371" si="197">AI308*$AA$8</f>
        <v>20136544.055682451</v>
      </c>
      <c r="AK308" s="46">
        <f t="shared" si="173"/>
        <v>9718956.0576394536</v>
      </c>
      <c r="AL308" s="46">
        <f t="shared" si="174"/>
        <v>2375865.3772253376</v>
      </c>
      <c r="AM308" s="46">
        <f t="shared" si="175"/>
        <v>2375865.3772253376</v>
      </c>
      <c r="AN308" s="46">
        <f t="shared" si="176"/>
        <v>671027.36007717066</v>
      </c>
      <c r="AO308" s="46">
        <f t="shared" si="177"/>
        <v>838784.20009646332</v>
      </c>
      <c r="AP308" s="46">
        <f t="shared" si="178"/>
        <v>281913.36283863586</v>
      </c>
      <c r="AQ308" s="46">
        <f t="shared" si="179"/>
        <v>3874132.3205800485</v>
      </c>
      <c r="BG308" s="50" t="str">
        <f t="shared" si="181"/>
        <v>2022SetembroPanamá</v>
      </c>
      <c r="BH308" s="2">
        <v>2022</v>
      </c>
      <c r="BI308" s="55" t="s">
        <v>62</v>
      </c>
      <c r="BJ308" s="55" t="str">
        <f t="shared" si="188"/>
        <v>Setembro/2022</v>
      </c>
      <c r="BK308" s="2" t="s">
        <v>27</v>
      </c>
      <c r="BL308" s="2" t="s">
        <v>25</v>
      </c>
      <c r="BM308" s="52" t="s">
        <v>1198</v>
      </c>
      <c r="BN308" s="51">
        <f t="shared" si="182"/>
        <v>604921.91108116484</v>
      </c>
    </row>
    <row r="309" spans="4:66" x14ac:dyDescent="0.25">
      <c r="D309" t="str">
        <f t="shared" si="183"/>
        <v>2022JulhoAlemanha</v>
      </c>
      <c r="E309" s="2">
        <v>2022</v>
      </c>
      <c r="F309" s="2" t="s">
        <v>60</v>
      </c>
      <c r="G309" s="2" t="s">
        <v>38</v>
      </c>
      <c r="H309" s="2" t="s">
        <v>28</v>
      </c>
      <c r="I309" s="45">
        <f t="shared" si="184"/>
        <v>517104340.23828369</v>
      </c>
      <c r="J309" s="33">
        <v>227756203.75755197</v>
      </c>
      <c r="K309" s="41">
        <v>68833479.897031844</v>
      </c>
      <c r="L309" s="41">
        <v>78564939.351028949</v>
      </c>
      <c r="M309" s="41">
        <v>23913552.932608578</v>
      </c>
      <c r="N309" s="43">
        <v>25666666.403768823</v>
      </c>
      <c r="O309" s="43">
        <v>5451136.8728384273</v>
      </c>
      <c r="P309" s="43">
        <v>86918361.023455083</v>
      </c>
      <c r="AC309" s="50" t="str">
        <f t="shared" si="185"/>
        <v>2022JulhoAlemanha</v>
      </c>
      <c r="AD309" s="2">
        <v>2022</v>
      </c>
      <c r="AE309" s="2" t="s">
        <v>60</v>
      </c>
      <c r="AF309" s="2" t="s">
        <v>38</v>
      </c>
      <c r="AG309" s="2" t="s">
        <v>28</v>
      </c>
      <c r="AH309" s="54">
        <f t="shared" si="186"/>
        <v>517104340.23828369</v>
      </c>
      <c r="AI309" s="27">
        <f t="shared" si="196"/>
        <v>1.4690464211314881E-2</v>
      </c>
      <c r="AJ309" s="28">
        <f t="shared" si="197"/>
        <v>75389019.617057025</v>
      </c>
      <c r="AK309" s="46">
        <f t="shared" si="173"/>
        <v>33204743.369727615</v>
      </c>
      <c r="AL309" s="46">
        <f t="shared" si="174"/>
        <v>10035283.331554305</v>
      </c>
      <c r="AM309" s="46">
        <f t="shared" si="175"/>
        <v>11454039.916234905</v>
      </c>
      <c r="AN309" s="46">
        <f t="shared" si="176"/>
        <v>3486374.3559360062</v>
      </c>
      <c r="AO309" s="46">
        <f t="shared" si="177"/>
        <v>3741962.0499153761</v>
      </c>
      <c r="AP309" s="46">
        <f t="shared" si="178"/>
        <v>794725.22789561003</v>
      </c>
      <c r="AQ309" s="46">
        <f t="shared" si="179"/>
        <v>12671891.365793208</v>
      </c>
      <c r="BG309" s="50" t="str">
        <f t="shared" si="181"/>
        <v>2022OutubroCosta Rica</v>
      </c>
      <c r="BH309" s="2">
        <v>2022</v>
      </c>
      <c r="BI309" s="55" t="s">
        <v>63</v>
      </c>
      <c r="BJ309" s="55" t="str">
        <f t="shared" si="188"/>
        <v>Outubro/2022</v>
      </c>
      <c r="BK309" s="2" t="s">
        <v>27</v>
      </c>
      <c r="BL309" s="2" t="s">
        <v>20</v>
      </c>
      <c r="BM309" s="52" t="s">
        <v>1198</v>
      </c>
      <c r="BN309" s="51">
        <f t="shared" si="182"/>
        <v>1285459.0610474753</v>
      </c>
    </row>
    <row r="310" spans="4:66" x14ac:dyDescent="0.25">
      <c r="D310" t="str">
        <f t="shared" si="183"/>
        <v>2022JulhoFrança</v>
      </c>
      <c r="E310" s="2">
        <v>2022</v>
      </c>
      <c r="F310" s="2" t="s">
        <v>60</v>
      </c>
      <c r="G310" s="2" t="s">
        <v>38</v>
      </c>
      <c r="H310" s="2" t="s">
        <v>29</v>
      </c>
      <c r="I310" s="45">
        <f t="shared" si="184"/>
        <v>352097364.74123144</v>
      </c>
      <c r="J310" s="33">
        <v>176766008.88645825</v>
      </c>
      <c r="K310" s="41">
        <v>38240822.165017687</v>
      </c>
      <c r="L310" s="41">
        <v>37318346.191738755</v>
      </c>
      <c r="M310" s="41">
        <v>11956776.466304289</v>
      </c>
      <c r="N310" s="43">
        <v>12833333.201884411</v>
      </c>
      <c r="O310" s="43">
        <v>4360909.4982707426</v>
      </c>
      <c r="P310" s="43">
        <v>70621168.331557259</v>
      </c>
      <c r="AC310" s="50" t="str">
        <f t="shared" si="185"/>
        <v>2022JulhoFrança</v>
      </c>
      <c r="AD310" s="2">
        <v>2022</v>
      </c>
      <c r="AE310" s="2" t="s">
        <v>60</v>
      </c>
      <c r="AF310" s="2" t="s">
        <v>38</v>
      </c>
      <c r="AG310" s="2" t="s">
        <v>29</v>
      </c>
      <c r="AH310" s="54">
        <f t="shared" si="186"/>
        <v>352097364.74123144</v>
      </c>
      <c r="AI310" s="27">
        <f t="shared" si="196"/>
        <v>1.0002766043784986E-2</v>
      </c>
      <c r="AJ310" s="28">
        <f t="shared" si="197"/>
        <v>51332532.086965412</v>
      </c>
      <c r="AK310" s="46">
        <f t="shared" si="173"/>
        <v>25770845.60038561</v>
      </c>
      <c r="AL310" s="46">
        <f t="shared" si="174"/>
        <v>5575157.4064190574</v>
      </c>
      <c r="AM310" s="46">
        <f t="shared" si="175"/>
        <v>5440668.9602115797</v>
      </c>
      <c r="AN310" s="46">
        <f t="shared" si="176"/>
        <v>1743187.1779680029</v>
      </c>
      <c r="AO310" s="46">
        <f t="shared" si="177"/>
        <v>1870981.0249576881</v>
      </c>
      <c r="AP310" s="46">
        <f t="shared" si="178"/>
        <v>635780.182316488</v>
      </c>
      <c r="AQ310" s="46">
        <f t="shared" si="179"/>
        <v>10295911.734706981</v>
      </c>
      <c r="BG310" s="50" t="str">
        <f t="shared" si="181"/>
        <v>2022OutubroEl Salvador</v>
      </c>
      <c r="BH310" s="2">
        <v>2022</v>
      </c>
      <c r="BI310" s="55" t="s">
        <v>63</v>
      </c>
      <c r="BJ310" s="55" t="str">
        <f t="shared" si="188"/>
        <v>Outubro/2022</v>
      </c>
      <c r="BK310" s="2" t="s">
        <v>27</v>
      </c>
      <c r="BL310" s="2" t="s">
        <v>21</v>
      </c>
      <c r="BM310" s="52" t="s">
        <v>1198</v>
      </c>
      <c r="BN310" s="51">
        <f t="shared" si="182"/>
        <v>332707.05109464063</v>
      </c>
    </row>
    <row r="311" spans="4:66" x14ac:dyDescent="0.25">
      <c r="D311" t="str">
        <f t="shared" si="183"/>
        <v>2022JulhoReino Unido</v>
      </c>
      <c r="E311" s="2">
        <v>2022</v>
      </c>
      <c r="F311" s="2" t="s">
        <v>60</v>
      </c>
      <c r="G311" s="2" t="s">
        <v>38</v>
      </c>
      <c r="H311" s="2" t="s">
        <v>30</v>
      </c>
      <c r="I311" s="45">
        <f t="shared" si="184"/>
        <v>754850335.91766667</v>
      </c>
      <c r="J311" s="33">
        <v>350132671.44817692</v>
      </c>
      <c r="K311" s="41">
        <v>61185315.464028299</v>
      </c>
      <c r="L311" s="41">
        <v>137488643.86430064</v>
      </c>
      <c r="M311" s="41">
        <v>35870329.398912869</v>
      </c>
      <c r="N311" s="43">
        <v>64166666.009422056</v>
      </c>
      <c r="O311" s="43">
        <v>21804547.491353709</v>
      </c>
      <c r="P311" s="43">
        <v>84202162.24147211</v>
      </c>
      <c r="AC311" s="50" t="str">
        <f t="shared" si="185"/>
        <v>2022JulhoReino Unido</v>
      </c>
      <c r="AD311" s="2">
        <v>2022</v>
      </c>
      <c r="AE311" s="2" t="s">
        <v>60</v>
      </c>
      <c r="AF311" s="2" t="s">
        <v>38</v>
      </c>
      <c r="AG311" s="2" t="s">
        <v>30</v>
      </c>
      <c r="AH311" s="54">
        <f t="shared" si="186"/>
        <v>754850335.91766667</v>
      </c>
      <c r="AI311" s="27">
        <f t="shared" si="196"/>
        <v>2.1444611815842809E-2</v>
      </c>
      <c r="AJ311" s="28">
        <f t="shared" si="197"/>
        <v>110050182.05071707</v>
      </c>
      <c r="AK311" s="46">
        <f t="shared" si="173"/>
        <v>51046098.016148426</v>
      </c>
      <c r="AL311" s="46">
        <f t="shared" si="174"/>
        <v>8920251.850270493</v>
      </c>
      <c r="AM311" s="46">
        <f t="shared" si="175"/>
        <v>20044569.853411082</v>
      </c>
      <c r="AN311" s="46">
        <f t="shared" si="176"/>
        <v>5229561.5339040095</v>
      </c>
      <c r="AO311" s="46">
        <f t="shared" si="177"/>
        <v>9354905.1247884408</v>
      </c>
      <c r="AP311" s="46">
        <f t="shared" si="178"/>
        <v>3178900.9115824406</v>
      </c>
      <c r="AQ311" s="46">
        <f t="shared" si="179"/>
        <v>12275894.760612169</v>
      </c>
      <c r="BG311" s="50" t="str">
        <f t="shared" si="181"/>
        <v>2022OutubroGuatemala</v>
      </c>
      <c r="BH311" s="2">
        <v>2022</v>
      </c>
      <c r="BI311" s="55" t="s">
        <v>63</v>
      </c>
      <c r="BJ311" s="55" t="str">
        <f t="shared" si="188"/>
        <v>Outubro/2022</v>
      </c>
      <c r="BK311" s="2" t="s">
        <v>27</v>
      </c>
      <c r="BL311" s="2" t="s">
        <v>22</v>
      </c>
      <c r="BM311" s="52" t="s">
        <v>1198</v>
      </c>
      <c r="BN311" s="51">
        <f t="shared" si="182"/>
        <v>567114.29163859203</v>
      </c>
    </row>
    <row r="312" spans="4:66" x14ac:dyDescent="0.25">
      <c r="D312" t="str">
        <f t="shared" si="183"/>
        <v>2022JulhoItália</v>
      </c>
      <c r="E312" s="2">
        <v>2022</v>
      </c>
      <c r="F312" s="2" t="s">
        <v>60</v>
      </c>
      <c r="G312" s="2" t="s">
        <v>38</v>
      </c>
      <c r="H312" s="2" t="s">
        <v>31</v>
      </c>
      <c r="I312" s="45">
        <f t="shared" si="184"/>
        <v>288032725.14212817</v>
      </c>
      <c r="J312" s="33">
        <v>142772545.63906243</v>
      </c>
      <c r="K312" s="41">
        <v>38240822.165017687</v>
      </c>
      <c r="L312" s="41">
        <v>24881516.292470869</v>
      </c>
      <c r="M312" s="41">
        <v>5978388.2331521446</v>
      </c>
      <c r="N312" s="43">
        <v>7699999.921130647</v>
      </c>
      <c r="O312" s="43">
        <v>3270682.1237030574</v>
      </c>
      <c r="P312" s="43">
        <v>65188770.767591313</v>
      </c>
      <c r="AC312" s="50" t="str">
        <f t="shared" si="185"/>
        <v>2022JulhoItália</v>
      </c>
      <c r="AD312" s="2">
        <v>2022</v>
      </c>
      <c r="AE312" s="2" t="s">
        <v>60</v>
      </c>
      <c r="AF312" s="2" t="s">
        <v>38</v>
      </c>
      <c r="AG312" s="2" t="s">
        <v>31</v>
      </c>
      <c r="AH312" s="54">
        <f t="shared" si="186"/>
        <v>288032725.14212817</v>
      </c>
      <c r="AI312" s="27">
        <f t="shared" si="196"/>
        <v>8.182747873355916E-3</v>
      </c>
      <c r="AJ312" s="28">
        <f t="shared" si="197"/>
        <v>41992501.467089154</v>
      </c>
      <c r="AK312" s="46">
        <f t="shared" si="173"/>
        <v>20814913.754157614</v>
      </c>
      <c r="AL312" s="46">
        <f t="shared" si="174"/>
        <v>5575157.4064190574</v>
      </c>
      <c r="AM312" s="46">
        <f t="shared" si="175"/>
        <v>3627494.4414715949</v>
      </c>
      <c r="AN312" s="46">
        <f t="shared" si="176"/>
        <v>871593.58898400154</v>
      </c>
      <c r="AO312" s="46">
        <f t="shared" si="177"/>
        <v>1122588.6149746131</v>
      </c>
      <c r="AP312" s="46">
        <f t="shared" si="178"/>
        <v>476835.13673736621</v>
      </c>
      <c r="AQ312" s="46">
        <f t="shared" si="179"/>
        <v>9503918.5243449062</v>
      </c>
      <c r="BG312" s="50" t="str">
        <f t="shared" si="181"/>
        <v>2022OutubroHonduras</v>
      </c>
      <c r="BH312" s="2">
        <v>2022</v>
      </c>
      <c r="BI312" s="55" t="s">
        <v>63</v>
      </c>
      <c r="BJ312" s="55" t="str">
        <f t="shared" si="188"/>
        <v>Outubro/2022</v>
      </c>
      <c r="BK312" s="2" t="s">
        <v>27</v>
      </c>
      <c r="BL312" s="2" t="s">
        <v>23</v>
      </c>
      <c r="BM312" s="52" t="s">
        <v>1198</v>
      </c>
      <c r="BN312" s="51">
        <f t="shared" si="182"/>
        <v>257091.81220949502</v>
      </c>
    </row>
    <row r="313" spans="4:66" x14ac:dyDescent="0.25">
      <c r="D313" t="str">
        <f t="shared" si="183"/>
        <v>2022JulhoEspanha</v>
      </c>
      <c r="E313" s="2">
        <v>2022</v>
      </c>
      <c r="F313" s="2" t="s">
        <v>60</v>
      </c>
      <c r="G313" s="2" t="s">
        <v>38</v>
      </c>
      <c r="H313" s="2" t="s">
        <v>32</v>
      </c>
      <c r="I313" s="45">
        <f t="shared" si="184"/>
        <v>245360122.52398536</v>
      </c>
      <c r="J313" s="33">
        <v>112178428.7164062</v>
      </c>
      <c r="K313" s="41">
        <v>38240822.165017687</v>
      </c>
      <c r="L313" s="41">
        <v>24881516.292470869</v>
      </c>
      <c r="M313" s="41">
        <v>2989194.1165760723</v>
      </c>
      <c r="N313" s="43">
        <v>5133333.2807537643</v>
      </c>
      <c r="O313" s="43">
        <v>2180454.7491353713</v>
      </c>
      <c r="P313" s="43">
        <v>59756373.203625374</v>
      </c>
      <c r="AC313" s="50" t="str">
        <f t="shared" si="185"/>
        <v>2022JulhoEspanha</v>
      </c>
      <c r="AD313" s="2">
        <v>2022</v>
      </c>
      <c r="AE313" s="2" t="s">
        <v>60</v>
      </c>
      <c r="AF313" s="2" t="s">
        <v>38</v>
      </c>
      <c r="AG313" s="2" t="s">
        <v>32</v>
      </c>
      <c r="AH313" s="54">
        <f t="shared" si="186"/>
        <v>245360122.52398536</v>
      </c>
      <c r="AI313" s="27">
        <f t="shared" si="196"/>
        <v>6.9704580262495855E-3</v>
      </c>
      <c r="AJ313" s="28">
        <f t="shared" si="197"/>
        <v>35771231.550059214</v>
      </c>
      <c r="AK313" s="46">
        <f t="shared" si="173"/>
        <v>16354575.092552407</v>
      </c>
      <c r="AL313" s="46">
        <f t="shared" si="174"/>
        <v>5575157.4064190574</v>
      </c>
      <c r="AM313" s="46">
        <f t="shared" si="175"/>
        <v>3627494.4414715944</v>
      </c>
      <c r="AN313" s="46">
        <f t="shared" si="176"/>
        <v>435796.79449200077</v>
      </c>
      <c r="AO313" s="46">
        <f t="shared" si="177"/>
        <v>748392.40998307522</v>
      </c>
      <c r="AP313" s="46">
        <f t="shared" si="178"/>
        <v>317890.09115824412</v>
      </c>
      <c r="AQ313" s="46">
        <f t="shared" si="179"/>
        <v>8711925.3139828313</v>
      </c>
      <c r="BG313" s="50" t="str">
        <f t="shared" si="181"/>
        <v>2022OutubroNicarágua</v>
      </c>
      <c r="BH313" s="2">
        <v>2022</v>
      </c>
      <c r="BI313" s="55" t="s">
        <v>63</v>
      </c>
      <c r="BJ313" s="55" t="str">
        <f t="shared" si="188"/>
        <v>Outubro/2022</v>
      </c>
      <c r="BK313" s="2" t="s">
        <v>27</v>
      </c>
      <c r="BL313" s="2" t="s">
        <v>24</v>
      </c>
      <c r="BM313" s="52" t="s">
        <v>1198</v>
      </c>
      <c r="BN313" s="51">
        <f t="shared" si="182"/>
        <v>128545.90610474753</v>
      </c>
    </row>
    <row r="314" spans="4:66" x14ac:dyDescent="0.25">
      <c r="D314" t="str">
        <f t="shared" si="183"/>
        <v>2022JulhoPolônia</v>
      </c>
      <c r="E314" s="2">
        <v>2022</v>
      </c>
      <c r="F314" s="2" t="s">
        <v>60</v>
      </c>
      <c r="G314" s="2" t="s">
        <v>38</v>
      </c>
      <c r="H314" s="2" t="s">
        <v>33</v>
      </c>
      <c r="I314" s="45">
        <f t="shared" si="184"/>
        <v>190521893.80072471</v>
      </c>
      <c r="J314" s="33">
        <v>78184965.469010383</v>
      </c>
      <c r="K314" s="41">
        <v>30592657.732014149</v>
      </c>
      <c r="L314" s="41">
        <v>12389690.935657265</v>
      </c>
      <c r="M314" s="41">
        <v>9907043.3577949833</v>
      </c>
      <c r="N314" s="43">
        <v>4033333.2920208154</v>
      </c>
      <c r="O314" s="43">
        <v>1090227.3745676856</v>
      </c>
      <c r="P314" s="43">
        <v>54323975.639659427</v>
      </c>
      <c r="AC314" s="50" t="str">
        <f t="shared" si="185"/>
        <v>2022JulhoPolônia</v>
      </c>
      <c r="AD314" s="2">
        <v>2022</v>
      </c>
      <c r="AE314" s="2" t="s">
        <v>60</v>
      </c>
      <c r="AF314" s="2" t="s">
        <v>38</v>
      </c>
      <c r="AG314" s="2" t="s">
        <v>33</v>
      </c>
      <c r="AH314" s="54">
        <f t="shared" si="186"/>
        <v>190521893.80072471</v>
      </c>
      <c r="AI314" s="27">
        <f t="shared" si="196"/>
        <v>5.4125538011569529E-3</v>
      </c>
      <c r="AJ314" s="28">
        <f t="shared" si="197"/>
        <v>27776326.113609962</v>
      </c>
      <c r="AK314" s="46">
        <f t="shared" si="173"/>
        <v>11398643.246324405</v>
      </c>
      <c r="AL314" s="46">
        <f t="shared" si="174"/>
        <v>4460125.9251352455</v>
      </c>
      <c r="AM314" s="46">
        <f t="shared" si="175"/>
        <v>1806302.0947902445</v>
      </c>
      <c r="AN314" s="46">
        <f t="shared" si="176"/>
        <v>1444355.0903163454</v>
      </c>
      <c r="AO314" s="46">
        <f t="shared" si="177"/>
        <v>588022.60784384492</v>
      </c>
      <c r="AP314" s="46">
        <f t="shared" si="178"/>
        <v>158945.04557912203</v>
      </c>
      <c r="AQ314" s="46">
        <f t="shared" si="179"/>
        <v>7919932.1036207546</v>
      </c>
      <c r="BG314" s="50" t="str">
        <f t="shared" si="181"/>
        <v>2022OutubroPanamá</v>
      </c>
      <c r="BH314" s="2">
        <v>2022</v>
      </c>
      <c r="BI314" s="55" t="s">
        <v>63</v>
      </c>
      <c r="BJ314" s="55" t="str">
        <f t="shared" si="188"/>
        <v>Outubro/2022</v>
      </c>
      <c r="BK314" s="2" t="s">
        <v>27</v>
      </c>
      <c r="BL314" s="2" t="s">
        <v>25</v>
      </c>
      <c r="BM314" s="52" t="s">
        <v>1198</v>
      </c>
      <c r="BN314" s="51">
        <f t="shared" si="182"/>
        <v>642729.53052373766</v>
      </c>
    </row>
    <row r="315" spans="4:66" x14ac:dyDescent="0.25">
      <c r="D315" t="str">
        <f t="shared" si="183"/>
        <v>2022JulhoRússia</v>
      </c>
      <c r="E315" s="2">
        <v>2022</v>
      </c>
      <c r="F315" s="2" t="s">
        <v>60</v>
      </c>
      <c r="G315" s="2" t="s">
        <v>38</v>
      </c>
      <c r="H315" s="2" t="s">
        <v>34</v>
      </c>
      <c r="I315" s="45">
        <f t="shared" si="184"/>
        <v>105379736.06692705</v>
      </c>
      <c r="J315" s="33">
        <v>105379736.06692705</v>
      </c>
      <c r="K315" s="41">
        <v>0</v>
      </c>
      <c r="L315" s="41">
        <v>0</v>
      </c>
      <c r="M315" s="41">
        <v>0</v>
      </c>
      <c r="N315" s="43">
        <v>0</v>
      </c>
      <c r="O315" s="43">
        <v>0</v>
      </c>
      <c r="P315" s="43">
        <v>0</v>
      </c>
      <c r="AC315" s="50" t="str">
        <f t="shared" si="185"/>
        <v>2022JulhoRússia</v>
      </c>
      <c r="AD315" s="2">
        <v>2022</v>
      </c>
      <c r="AE315" s="2" t="s">
        <v>60</v>
      </c>
      <c r="AF315" s="2" t="s">
        <v>38</v>
      </c>
      <c r="AG315" s="2" t="s">
        <v>34</v>
      </c>
      <c r="AH315" s="54">
        <f t="shared" si="186"/>
        <v>105379736.06692705</v>
      </c>
      <c r="AI315" s="27">
        <f t="shared" si="196"/>
        <v>2.9937425019013371E-3</v>
      </c>
      <c r="AJ315" s="28">
        <f t="shared" si="197"/>
        <v>15363388.723306809</v>
      </c>
      <c r="AK315" s="46">
        <f t="shared" si="173"/>
        <v>15363388.723306809</v>
      </c>
      <c r="AL315" s="46">
        <f t="shared" si="174"/>
        <v>0</v>
      </c>
      <c r="AM315" s="46">
        <f t="shared" si="175"/>
        <v>0</v>
      </c>
      <c r="AN315" s="46">
        <f t="shared" si="176"/>
        <v>0</v>
      </c>
      <c r="AO315" s="46">
        <f t="shared" si="177"/>
        <v>0</v>
      </c>
      <c r="AP315" s="46">
        <f t="shared" si="178"/>
        <v>0</v>
      </c>
      <c r="AQ315" s="46">
        <f t="shared" si="179"/>
        <v>0</v>
      </c>
      <c r="BG315" s="50" t="str">
        <f t="shared" si="181"/>
        <v>2022NovembroCosta Rica</v>
      </c>
      <c r="BH315" s="2">
        <v>2022</v>
      </c>
      <c r="BI315" s="55" t="s">
        <v>64</v>
      </c>
      <c r="BJ315" s="55" t="str">
        <f t="shared" si="188"/>
        <v>Novembro/2022</v>
      </c>
      <c r="BK315" s="2" t="s">
        <v>27</v>
      </c>
      <c r="BL315" s="2" t="s">
        <v>20</v>
      </c>
      <c r="BM315" s="52" t="s">
        <v>1198</v>
      </c>
      <c r="BN315" s="51">
        <f t="shared" si="182"/>
        <v>1361074.2999326207</v>
      </c>
    </row>
    <row r="316" spans="4:66" x14ac:dyDescent="0.25">
      <c r="D316" t="str">
        <f t="shared" si="183"/>
        <v>2022JulhoHolanda</v>
      </c>
      <c r="E316" s="2">
        <v>2022</v>
      </c>
      <c r="F316" s="2" t="s">
        <v>60</v>
      </c>
      <c r="G316" s="2" t="s">
        <v>38</v>
      </c>
      <c r="H316" s="2" t="s">
        <v>35</v>
      </c>
      <c r="I316" s="45">
        <f t="shared" si="184"/>
        <v>156804996.70569238</v>
      </c>
      <c r="J316" s="33">
        <v>64587580.170052052</v>
      </c>
      <c r="K316" s="41">
        <v>26768575.515512384</v>
      </c>
      <c r="L316" s="41">
        <v>9427792.7221234739</v>
      </c>
      <c r="M316" s="41">
        <v>1494597.0582880361</v>
      </c>
      <c r="N316" s="43">
        <v>1283333.3201884411</v>
      </c>
      <c r="O316" s="43">
        <v>1635341.0618515287</v>
      </c>
      <c r="P316" s="43">
        <v>51607776.857676461</v>
      </c>
      <c r="AC316" s="50" t="str">
        <f t="shared" si="185"/>
        <v>2022JulhoHolanda</v>
      </c>
      <c r="AD316" s="2">
        <v>2022</v>
      </c>
      <c r="AE316" s="2" t="s">
        <v>60</v>
      </c>
      <c r="AF316" s="2" t="s">
        <v>38</v>
      </c>
      <c r="AG316" s="2" t="s">
        <v>35</v>
      </c>
      <c r="AH316" s="54">
        <f t="shared" si="186"/>
        <v>156804996.70569238</v>
      </c>
      <c r="AI316" s="27">
        <f t="shared" si="196"/>
        <v>4.4546874064117165E-3</v>
      </c>
      <c r="AJ316" s="28">
        <f t="shared" si="197"/>
        <v>22860715.048824906</v>
      </c>
      <c r="AK316" s="46">
        <f t="shared" si="173"/>
        <v>9416270.5078332052</v>
      </c>
      <c r="AL316" s="46">
        <f t="shared" si="174"/>
        <v>3902610.184493341</v>
      </c>
      <c r="AM316" s="46">
        <f t="shared" si="175"/>
        <v>1374484.7899481889</v>
      </c>
      <c r="AN316" s="46">
        <f t="shared" si="176"/>
        <v>217898.39724600042</v>
      </c>
      <c r="AO316" s="46">
        <f t="shared" si="177"/>
        <v>187098.10249576884</v>
      </c>
      <c r="AP316" s="46">
        <f t="shared" si="178"/>
        <v>238417.5683686831</v>
      </c>
      <c r="AQ316" s="46">
        <f t="shared" si="179"/>
        <v>7523935.498439719</v>
      </c>
      <c r="BG316" s="50" t="str">
        <f t="shared" si="181"/>
        <v>2022NovembroEl Salvador</v>
      </c>
      <c r="BH316" s="2">
        <v>2022</v>
      </c>
      <c r="BI316" s="55" t="s">
        <v>64</v>
      </c>
      <c r="BJ316" s="55" t="str">
        <f t="shared" si="188"/>
        <v>Novembro/2022</v>
      </c>
      <c r="BK316" s="2" t="s">
        <v>27</v>
      </c>
      <c r="BL316" s="2" t="s">
        <v>21</v>
      </c>
      <c r="BM316" s="52" t="s">
        <v>1198</v>
      </c>
      <c r="BN316" s="51">
        <f t="shared" si="182"/>
        <v>347830.09887166973</v>
      </c>
    </row>
    <row r="317" spans="4:66" x14ac:dyDescent="0.25">
      <c r="D317" t="str">
        <f t="shared" si="183"/>
        <v>2022JulhoSuíça</v>
      </c>
      <c r="E317" s="2">
        <v>2022</v>
      </c>
      <c r="F317" s="2" t="s">
        <v>60</v>
      </c>
      <c r="G317" s="2" t="s">
        <v>38</v>
      </c>
      <c r="H317" s="2" t="s">
        <v>36</v>
      </c>
      <c r="I317" s="45">
        <f t="shared" si="184"/>
        <v>124679622.1082866</v>
      </c>
      <c r="J317" s="33">
        <v>67986926.494791642</v>
      </c>
      <c r="K317" s="41">
        <v>19120411.082508843</v>
      </c>
      <c r="L317" s="41">
        <v>9168528.4222650789</v>
      </c>
      <c r="M317" s="41">
        <v>4910818.9058035472</v>
      </c>
      <c r="N317" s="43">
        <v>513333.32807537646</v>
      </c>
      <c r="O317" s="43">
        <v>163534.10618515286</v>
      </c>
      <c r="P317" s="43">
        <v>22816069.768656958</v>
      </c>
      <c r="AC317" s="50" t="str">
        <f t="shared" si="185"/>
        <v>2022JulhoSuíça</v>
      </c>
      <c r="AD317" s="2">
        <v>2022</v>
      </c>
      <c r="AE317" s="2" t="s">
        <v>60</v>
      </c>
      <c r="AF317" s="2" t="s">
        <v>38</v>
      </c>
      <c r="AG317" s="2" t="s">
        <v>36</v>
      </c>
      <c r="AH317" s="54">
        <f t="shared" si="186"/>
        <v>124679622.1082866</v>
      </c>
      <c r="AI317" s="27">
        <f t="shared" si="196"/>
        <v>3.5420347189854158E-3</v>
      </c>
      <c r="AJ317" s="28">
        <f t="shared" si="197"/>
        <v>18177133.211911473</v>
      </c>
      <c r="AK317" s="46">
        <f t="shared" si="173"/>
        <v>9911863.692456007</v>
      </c>
      <c r="AL317" s="46">
        <f t="shared" si="174"/>
        <v>2787578.7032095292</v>
      </c>
      <c r="AM317" s="46">
        <f t="shared" si="175"/>
        <v>1336686.4582246137</v>
      </c>
      <c r="AN317" s="46">
        <f t="shared" si="176"/>
        <v>715951.87666542991</v>
      </c>
      <c r="AO317" s="46">
        <f t="shared" si="177"/>
        <v>74839.240998307549</v>
      </c>
      <c r="AP317" s="46">
        <f t="shared" si="178"/>
        <v>23841.756836868313</v>
      </c>
      <c r="AQ317" s="46">
        <f t="shared" si="179"/>
        <v>3326371.4835207169</v>
      </c>
      <c r="BG317" s="50" t="str">
        <f t="shared" si="181"/>
        <v>2022NovembroGuatemala</v>
      </c>
      <c r="BH317" s="2">
        <v>2022</v>
      </c>
      <c r="BI317" s="55" t="s">
        <v>64</v>
      </c>
      <c r="BJ317" s="55" t="str">
        <f t="shared" si="188"/>
        <v>Novembro/2022</v>
      </c>
      <c r="BK317" s="2" t="s">
        <v>27</v>
      </c>
      <c r="BL317" s="2" t="s">
        <v>22</v>
      </c>
      <c r="BM317" s="52" t="s">
        <v>1198</v>
      </c>
      <c r="BN317" s="51">
        <f t="shared" si="182"/>
        <v>604921.91108116484</v>
      </c>
    </row>
    <row r="318" spans="4:66" x14ac:dyDescent="0.25">
      <c r="D318" t="str">
        <f t="shared" si="183"/>
        <v>2022JulhoSuécia</v>
      </c>
      <c r="E318" s="2">
        <v>2022</v>
      </c>
      <c r="F318" s="2" t="s">
        <v>60</v>
      </c>
      <c r="G318" s="2" t="s">
        <v>38</v>
      </c>
      <c r="H318" s="2" t="s">
        <v>37</v>
      </c>
      <c r="I318" s="45">
        <f t="shared" si="184"/>
        <v>121359267.71048692</v>
      </c>
      <c r="J318" s="33">
        <v>47590848.546354145</v>
      </c>
      <c r="K318" s="41">
        <v>19120411.082508843</v>
      </c>
      <c r="L318" s="41">
        <v>6222343.1966014924</v>
      </c>
      <c r="M318" s="41">
        <v>747298.52914401807</v>
      </c>
      <c r="N318" s="43">
        <v>879999.99098635965</v>
      </c>
      <c r="O318" s="43">
        <v>622987.07118153467</v>
      </c>
      <c r="P318" s="43">
        <v>46175379.293710515</v>
      </c>
      <c r="AC318" s="50" t="str">
        <f t="shared" si="185"/>
        <v>2022JulhoSuécia</v>
      </c>
      <c r="AD318" s="2">
        <v>2022</v>
      </c>
      <c r="AE318" s="2" t="s">
        <v>60</v>
      </c>
      <c r="AF318" s="2" t="s">
        <v>38</v>
      </c>
      <c r="AG318" s="2" t="s">
        <v>37</v>
      </c>
      <c r="AH318" s="54">
        <f t="shared" si="186"/>
        <v>121359267.71048692</v>
      </c>
      <c r="AI318" s="27">
        <f t="shared" si="196"/>
        <v>3.4477064690479247E-3</v>
      </c>
      <c r="AJ318" s="28">
        <f t="shared" si="197"/>
        <v>17693056.318037491</v>
      </c>
      <c r="AK318" s="46">
        <f t="shared" si="173"/>
        <v>6938304.5847192034</v>
      </c>
      <c r="AL318" s="46">
        <f t="shared" si="174"/>
        <v>2787578.7032095287</v>
      </c>
      <c r="AM318" s="46">
        <f t="shared" si="175"/>
        <v>907159.96136580454</v>
      </c>
      <c r="AN318" s="46">
        <f t="shared" si="176"/>
        <v>108949.19862300019</v>
      </c>
      <c r="AO318" s="46">
        <f t="shared" si="177"/>
        <v>128295.84171138433</v>
      </c>
      <c r="AP318" s="46">
        <f t="shared" si="178"/>
        <v>90825.740330926885</v>
      </c>
      <c r="AQ318" s="46">
        <f t="shared" si="179"/>
        <v>6731942.2880776422</v>
      </c>
      <c r="BG318" s="50" t="str">
        <f t="shared" si="181"/>
        <v>2022NovembroHonduras</v>
      </c>
      <c r="BH318" s="2">
        <v>2022</v>
      </c>
      <c r="BI318" s="55" t="s">
        <v>64</v>
      </c>
      <c r="BJ318" s="55" t="str">
        <f t="shared" si="188"/>
        <v>Novembro/2022</v>
      </c>
      <c r="BK318" s="2" t="s">
        <v>27</v>
      </c>
      <c r="BL318" s="2" t="s">
        <v>23</v>
      </c>
      <c r="BM318" s="52" t="s">
        <v>1198</v>
      </c>
      <c r="BN318" s="51">
        <f t="shared" si="182"/>
        <v>272214.85998652416</v>
      </c>
    </row>
    <row r="319" spans="4:66" x14ac:dyDescent="0.25">
      <c r="D319" t="str">
        <f t="shared" si="183"/>
        <v>2022JulhoOutros - Europa</v>
      </c>
      <c r="E319" s="2">
        <v>2022</v>
      </c>
      <c r="F319" s="2" t="s">
        <v>60</v>
      </c>
      <c r="G319" s="2" t="s">
        <v>38</v>
      </c>
      <c r="H319" s="2" t="s">
        <v>1192</v>
      </c>
      <c r="I319" s="45">
        <f t="shared" si="184"/>
        <v>136459148.61317486</v>
      </c>
      <c r="J319" s="33">
        <v>65613360.167527765</v>
      </c>
      <c r="K319" s="41">
        <v>16260456.316248165</v>
      </c>
      <c r="L319" s="41">
        <v>16260456.316248165</v>
      </c>
      <c r="M319" s="41">
        <v>4671025.391659365</v>
      </c>
      <c r="N319" s="43">
        <v>5838781.739574207</v>
      </c>
      <c r="O319" s="43">
        <v>1938767.0115075796</v>
      </c>
      <c r="P319" s="43">
        <v>25876301.670409609</v>
      </c>
      <c r="AC319" s="50" t="str">
        <f t="shared" si="185"/>
        <v>2022JulhoOutros - Europa</v>
      </c>
      <c r="AD319" s="2">
        <v>2022</v>
      </c>
      <c r="AE319" s="2" t="s">
        <v>60</v>
      </c>
      <c r="AF319" s="2" t="s">
        <v>38</v>
      </c>
      <c r="AG319" s="2" t="s">
        <v>1192</v>
      </c>
      <c r="AH319" s="54">
        <f t="shared" si="186"/>
        <v>136459148.61317486</v>
      </c>
      <c r="AI319" s="27">
        <f t="shared" si="196"/>
        <v>3.8766803583288319E-3</v>
      </c>
      <c r="AJ319" s="28">
        <f t="shared" si="197"/>
        <v>19894478.988486171</v>
      </c>
      <c r="AK319" s="46">
        <f t="shared" si="173"/>
        <v>9565819.7232136931</v>
      </c>
      <c r="AL319" s="46">
        <f t="shared" si="174"/>
        <v>2370623.808036596</v>
      </c>
      <c r="AM319" s="46">
        <f t="shared" si="175"/>
        <v>2370623.808036596</v>
      </c>
      <c r="AN319" s="46">
        <f t="shared" si="176"/>
        <v>680992.20501864282</v>
      </c>
      <c r="AO319" s="46">
        <f t="shared" si="177"/>
        <v>851240.25627330365</v>
      </c>
      <c r="AP319" s="46">
        <f t="shared" si="178"/>
        <v>282654.2592856522</v>
      </c>
      <c r="AQ319" s="46">
        <f t="shared" si="179"/>
        <v>3772524.9286216865</v>
      </c>
      <c r="BG319" s="50" t="str">
        <f t="shared" si="181"/>
        <v>2022NovembroNicarágua</v>
      </c>
      <c r="BH319" s="2">
        <v>2022</v>
      </c>
      <c r="BI319" s="55" t="s">
        <v>64</v>
      </c>
      <c r="BJ319" s="55" t="str">
        <f t="shared" si="188"/>
        <v>Novembro/2022</v>
      </c>
      <c r="BK319" s="2" t="s">
        <v>27</v>
      </c>
      <c r="BL319" s="2" t="s">
        <v>24</v>
      </c>
      <c r="BM319" s="52" t="s">
        <v>1198</v>
      </c>
      <c r="BN319" s="51">
        <f t="shared" si="182"/>
        <v>136107.42999326208</v>
      </c>
    </row>
    <row r="320" spans="4:66" x14ac:dyDescent="0.25">
      <c r="D320" t="str">
        <f t="shared" si="183"/>
        <v>2022AgostoAlemanha</v>
      </c>
      <c r="E320" s="2">
        <v>2022</v>
      </c>
      <c r="F320" s="2" t="s">
        <v>61</v>
      </c>
      <c r="G320" s="2" t="s">
        <v>38</v>
      </c>
      <c r="H320" s="2" t="s">
        <v>28</v>
      </c>
      <c r="I320" s="45">
        <f t="shared" si="184"/>
        <v>532318579.58224541</v>
      </c>
      <c r="J320" s="33">
        <v>237805281.05155742</v>
      </c>
      <c r="K320" s="41">
        <v>72794612.593662605</v>
      </c>
      <c r="L320" s="41">
        <v>83098207.965967476</v>
      </c>
      <c r="M320" s="41">
        <v>16555036.2808914</v>
      </c>
      <c r="N320" s="43">
        <v>27557140.933818124</v>
      </c>
      <c r="O320" s="43">
        <v>5793762.3968688687</v>
      </c>
      <c r="P320" s="43">
        <v>88714538.359479487</v>
      </c>
      <c r="AC320" s="50" t="str">
        <f t="shared" si="185"/>
        <v>2022AgostoAlemanha</v>
      </c>
      <c r="AD320" s="2">
        <v>2022</v>
      </c>
      <c r="AE320" s="2" t="s">
        <v>61</v>
      </c>
      <c r="AF320" s="2" t="s">
        <v>38</v>
      </c>
      <c r="AG320" s="2" t="s">
        <v>28</v>
      </c>
      <c r="AH320" s="54">
        <f t="shared" si="186"/>
        <v>532318579.58224541</v>
      </c>
      <c r="AI320" s="27">
        <f t="shared" si="196"/>
        <v>1.5122686919950157E-2</v>
      </c>
      <c r="AJ320" s="28">
        <f t="shared" si="197"/>
        <v>77607114.688221961</v>
      </c>
      <c r="AK320" s="46">
        <f t="shared" si="173"/>
        <v>34669805.691389814</v>
      </c>
      <c r="AL320" s="46">
        <f t="shared" si="174"/>
        <v>10612779.761838481</v>
      </c>
      <c r="AM320" s="46">
        <f t="shared" si="175"/>
        <v>12114948.460115055</v>
      </c>
      <c r="AN320" s="46">
        <f t="shared" si="176"/>
        <v>2413570.8363346905</v>
      </c>
      <c r="AO320" s="46">
        <f t="shared" si="177"/>
        <v>4017575.7130413894</v>
      </c>
      <c r="AP320" s="46">
        <f t="shared" si="178"/>
        <v>844676.85340417339</v>
      </c>
      <c r="AQ320" s="46">
        <f t="shared" si="179"/>
        <v>12933757.372098355</v>
      </c>
      <c r="BG320" s="50" t="str">
        <f t="shared" si="181"/>
        <v>2022NovembroPanamá</v>
      </c>
      <c r="BH320" s="2">
        <v>2022</v>
      </c>
      <c r="BI320" s="55" t="s">
        <v>64</v>
      </c>
      <c r="BJ320" s="55" t="str">
        <f t="shared" si="188"/>
        <v>Novembro/2022</v>
      </c>
      <c r="BK320" s="2" t="s">
        <v>27</v>
      </c>
      <c r="BL320" s="2" t="s">
        <v>25</v>
      </c>
      <c r="BM320" s="52" t="s">
        <v>1198</v>
      </c>
      <c r="BN320" s="51">
        <f t="shared" si="182"/>
        <v>680537.14996631036</v>
      </c>
    </row>
    <row r="321" spans="4:66" x14ac:dyDescent="0.25">
      <c r="D321" t="str">
        <f t="shared" si="183"/>
        <v>2022AgostoFrança</v>
      </c>
      <c r="E321" s="2">
        <v>2022</v>
      </c>
      <c r="F321" s="2" t="s">
        <v>61</v>
      </c>
      <c r="G321" s="2" t="s">
        <v>38</v>
      </c>
      <c r="H321" s="2" t="s">
        <v>29</v>
      </c>
      <c r="I321" s="45">
        <f t="shared" si="184"/>
        <v>365930777.3948248</v>
      </c>
      <c r="J321" s="33">
        <v>186847006.5405094</v>
      </c>
      <c r="K321" s="41">
        <v>40228601.696497761</v>
      </c>
      <c r="L321" s="41">
        <v>39105039.04280822</v>
      </c>
      <c r="M321" s="41">
        <v>8277518.1404456999</v>
      </c>
      <c r="N321" s="43">
        <v>13778570.466909062</v>
      </c>
      <c r="O321" s="43">
        <v>4635009.9174950952</v>
      </c>
      <c r="P321" s="43">
        <v>73059031.59015958</v>
      </c>
      <c r="AC321" s="50" t="str">
        <f t="shared" si="185"/>
        <v>2022AgostoFrança</v>
      </c>
      <c r="AD321" s="2">
        <v>2022</v>
      </c>
      <c r="AE321" s="2" t="s">
        <v>61</v>
      </c>
      <c r="AF321" s="2" t="s">
        <v>38</v>
      </c>
      <c r="AG321" s="2" t="s">
        <v>29</v>
      </c>
      <c r="AH321" s="54">
        <f t="shared" si="186"/>
        <v>365930777.3948248</v>
      </c>
      <c r="AI321" s="27">
        <f t="shared" si="196"/>
        <v>1.0395760721443889E-2</v>
      </c>
      <c r="AJ321" s="28">
        <f t="shared" si="197"/>
        <v>53349315.425956599</v>
      </c>
      <c r="AK321" s="46">
        <f t="shared" si="173"/>
        <v>27240561.614663426</v>
      </c>
      <c r="AL321" s="46">
        <f t="shared" si="174"/>
        <v>5864957.2368054772</v>
      </c>
      <c r="AM321" s="46">
        <f t="shared" si="175"/>
        <v>5701152.2165247314</v>
      </c>
      <c r="AN321" s="46">
        <f t="shared" si="176"/>
        <v>1206785.4181673452</v>
      </c>
      <c r="AO321" s="46">
        <f t="shared" si="177"/>
        <v>2008787.8565206949</v>
      </c>
      <c r="AP321" s="46">
        <f t="shared" si="178"/>
        <v>675741.48272333876</v>
      </c>
      <c r="AQ321" s="46">
        <f t="shared" si="179"/>
        <v>10651329.600551587</v>
      </c>
      <c r="BG321" s="50" t="str">
        <f t="shared" si="181"/>
        <v>2022DezembroCosta Rica</v>
      </c>
      <c r="BH321" s="2">
        <v>2022</v>
      </c>
      <c r="BI321" s="55" t="s">
        <v>65</v>
      </c>
      <c r="BJ321" s="55" t="str">
        <f t="shared" si="188"/>
        <v>Dezembro/2022</v>
      </c>
      <c r="BK321" s="2" t="s">
        <v>27</v>
      </c>
      <c r="BL321" s="2" t="s">
        <v>20</v>
      </c>
      <c r="BM321" s="52" t="s">
        <v>1198</v>
      </c>
      <c r="BN321" s="51">
        <f t="shared" si="182"/>
        <v>1436689.5388177666</v>
      </c>
    </row>
    <row r="322" spans="4:66" x14ac:dyDescent="0.25">
      <c r="D322" t="str">
        <f t="shared" si="183"/>
        <v>2022AgostoReino Unido</v>
      </c>
      <c r="E322" s="2">
        <v>2022</v>
      </c>
      <c r="F322" s="2" t="s">
        <v>61</v>
      </c>
      <c r="G322" s="2" t="s">
        <v>38</v>
      </c>
      <c r="H322" s="2" t="s">
        <v>30</v>
      </c>
      <c r="I322" s="45">
        <f t="shared" si="184"/>
        <v>779071987.13080359</v>
      </c>
      <c r="J322" s="33">
        <v>366899576.47954571</v>
      </c>
      <c r="K322" s="41">
        <v>65132021.79432971</v>
      </c>
      <c r="L322" s="41">
        <v>146643896.41053084</v>
      </c>
      <c r="M322" s="41">
        <v>24832554.421337102</v>
      </c>
      <c r="N322" s="43">
        <v>68892852.334545299</v>
      </c>
      <c r="O322" s="43">
        <v>23175049.587475475</v>
      </c>
      <c r="P322" s="43">
        <v>83496036.103039518</v>
      </c>
      <c r="AC322" s="50" t="str">
        <f t="shared" si="185"/>
        <v>2022AgostoReino Unido</v>
      </c>
      <c r="AD322" s="2">
        <v>2022</v>
      </c>
      <c r="AE322" s="2" t="s">
        <v>61</v>
      </c>
      <c r="AF322" s="2" t="s">
        <v>38</v>
      </c>
      <c r="AG322" s="2" t="s">
        <v>30</v>
      </c>
      <c r="AH322" s="54">
        <f t="shared" si="186"/>
        <v>779071987.13080359</v>
      </c>
      <c r="AI322" s="27">
        <f t="shared" si="196"/>
        <v>2.2132726907125106E-2</v>
      </c>
      <c r="AJ322" s="28">
        <f t="shared" si="197"/>
        <v>113581474.28010203</v>
      </c>
      <c r="AK322" s="46">
        <f t="shared" si="173"/>
        <v>53490557.352429993</v>
      </c>
      <c r="AL322" s="46">
        <f t="shared" si="174"/>
        <v>9495645.0500660092</v>
      </c>
      <c r="AM322" s="46">
        <f t="shared" si="175"/>
        <v>21379320.811967742</v>
      </c>
      <c r="AN322" s="46">
        <f t="shared" si="176"/>
        <v>3620356.2545020357</v>
      </c>
      <c r="AO322" s="46">
        <f t="shared" si="177"/>
        <v>10043939.282603471</v>
      </c>
      <c r="AP322" s="46">
        <f t="shared" si="178"/>
        <v>3378707.4136166926</v>
      </c>
      <c r="AQ322" s="46">
        <f t="shared" si="179"/>
        <v>12172948.114916097</v>
      </c>
      <c r="BG322" s="50" t="str">
        <f t="shared" si="181"/>
        <v>2022DezembroEl Salvador</v>
      </c>
      <c r="BH322" s="2">
        <v>2022</v>
      </c>
      <c r="BI322" s="55" t="s">
        <v>65</v>
      </c>
      <c r="BJ322" s="55" t="str">
        <f t="shared" si="188"/>
        <v>Dezembro/2022</v>
      </c>
      <c r="BK322" s="2" t="s">
        <v>27</v>
      </c>
      <c r="BL322" s="2" t="s">
        <v>21</v>
      </c>
      <c r="BM322" s="52" t="s">
        <v>1198</v>
      </c>
      <c r="BN322" s="51">
        <f t="shared" si="182"/>
        <v>362953.14664869889</v>
      </c>
    </row>
    <row r="323" spans="4:66" x14ac:dyDescent="0.25">
      <c r="D323" t="str">
        <f t="shared" si="183"/>
        <v>2022AgostoItália</v>
      </c>
      <c r="E323" s="2">
        <v>2022</v>
      </c>
      <c r="F323" s="2" t="s">
        <v>61</v>
      </c>
      <c r="G323" s="2" t="s">
        <v>38</v>
      </c>
      <c r="H323" s="2" t="s">
        <v>31</v>
      </c>
      <c r="I323" s="45">
        <f t="shared" si="184"/>
        <v>340142364.00979257</v>
      </c>
      <c r="J323" s="33">
        <v>152874823.53314403</v>
      </c>
      <c r="K323" s="41">
        <v>40228601.696497761</v>
      </c>
      <c r="L323" s="41">
        <v>26067419.025935963</v>
      </c>
      <c r="M323" s="41">
        <v>41387590.702228501</v>
      </c>
      <c r="N323" s="43">
        <v>8267142.2801454365</v>
      </c>
      <c r="O323" s="43">
        <v>3476257.4381213211</v>
      </c>
      <c r="P323" s="43">
        <v>67840529.333719611</v>
      </c>
      <c r="AC323" s="50" t="str">
        <f t="shared" si="185"/>
        <v>2022AgostoItália</v>
      </c>
      <c r="AD323" s="2">
        <v>2022</v>
      </c>
      <c r="AE323" s="2" t="s">
        <v>61</v>
      </c>
      <c r="AF323" s="2" t="s">
        <v>38</v>
      </c>
      <c r="AG323" s="2" t="s">
        <v>31</v>
      </c>
      <c r="AH323" s="54">
        <f t="shared" si="186"/>
        <v>340142364.00979257</v>
      </c>
      <c r="AI323" s="27">
        <f t="shared" si="196"/>
        <v>9.6631353411872917E-3</v>
      </c>
      <c r="AJ323" s="28">
        <f t="shared" si="197"/>
        <v>49589603.794680998</v>
      </c>
      <c r="AK323" s="46">
        <f t="shared" ref="AK323:AK386" si="198">(VLOOKUP($AC323,$D:$P,7,FALSE)/VLOOKUP($AC323,$D:$P,6,FALSE))*$AJ323</f>
        <v>22287732.230179165</v>
      </c>
      <c r="AL323" s="46">
        <f t="shared" ref="AL323:AL386" si="199">(VLOOKUP($AC323,$D:$P,8,FALSE)/VLOOKUP($AC323,$D:$P,6,FALSE))*$AJ323</f>
        <v>5864957.2368054772</v>
      </c>
      <c r="AM323" s="46">
        <f t="shared" ref="AM323:AM386" si="200">(VLOOKUP($AC323,$D:$P,9,FALSE)/VLOOKUP($AC323,$D:$P,6,FALSE))*$AJ323</f>
        <v>3800388.0675353864</v>
      </c>
      <c r="AN323" s="46">
        <f t="shared" ref="AN323:AN386" si="201">(VLOOKUP($AC323,$D:$P,10,FALSE)/VLOOKUP($AC323,$D:$P,6,FALSE))*$AJ323</f>
        <v>6033927.0908367261</v>
      </c>
      <c r="AO323" s="46">
        <f t="shared" ref="AO323:AO386" si="202">(VLOOKUP($AC323,$D:$P,11,FALSE)/VLOOKUP($AC323,$D:$P,6,FALSE))*$AJ323</f>
        <v>1205272.7139124167</v>
      </c>
      <c r="AP323" s="46">
        <f t="shared" ref="AP323:AP386" si="203">(VLOOKUP($AC323,$D:$P,12,FALSE)/VLOOKUP($AC323,$D:$P,6,FALSE))*$AJ323</f>
        <v>506806.11204250401</v>
      </c>
      <c r="AQ323" s="46">
        <f t="shared" ref="AQ323:AQ386" si="204">(VLOOKUP($AC323,$D:$P,13,FALSE)/VLOOKUP($AC323,$D:$P,6,FALSE))*$AJ323</f>
        <v>9890520.3433693312</v>
      </c>
      <c r="BG323" s="50" t="str">
        <f t="shared" ref="BG323:BG386" si="205">BH323&amp;BI323&amp;BL323</f>
        <v>2022DezembroGuatemala</v>
      </c>
      <c r="BH323" s="2">
        <v>2022</v>
      </c>
      <c r="BI323" s="55" t="s">
        <v>65</v>
      </c>
      <c r="BJ323" s="55" t="str">
        <f t="shared" si="188"/>
        <v>Dezembro/2022</v>
      </c>
      <c r="BK323" s="2" t="s">
        <v>27</v>
      </c>
      <c r="BL323" s="2" t="s">
        <v>22</v>
      </c>
      <c r="BM323" s="52" t="s">
        <v>1198</v>
      </c>
      <c r="BN323" s="51">
        <f t="shared" ref="BN323:BN386" si="206">VLOOKUP(BG323,AC:AQ,VLOOKUP(BM323,$BP$2:$BQ$16,2,FALSE),FALSE)</f>
        <v>642729.53052373766</v>
      </c>
    </row>
    <row r="324" spans="4:66" x14ac:dyDescent="0.25">
      <c r="D324" t="str">
        <f t="shared" ref="D324:D387" si="207">_xlfn.CONCAT(E324,F324,H324)</f>
        <v>2022AgostoEspanha</v>
      </c>
      <c r="E324" s="2">
        <v>2022</v>
      </c>
      <c r="F324" s="2" t="s">
        <v>61</v>
      </c>
      <c r="G324" s="2" t="s">
        <v>38</v>
      </c>
      <c r="H324" s="2" t="s">
        <v>32</v>
      </c>
      <c r="I324" s="45">
        <f t="shared" ref="I324:I387" si="208">SUM(J324:P324)</f>
        <v>257719001.00611466</v>
      </c>
      <c r="J324" s="33">
        <v>118902640.52577871</v>
      </c>
      <c r="K324" s="41">
        <v>40228601.696497761</v>
      </c>
      <c r="L324" s="41">
        <v>26067419.025935963</v>
      </c>
      <c r="M324" s="41">
        <v>2069379.535111425</v>
      </c>
      <c r="N324" s="43">
        <v>5511428.1867636247</v>
      </c>
      <c r="O324" s="43">
        <v>2317504.9587475476</v>
      </c>
      <c r="P324" s="43">
        <v>62622027.077279642</v>
      </c>
      <c r="AC324" s="50" t="str">
        <f t="shared" ref="AC324:AC387" si="209">_xlfn.CONCAT(AD324,AE324,AG324)</f>
        <v>2022AgostoEspanha</v>
      </c>
      <c r="AD324" s="2">
        <v>2022</v>
      </c>
      <c r="AE324" s="2" t="s">
        <v>61</v>
      </c>
      <c r="AF324" s="2" t="s">
        <v>38</v>
      </c>
      <c r="AG324" s="2" t="s">
        <v>32</v>
      </c>
      <c r="AH324" s="54">
        <f t="shared" ref="AH324:AH387" si="210">VLOOKUP(AC324,D:P,6,FALSE)</f>
        <v>257719001.00611466</v>
      </c>
      <c r="AI324" s="27">
        <f t="shared" si="196"/>
        <v>7.3215625285828045E-3</v>
      </c>
      <c r="AJ324" s="28">
        <f t="shared" si="197"/>
        <v>37573041.474734627</v>
      </c>
      <c r="AK324" s="46">
        <f t="shared" si="198"/>
        <v>17334902.845694907</v>
      </c>
      <c r="AL324" s="46">
        <f t="shared" si="199"/>
        <v>5864957.2368054772</v>
      </c>
      <c r="AM324" s="46">
        <f t="shared" si="200"/>
        <v>3800388.0675353864</v>
      </c>
      <c r="AN324" s="46">
        <f t="shared" si="201"/>
        <v>301696.35454183631</v>
      </c>
      <c r="AO324" s="46">
        <f t="shared" si="202"/>
        <v>803515.14260827785</v>
      </c>
      <c r="AP324" s="46">
        <f t="shared" si="203"/>
        <v>337870.74136166938</v>
      </c>
      <c r="AQ324" s="46">
        <f t="shared" si="204"/>
        <v>9129711.086187074</v>
      </c>
      <c r="BG324" s="50" t="str">
        <f t="shared" si="205"/>
        <v>2022DezembroHonduras</v>
      </c>
      <c r="BH324" s="2">
        <v>2022</v>
      </c>
      <c r="BI324" s="55" t="s">
        <v>65</v>
      </c>
      <c r="BJ324" s="55" t="str">
        <f t="shared" ref="BJ324:BJ387" si="211">BI324&amp;"/"&amp;BH324</f>
        <v>Dezembro/2022</v>
      </c>
      <c r="BK324" s="2" t="s">
        <v>27</v>
      </c>
      <c r="BL324" s="2" t="s">
        <v>23</v>
      </c>
      <c r="BM324" s="52" t="s">
        <v>1198</v>
      </c>
      <c r="BN324" s="51">
        <f t="shared" si="206"/>
        <v>287337.90776355326</v>
      </c>
    </row>
    <row r="325" spans="4:66" x14ac:dyDescent="0.25">
      <c r="D325" t="str">
        <f t="shared" si="207"/>
        <v>2022AgostoPolônia</v>
      </c>
      <c r="E325" s="2">
        <v>2022</v>
      </c>
      <c r="F325" s="2" t="s">
        <v>61</v>
      </c>
      <c r="G325" s="2" t="s">
        <v>38</v>
      </c>
      <c r="H325" s="2" t="s">
        <v>33</v>
      </c>
      <c r="I325" s="45">
        <f t="shared" si="208"/>
        <v>196928011.68695745</v>
      </c>
      <c r="J325" s="33">
        <v>81533239.217676833</v>
      </c>
      <c r="K325" s="41">
        <v>32566010.897164855</v>
      </c>
      <c r="L325" s="41">
        <v>12959409.938786646</v>
      </c>
      <c r="M325" s="41">
        <v>6897931.7837047502</v>
      </c>
      <c r="N325" s="43">
        <v>4409142.5494108992</v>
      </c>
      <c r="O325" s="43">
        <v>1158752.4793737738</v>
      </c>
      <c r="P325" s="43">
        <v>57403524.820839666</v>
      </c>
      <c r="AC325" s="50" t="str">
        <f t="shared" si="209"/>
        <v>2022AgostoPolônia</v>
      </c>
      <c r="AD325" s="2">
        <v>2022</v>
      </c>
      <c r="AE325" s="2" t="s">
        <v>61</v>
      </c>
      <c r="AF325" s="2" t="s">
        <v>38</v>
      </c>
      <c r="AG325" s="2" t="s">
        <v>33</v>
      </c>
      <c r="AH325" s="54">
        <f t="shared" si="210"/>
        <v>196928011.68695745</v>
      </c>
      <c r="AI325" s="27">
        <f t="shared" si="196"/>
        <v>5.594545786561292E-3</v>
      </c>
      <c r="AJ325" s="28">
        <f t="shared" si="197"/>
        <v>28710278.721263252</v>
      </c>
      <c r="AK325" s="46">
        <f t="shared" si="198"/>
        <v>11886790.52276222</v>
      </c>
      <c r="AL325" s="46">
        <f t="shared" si="199"/>
        <v>4747822.5250330046</v>
      </c>
      <c r="AM325" s="46">
        <f t="shared" si="200"/>
        <v>1889361.844556296</v>
      </c>
      <c r="AN325" s="46">
        <f t="shared" si="201"/>
        <v>1005654.5151394542</v>
      </c>
      <c r="AO325" s="46">
        <f t="shared" si="202"/>
        <v>642812.11408662214</v>
      </c>
      <c r="AP325" s="46">
        <f t="shared" si="203"/>
        <v>168935.37068083463</v>
      </c>
      <c r="AQ325" s="46">
        <f t="shared" si="204"/>
        <v>8368901.8290048158</v>
      </c>
      <c r="BG325" s="50" t="str">
        <f t="shared" si="205"/>
        <v>2022DezembroNicarágua</v>
      </c>
      <c r="BH325" s="2">
        <v>2022</v>
      </c>
      <c r="BI325" s="55" t="s">
        <v>65</v>
      </c>
      <c r="BJ325" s="55" t="str">
        <f t="shared" si="211"/>
        <v>Dezembro/2022</v>
      </c>
      <c r="BK325" s="2" t="s">
        <v>27</v>
      </c>
      <c r="BL325" s="2" t="s">
        <v>24</v>
      </c>
      <c r="BM325" s="52" t="s">
        <v>1198</v>
      </c>
      <c r="BN325" s="51">
        <f t="shared" si="206"/>
        <v>143668.95388177666</v>
      </c>
    </row>
    <row r="326" spans="4:66" x14ac:dyDescent="0.25">
      <c r="D326" t="str">
        <f t="shared" si="207"/>
        <v>2022AgostoRússia</v>
      </c>
      <c r="E326" s="2">
        <v>2022</v>
      </c>
      <c r="F326" s="2" t="s">
        <v>61</v>
      </c>
      <c r="G326" s="2" t="s">
        <v>38</v>
      </c>
      <c r="H326" s="2" t="s">
        <v>34</v>
      </c>
      <c r="I326" s="45">
        <f t="shared" si="208"/>
        <v>101916549.02209604</v>
      </c>
      <c r="J326" s="33">
        <v>101916549.02209604</v>
      </c>
      <c r="K326" s="41">
        <v>0</v>
      </c>
      <c r="L326" s="41">
        <v>0</v>
      </c>
      <c r="M326" s="41">
        <v>0</v>
      </c>
      <c r="N326" s="43">
        <v>0</v>
      </c>
      <c r="O326" s="43">
        <v>0</v>
      </c>
      <c r="P326" s="43">
        <v>0</v>
      </c>
      <c r="AC326" s="50" t="str">
        <f t="shared" si="209"/>
        <v>2022AgostoRússia</v>
      </c>
      <c r="AD326" s="2">
        <v>2022</v>
      </c>
      <c r="AE326" s="2" t="s">
        <v>61</v>
      </c>
      <c r="AF326" s="2" t="s">
        <v>38</v>
      </c>
      <c r="AG326" s="2" t="s">
        <v>34</v>
      </c>
      <c r="AH326" s="54">
        <f t="shared" si="210"/>
        <v>101916549.02209604</v>
      </c>
      <c r="AI326" s="27">
        <f t="shared" si="196"/>
        <v>2.8953565063095472E-3</v>
      </c>
      <c r="AJ326" s="28">
        <f t="shared" si="197"/>
        <v>14858488.153452776</v>
      </c>
      <c r="AK326" s="46">
        <f t="shared" si="198"/>
        <v>14858488.153452776</v>
      </c>
      <c r="AL326" s="46">
        <f t="shared" si="199"/>
        <v>0</v>
      </c>
      <c r="AM326" s="46">
        <f t="shared" si="200"/>
        <v>0</v>
      </c>
      <c r="AN326" s="46">
        <f t="shared" si="201"/>
        <v>0</v>
      </c>
      <c r="AO326" s="46">
        <f t="shared" si="202"/>
        <v>0</v>
      </c>
      <c r="AP326" s="46">
        <f t="shared" si="203"/>
        <v>0</v>
      </c>
      <c r="AQ326" s="46">
        <f t="shared" si="204"/>
        <v>0</v>
      </c>
      <c r="BG326" s="50" t="str">
        <f t="shared" si="205"/>
        <v>2022DezembroPanamá</v>
      </c>
      <c r="BH326" s="2">
        <v>2022</v>
      </c>
      <c r="BI326" s="55" t="s">
        <v>65</v>
      </c>
      <c r="BJ326" s="55" t="str">
        <f t="shared" si="211"/>
        <v>Dezembro/2022</v>
      </c>
      <c r="BK326" s="2" t="s">
        <v>27</v>
      </c>
      <c r="BL326" s="2" t="s">
        <v>25</v>
      </c>
      <c r="BM326" s="52" t="s">
        <v>1198</v>
      </c>
      <c r="BN326" s="51">
        <f t="shared" si="206"/>
        <v>718344.76940888306</v>
      </c>
    </row>
    <row r="327" spans="4:66" x14ac:dyDescent="0.25">
      <c r="D327" t="str">
        <f t="shared" si="207"/>
        <v>2022AgostoHolanda</v>
      </c>
      <c r="E327" s="2">
        <v>2022</v>
      </c>
      <c r="F327" s="2" t="s">
        <v>61</v>
      </c>
      <c r="G327" s="2" t="s">
        <v>38</v>
      </c>
      <c r="H327" s="2" t="s">
        <v>35</v>
      </c>
      <c r="I327" s="45">
        <f t="shared" si="208"/>
        <v>165523314.60983512</v>
      </c>
      <c r="J327" s="33">
        <v>67944366.014730692</v>
      </c>
      <c r="K327" s="41">
        <v>28734715.497498401</v>
      </c>
      <c r="L327" s="41">
        <v>9909216.893447604</v>
      </c>
      <c r="M327" s="41">
        <v>1024756.7457871776</v>
      </c>
      <c r="N327" s="43">
        <v>1377857.0466909062</v>
      </c>
      <c r="O327" s="43">
        <v>1738128.7190606606</v>
      </c>
      <c r="P327" s="43">
        <v>54794273.692619681</v>
      </c>
      <c r="AC327" s="50" t="str">
        <f t="shared" si="209"/>
        <v>2022AgostoHolanda</v>
      </c>
      <c r="AD327" s="2">
        <v>2022</v>
      </c>
      <c r="AE327" s="2" t="s">
        <v>61</v>
      </c>
      <c r="AF327" s="2" t="s">
        <v>38</v>
      </c>
      <c r="AG327" s="2" t="s">
        <v>35</v>
      </c>
      <c r="AH327" s="54">
        <f t="shared" si="210"/>
        <v>165523314.60983512</v>
      </c>
      <c r="AI327" s="27">
        <f t="shared" si="196"/>
        <v>4.7023668923248619E-3</v>
      </c>
      <c r="AJ327" s="28">
        <f t="shared" si="197"/>
        <v>24131764.986638781</v>
      </c>
      <c r="AK327" s="46">
        <f t="shared" si="198"/>
        <v>9905658.7689685188</v>
      </c>
      <c r="AL327" s="46">
        <f t="shared" si="199"/>
        <v>4189255.1691467692</v>
      </c>
      <c r="AM327" s="46">
        <f t="shared" si="200"/>
        <v>1444671.971667367</v>
      </c>
      <c r="AN327" s="46">
        <f t="shared" si="201"/>
        <v>149400.03476911731</v>
      </c>
      <c r="AO327" s="46">
        <f t="shared" si="202"/>
        <v>200878.78565206946</v>
      </c>
      <c r="AP327" s="46">
        <f t="shared" si="203"/>
        <v>253403.05602125198</v>
      </c>
      <c r="AQ327" s="46">
        <f t="shared" si="204"/>
        <v>7988497.200413689</v>
      </c>
      <c r="BG327" s="50" t="str">
        <f t="shared" si="205"/>
        <v>2022JaneiroCosta Rica</v>
      </c>
      <c r="BH327" s="2">
        <v>2022</v>
      </c>
      <c r="BI327" s="55" t="s">
        <v>16</v>
      </c>
      <c r="BJ327" s="55" t="str">
        <f t="shared" si="211"/>
        <v>Janeiro/2022</v>
      </c>
      <c r="BK327" s="2" t="s">
        <v>27</v>
      </c>
      <c r="BL327" s="2" t="s">
        <v>20</v>
      </c>
      <c r="BM327" s="52" t="s">
        <v>1204</v>
      </c>
      <c r="BN327" s="51">
        <f t="shared" si="206"/>
        <v>9891528.342533581</v>
      </c>
    </row>
    <row r="328" spans="4:66" x14ac:dyDescent="0.25">
      <c r="D328" t="str">
        <f t="shared" si="207"/>
        <v>2022AgostoSuíça</v>
      </c>
      <c r="E328" s="2">
        <v>2022</v>
      </c>
      <c r="F328" s="2" t="s">
        <v>61</v>
      </c>
      <c r="G328" s="2" t="s">
        <v>38</v>
      </c>
      <c r="H328" s="2" t="s">
        <v>36</v>
      </c>
      <c r="I328" s="45">
        <f t="shared" si="208"/>
        <v>128368248.93684176</v>
      </c>
      <c r="J328" s="33">
        <v>71341584.315467224</v>
      </c>
      <c r="K328" s="41">
        <v>20114300.84824888</v>
      </c>
      <c r="L328" s="41">
        <v>9776259.7607020549</v>
      </c>
      <c r="M328" s="41">
        <v>3448965.8918523751</v>
      </c>
      <c r="N328" s="43">
        <v>551142.8186763624</v>
      </c>
      <c r="O328" s="43">
        <v>174585.3735589819</v>
      </c>
      <c r="P328" s="43">
        <v>22961409.928335864</v>
      </c>
      <c r="AC328" s="50" t="str">
        <f t="shared" si="209"/>
        <v>2022AgostoSuíça</v>
      </c>
      <c r="AD328" s="2">
        <v>2022</v>
      </c>
      <c r="AE328" s="2" t="s">
        <v>61</v>
      </c>
      <c r="AF328" s="2" t="s">
        <v>38</v>
      </c>
      <c r="AG328" s="2" t="s">
        <v>36</v>
      </c>
      <c r="AH328" s="54">
        <f t="shared" si="210"/>
        <v>128368248.93684176</v>
      </c>
      <c r="AI328" s="27">
        <f t="shared" si="196"/>
        <v>3.6468252538875505E-3</v>
      </c>
      <c r="AJ328" s="28">
        <f t="shared" si="197"/>
        <v>18714900.812565926</v>
      </c>
      <c r="AK328" s="46">
        <f t="shared" si="198"/>
        <v>10400941.707416944</v>
      </c>
      <c r="AL328" s="46">
        <f t="shared" si="199"/>
        <v>2932478.6184027381</v>
      </c>
      <c r="AM328" s="46">
        <f t="shared" si="200"/>
        <v>1425288.0541311828</v>
      </c>
      <c r="AN328" s="46">
        <f t="shared" si="201"/>
        <v>502827.25756972714</v>
      </c>
      <c r="AO328" s="46">
        <f t="shared" si="202"/>
        <v>80351.514260827767</v>
      </c>
      <c r="AP328" s="46">
        <f t="shared" si="203"/>
        <v>25452.929182579082</v>
      </c>
      <c r="AQ328" s="46">
        <f t="shared" si="204"/>
        <v>3347560.731601926</v>
      </c>
      <c r="BG328" s="50" t="str">
        <f t="shared" si="205"/>
        <v>2022JaneiroEl Salvador</v>
      </c>
      <c r="BH328" s="2">
        <v>2022</v>
      </c>
      <c r="BI328" s="55" t="s">
        <v>16</v>
      </c>
      <c r="BJ328" s="55" t="str">
        <f t="shared" si="211"/>
        <v>Janeiro/2022</v>
      </c>
      <c r="BK328" s="2" t="s">
        <v>27</v>
      </c>
      <c r="BL328" s="2" t="s">
        <v>21</v>
      </c>
      <c r="BM328" s="52" t="s">
        <v>1204</v>
      </c>
      <c r="BN328" s="51">
        <f t="shared" si="206"/>
        <v>13188704.456711443</v>
      </c>
    </row>
    <row r="329" spans="4:66" x14ac:dyDescent="0.25">
      <c r="D329" t="str">
        <f t="shared" si="207"/>
        <v>2022AgostoSuécia</v>
      </c>
      <c r="E329" s="2">
        <v>2022</v>
      </c>
      <c r="F329" s="2" t="s">
        <v>61</v>
      </c>
      <c r="G329" s="2" t="s">
        <v>38</v>
      </c>
      <c r="H329" s="2" t="s">
        <v>37</v>
      </c>
      <c r="I329" s="45">
        <f t="shared" si="208"/>
        <v>127557179.80285712</v>
      </c>
      <c r="J329" s="33">
        <v>49259665.360679753</v>
      </c>
      <c r="K329" s="41">
        <v>20114300.84824888</v>
      </c>
      <c r="L329" s="41">
        <v>6514899.5045318492</v>
      </c>
      <c r="M329" s="41">
        <v>517344.88377785624</v>
      </c>
      <c r="N329" s="43">
        <v>918571.36446060403</v>
      </c>
      <c r="O329" s="43">
        <v>656626.40497847181</v>
      </c>
      <c r="P329" s="43">
        <v>49575771.436179712</v>
      </c>
      <c r="AC329" s="50" t="str">
        <f t="shared" si="209"/>
        <v>2022AgostoSuécia</v>
      </c>
      <c r="AD329" s="2">
        <v>2022</v>
      </c>
      <c r="AE329" s="2" t="s">
        <v>61</v>
      </c>
      <c r="AF329" s="2" t="s">
        <v>38</v>
      </c>
      <c r="AG329" s="2" t="s">
        <v>37</v>
      </c>
      <c r="AH329" s="54">
        <f t="shared" si="210"/>
        <v>127557179.80285712</v>
      </c>
      <c r="AI329" s="27">
        <f t="shared" si="196"/>
        <v>3.6237835171266234E-3</v>
      </c>
      <c r="AJ329" s="28">
        <f t="shared" si="197"/>
        <v>18596654.450865343</v>
      </c>
      <c r="AK329" s="46">
        <f t="shared" si="198"/>
        <v>7181602.6075021755</v>
      </c>
      <c r="AL329" s="46">
        <f t="shared" si="199"/>
        <v>2932478.6184027381</v>
      </c>
      <c r="AM329" s="46">
        <f t="shared" si="200"/>
        <v>949811.95927302015</v>
      </c>
      <c r="AN329" s="46">
        <f t="shared" si="201"/>
        <v>75424.088635459062</v>
      </c>
      <c r="AO329" s="46">
        <f t="shared" si="202"/>
        <v>133919.19043471297</v>
      </c>
      <c r="AP329" s="46">
        <f t="shared" si="203"/>
        <v>95730.043385806304</v>
      </c>
      <c r="AQ329" s="46">
        <f t="shared" si="204"/>
        <v>7227687.9432314327</v>
      </c>
      <c r="BG329" s="50" t="str">
        <f t="shared" si="205"/>
        <v>2022JaneiroGuatemala</v>
      </c>
      <c r="BH329" s="2">
        <v>2022</v>
      </c>
      <c r="BI329" s="55" t="s">
        <v>16</v>
      </c>
      <c r="BJ329" s="55" t="str">
        <f t="shared" si="211"/>
        <v>Janeiro/2022</v>
      </c>
      <c r="BK329" s="2" t="s">
        <v>27</v>
      </c>
      <c r="BL329" s="2" t="s">
        <v>22</v>
      </c>
      <c r="BM329" s="52" t="s">
        <v>1204</v>
      </c>
      <c r="BN329" s="51">
        <f t="shared" si="206"/>
        <v>32971761.141778611</v>
      </c>
    </row>
    <row r="330" spans="4:66" x14ac:dyDescent="0.25">
      <c r="D330" t="str">
        <f t="shared" si="207"/>
        <v>2022AgostoOutros - Europa</v>
      </c>
      <c r="E330" s="2">
        <v>2022</v>
      </c>
      <c r="F330" s="2" t="s">
        <v>61</v>
      </c>
      <c r="G330" s="2" t="s">
        <v>38</v>
      </c>
      <c r="H330" s="2" t="s">
        <v>1192</v>
      </c>
      <c r="I330" s="45">
        <f t="shared" si="208"/>
        <v>135353253.59851694</v>
      </c>
      <c r="J330" s="33">
        <v>64856427.359104104</v>
      </c>
      <c r="K330" s="41">
        <v>16273326.770976024</v>
      </c>
      <c r="L330" s="41">
        <v>16273326.770976024</v>
      </c>
      <c r="M330" s="41">
        <v>4745019.1758393329</v>
      </c>
      <c r="N330" s="43">
        <v>5931273.9697991647</v>
      </c>
      <c r="O330" s="43">
        <v>1948672.1666989906</v>
      </c>
      <c r="P330" s="43">
        <v>25325207.385123298</v>
      </c>
      <c r="AC330" s="50" t="str">
        <f t="shared" si="209"/>
        <v>2022AgostoOutros - Europa</v>
      </c>
      <c r="AD330" s="2">
        <v>2022</v>
      </c>
      <c r="AE330" s="2" t="s">
        <v>61</v>
      </c>
      <c r="AF330" s="2" t="s">
        <v>38</v>
      </c>
      <c r="AG330" s="2" t="s">
        <v>1192</v>
      </c>
      <c r="AH330" s="54">
        <f t="shared" si="210"/>
        <v>135353253.59851694</v>
      </c>
      <c r="AI330" s="27">
        <f t="shared" si="196"/>
        <v>3.8452628863215048E-3</v>
      </c>
      <c r="AJ330" s="28">
        <f t="shared" si="197"/>
        <v>19733249.746209782</v>
      </c>
      <c r="AK330" s="46">
        <f t="shared" si="198"/>
        <v>9455465.9359746426</v>
      </c>
      <c r="AL330" s="46">
        <f t="shared" si="199"/>
        <v>2372500.2010359508</v>
      </c>
      <c r="AM330" s="46">
        <f t="shared" si="200"/>
        <v>2372500.2010359508</v>
      </c>
      <c r="AN330" s="46">
        <f t="shared" si="201"/>
        <v>691779.81288229651</v>
      </c>
      <c r="AO330" s="46">
        <f t="shared" si="202"/>
        <v>864724.76610287034</v>
      </c>
      <c r="AP330" s="46">
        <f t="shared" si="203"/>
        <v>284098.33909881173</v>
      </c>
      <c r="AQ330" s="46">
        <f t="shared" si="204"/>
        <v>3692180.4900792581</v>
      </c>
      <c r="BG330" s="50" t="str">
        <f t="shared" si="205"/>
        <v>2022JaneiroHonduras</v>
      </c>
      <c r="BH330" s="2">
        <v>2022</v>
      </c>
      <c r="BI330" s="55" t="s">
        <v>16</v>
      </c>
      <c r="BJ330" s="55" t="str">
        <f t="shared" si="211"/>
        <v>Janeiro/2022</v>
      </c>
      <c r="BK330" s="2" t="s">
        <v>27</v>
      </c>
      <c r="BL330" s="2" t="s">
        <v>23</v>
      </c>
      <c r="BM330" s="52" t="s">
        <v>1204</v>
      </c>
      <c r="BN330" s="51">
        <f t="shared" si="206"/>
        <v>16485880.570889305</v>
      </c>
    </row>
    <row r="331" spans="4:66" x14ac:dyDescent="0.25">
      <c r="D331" t="str">
        <f t="shared" si="207"/>
        <v>2022SetembroAlemanha</v>
      </c>
      <c r="E331" s="2">
        <v>2022</v>
      </c>
      <c r="F331" s="2" t="s">
        <v>62</v>
      </c>
      <c r="G331" s="2" t="s">
        <v>38</v>
      </c>
      <c r="H331" s="2" t="s">
        <v>28</v>
      </c>
      <c r="I331" s="45">
        <f t="shared" si="208"/>
        <v>565772068.82856572</v>
      </c>
      <c r="J331" s="33">
        <v>247816326.35509562</v>
      </c>
      <c r="K331" s="41">
        <v>76747823.345646724</v>
      </c>
      <c r="L331" s="41">
        <v>87619304.042000547</v>
      </c>
      <c r="M331" s="41">
        <v>27426056.888368919</v>
      </c>
      <c r="N331" s="43">
        <v>29446408.304938979</v>
      </c>
      <c r="O331" s="43">
        <v>6136074.1078720056</v>
      </c>
      <c r="P331" s="43">
        <v>90580075.784642935</v>
      </c>
      <c r="AC331" s="50" t="str">
        <f t="shared" si="209"/>
        <v>2022SetembroAlemanha</v>
      </c>
      <c r="AD331" s="2">
        <v>2022</v>
      </c>
      <c r="AE331" s="2" t="s">
        <v>62</v>
      </c>
      <c r="AF331" s="2" t="s">
        <v>38</v>
      </c>
      <c r="AG331" s="2" t="s">
        <v>28</v>
      </c>
      <c r="AH331" s="54">
        <f t="shared" si="210"/>
        <v>565772068.82856572</v>
      </c>
      <c r="AI331" s="27">
        <f t="shared" si="196"/>
        <v>1.6073070137175165E-2</v>
      </c>
      <c r="AJ331" s="28">
        <f t="shared" si="197"/>
        <v>82484323.330268338</v>
      </c>
      <c r="AK331" s="46">
        <f t="shared" si="198"/>
        <v>36129323.301371403</v>
      </c>
      <c r="AL331" s="46">
        <f t="shared" si="199"/>
        <v>11189121.24602397</v>
      </c>
      <c r="AM331" s="46">
        <f t="shared" si="200"/>
        <v>12774082.360653574</v>
      </c>
      <c r="AN331" s="46">
        <f t="shared" si="201"/>
        <v>3998464.8742708242</v>
      </c>
      <c r="AO331" s="46">
        <f t="shared" si="202"/>
        <v>4293013.3835851401</v>
      </c>
      <c r="AP331" s="46">
        <f t="shared" si="203"/>
        <v>894582.7278821792</v>
      </c>
      <c r="AQ331" s="46">
        <f t="shared" si="204"/>
        <v>13205735.436481247</v>
      </c>
      <c r="BG331" s="50" t="str">
        <f t="shared" si="205"/>
        <v>2022JaneiroNicarágua</v>
      </c>
      <c r="BH331" s="2">
        <v>2022</v>
      </c>
      <c r="BI331" s="55" t="s">
        <v>16</v>
      </c>
      <c r="BJ331" s="55" t="str">
        <f t="shared" si="211"/>
        <v>Janeiro/2022</v>
      </c>
      <c r="BK331" s="2" t="s">
        <v>27</v>
      </c>
      <c r="BL331" s="2" t="s">
        <v>24</v>
      </c>
      <c r="BM331" s="52" t="s">
        <v>1204</v>
      </c>
      <c r="BN331" s="51">
        <f t="shared" si="206"/>
        <v>3297176.1141778608</v>
      </c>
    </row>
    <row r="332" spans="4:66" x14ac:dyDescent="0.25">
      <c r="D332" t="str">
        <f t="shared" si="207"/>
        <v>2022SetembroFrança</v>
      </c>
      <c r="E332" s="2">
        <v>2022</v>
      </c>
      <c r="F332" s="2" t="s">
        <v>62</v>
      </c>
      <c r="G332" s="2" t="s">
        <v>38</v>
      </c>
      <c r="H332" s="2" t="s">
        <v>29</v>
      </c>
      <c r="I332" s="45">
        <f t="shared" si="208"/>
        <v>388823963.16861176</v>
      </c>
      <c r="J332" s="33">
        <v>196895163.40541843</v>
      </c>
      <c r="K332" s="41">
        <v>42211302.840105705</v>
      </c>
      <c r="L332" s="41">
        <v>40889008.552933589</v>
      </c>
      <c r="M332" s="41">
        <v>13713028.44418446</v>
      </c>
      <c r="N332" s="43">
        <v>14723204.15246949</v>
      </c>
      <c r="O332" s="43">
        <v>4908859.2862976044</v>
      </c>
      <c r="P332" s="43">
        <v>75483396.487202436</v>
      </c>
      <c r="AC332" s="50" t="str">
        <f t="shared" si="209"/>
        <v>2022SetembroFrança</v>
      </c>
      <c r="AD332" s="2">
        <v>2022</v>
      </c>
      <c r="AE332" s="2" t="s">
        <v>62</v>
      </c>
      <c r="AF332" s="2" t="s">
        <v>38</v>
      </c>
      <c r="AG332" s="2" t="s">
        <v>29</v>
      </c>
      <c r="AH332" s="54">
        <f t="shared" si="210"/>
        <v>388823963.16861176</v>
      </c>
      <c r="AI332" s="27">
        <f t="shared" si="196"/>
        <v>1.1046135317290109E-2</v>
      </c>
      <c r="AJ332" s="28">
        <f t="shared" si="197"/>
        <v>56686929.708214708</v>
      </c>
      <c r="AK332" s="46">
        <f t="shared" si="198"/>
        <v>28705489.746295083</v>
      </c>
      <c r="AL332" s="46">
        <f t="shared" si="199"/>
        <v>6154016.6853131847</v>
      </c>
      <c r="AM332" s="46">
        <f t="shared" si="200"/>
        <v>5961238.4349716669</v>
      </c>
      <c r="AN332" s="46">
        <f t="shared" si="201"/>
        <v>1999232.4371354121</v>
      </c>
      <c r="AO332" s="46">
        <f t="shared" si="202"/>
        <v>2146506.6917925701</v>
      </c>
      <c r="AP332" s="46">
        <f t="shared" si="203"/>
        <v>715666.18230574334</v>
      </c>
      <c r="AQ332" s="46">
        <f t="shared" si="204"/>
        <v>11004779.530401038</v>
      </c>
      <c r="BG332" s="50" t="str">
        <f t="shared" si="205"/>
        <v>2022JaneiroPanamá</v>
      </c>
      <c r="BH332" s="2">
        <v>2022</v>
      </c>
      <c r="BI332" s="55" t="s">
        <v>16</v>
      </c>
      <c r="BJ332" s="55" t="str">
        <f t="shared" si="211"/>
        <v>Janeiro/2022</v>
      </c>
      <c r="BK332" s="2" t="s">
        <v>27</v>
      </c>
      <c r="BL332" s="2" t="s">
        <v>25</v>
      </c>
      <c r="BM332" s="52" t="s">
        <v>1204</v>
      </c>
      <c r="BN332" s="51">
        <f t="shared" si="206"/>
        <v>6594352.2283557216</v>
      </c>
    </row>
    <row r="333" spans="4:66" x14ac:dyDescent="0.25">
      <c r="D333" t="str">
        <f t="shared" si="207"/>
        <v>2022SetembroReino Unido</v>
      </c>
      <c r="E333" s="2">
        <v>2022</v>
      </c>
      <c r="F333" s="2" t="s">
        <v>62</v>
      </c>
      <c r="G333" s="2" t="s">
        <v>38</v>
      </c>
      <c r="H333" s="2" t="s">
        <v>30</v>
      </c>
      <c r="I333" s="45">
        <f t="shared" si="208"/>
        <v>830777925.52451825</v>
      </c>
      <c r="J333" s="33">
        <v>383606094.22090149</v>
      </c>
      <c r="K333" s="41">
        <v>69073041.011082053</v>
      </c>
      <c r="L333" s="41">
        <v>155767651.63022318</v>
      </c>
      <c r="M333" s="41">
        <v>41139085.332553372</v>
      </c>
      <c r="N333" s="43">
        <v>73616020.762347445</v>
      </c>
      <c r="O333" s="43">
        <v>24544296.431488022</v>
      </c>
      <c r="P333" s="43">
        <v>83031736.135922685</v>
      </c>
      <c r="AC333" s="50" t="str">
        <f t="shared" si="209"/>
        <v>2022SetembroReino Unido</v>
      </c>
      <c r="AD333" s="2">
        <v>2022</v>
      </c>
      <c r="AE333" s="2" t="s">
        <v>62</v>
      </c>
      <c r="AF333" s="2" t="s">
        <v>38</v>
      </c>
      <c r="AG333" s="2" t="s">
        <v>30</v>
      </c>
      <c r="AH333" s="54">
        <f t="shared" si="210"/>
        <v>830777925.52451825</v>
      </c>
      <c r="AI333" s="27">
        <f t="shared" si="196"/>
        <v>2.3601645611492E-2</v>
      </c>
      <c r="AJ333" s="28">
        <f t="shared" si="197"/>
        <v>121119720.82060845</v>
      </c>
      <c r="AK333" s="46">
        <f t="shared" si="198"/>
        <v>55926212.78157492</v>
      </c>
      <c r="AL333" s="46">
        <f t="shared" si="199"/>
        <v>10070209.121421574</v>
      </c>
      <c r="AM333" s="46">
        <f t="shared" si="200"/>
        <v>22709479.752273019</v>
      </c>
      <c r="AN333" s="46">
        <f t="shared" si="201"/>
        <v>5997697.3114062343</v>
      </c>
      <c r="AO333" s="46">
        <f t="shared" si="202"/>
        <v>10732533.458962848</v>
      </c>
      <c r="AP333" s="46">
        <f t="shared" si="203"/>
        <v>3578330.9115287163</v>
      </c>
      <c r="AQ333" s="46">
        <f t="shared" si="204"/>
        <v>12105257.483441142</v>
      </c>
      <c r="BG333" s="50" t="str">
        <f t="shared" si="205"/>
        <v>2022FevereiroCosta Rica</v>
      </c>
      <c r="BH333" s="2">
        <v>2022</v>
      </c>
      <c r="BI333" s="55" t="s">
        <v>55</v>
      </c>
      <c r="BJ333" s="55" t="str">
        <f t="shared" si="211"/>
        <v>Fevereiro/2022</v>
      </c>
      <c r="BK333" s="2" t="s">
        <v>27</v>
      </c>
      <c r="BL333" s="2" t="s">
        <v>20</v>
      </c>
      <c r="BM333" s="52" t="s">
        <v>1204</v>
      </c>
      <c r="BN333" s="51">
        <f t="shared" si="206"/>
        <v>9220916.2515143566</v>
      </c>
    </row>
    <row r="334" spans="4:66" x14ac:dyDescent="0.25">
      <c r="D334" t="str">
        <f t="shared" si="207"/>
        <v>2022SetembroItália</v>
      </c>
      <c r="E334" s="2">
        <v>2022</v>
      </c>
      <c r="F334" s="2" t="s">
        <v>62</v>
      </c>
      <c r="G334" s="2" t="s">
        <v>38</v>
      </c>
      <c r="H334" s="2" t="s">
        <v>31</v>
      </c>
      <c r="I334" s="45">
        <f t="shared" si="208"/>
        <v>322241614.54738116</v>
      </c>
      <c r="J334" s="33">
        <v>162947721.43896699</v>
      </c>
      <c r="K334" s="41">
        <v>42211302.840105705</v>
      </c>
      <c r="L334" s="41">
        <v>27259339.035289057</v>
      </c>
      <c r="M334" s="41">
        <v>6856514.2220922299</v>
      </c>
      <c r="N334" s="43">
        <v>8833922.4914816953</v>
      </c>
      <c r="O334" s="43">
        <v>3681644.4647232033</v>
      </c>
      <c r="P334" s="43">
        <v>70451170.054722279</v>
      </c>
      <c r="AC334" s="50" t="str">
        <f t="shared" si="209"/>
        <v>2022SetembroItália</v>
      </c>
      <c r="AD334" s="2">
        <v>2022</v>
      </c>
      <c r="AE334" s="2" t="s">
        <v>62</v>
      </c>
      <c r="AF334" s="2" t="s">
        <v>38</v>
      </c>
      <c r="AG334" s="2" t="s">
        <v>31</v>
      </c>
      <c r="AH334" s="54">
        <f t="shared" si="210"/>
        <v>322241614.54738116</v>
      </c>
      <c r="AI334" s="27">
        <f t="shared" si="196"/>
        <v>9.1545913223687846E-3</v>
      </c>
      <c r="AJ334" s="28">
        <f t="shared" si="197"/>
        <v>46979840.450285368</v>
      </c>
      <c r="AK334" s="46">
        <f t="shared" si="198"/>
        <v>23756267.376244213</v>
      </c>
      <c r="AL334" s="46">
        <f t="shared" si="199"/>
        <v>6154016.6853131847</v>
      </c>
      <c r="AM334" s="46">
        <f t="shared" si="200"/>
        <v>3974158.9566477779</v>
      </c>
      <c r="AN334" s="46">
        <f t="shared" si="201"/>
        <v>999616.21856770595</v>
      </c>
      <c r="AO334" s="46">
        <f t="shared" si="202"/>
        <v>1287904.0150755423</v>
      </c>
      <c r="AP334" s="46">
        <f t="shared" si="203"/>
        <v>536749.63672930747</v>
      </c>
      <c r="AQ334" s="46">
        <f t="shared" si="204"/>
        <v>10271127.561707636</v>
      </c>
      <c r="BG334" s="50" t="str">
        <f t="shared" si="205"/>
        <v>2022FevereiroEl Salvador</v>
      </c>
      <c r="BH334" s="2">
        <v>2022</v>
      </c>
      <c r="BI334" s="55" t="s">
        <v>55</v>
      </c>
      <c r="BJ334" s="55" t="str">
        <f t="shared" si="211"/>
        <v>Fevereiro/2022</v>
      </c>
      <c r="BK334" s="2" t="s">
        <v>27</v>
      </c>
      <c r="BL334" s="2" t="s">
        <v>21</v>
      </c>
      <c r="BM334" s="52" t="s">
        <v>1204</v>
      </c>
      <c r="BN334" s="51">
        <f t="shared" si="206"/>
        <v>12573976.706610486</v>
      </c>
    </row>
    <row r="335" spans="4:66" x14ac:dyDescent="0.25">
      <c r="D335" t="str">
        <f t="shared" si="207"/>
        <v>2022SetembroEspanha</v>
      </c>
      <c r="E335" s="2">
        <v>2022</v>
      </c>
      <c r="F335" s="2" t="s">
        <v>62</v>
      </c>
      <c r="G335" s="2" t="s">
        <v>38</v>
      </c>
      <c r="H335" s="2" t="s">
        <v>32</v>
      </c>
      <c r="I335" s="45">
        <f t="shared" si="208"/>
        <v>272267089.18868995</v>
      </c>
      <c r="J335" s="33">
        <v>125605535.27587038</v>
      </c>
      <c r="K335" s="41">
        <v>42211302.840105705</v>
      </c>
      <c r="L335" s="41">
        <v>27259339.035289057</v>
      </c>
      <c r="M335" s="41">
        <v>3428257.1110461149</v>
      </c>
      <c r="N335" s="43">
        <v>5889281.6609877963</v>
      </c>
      <c r="O335" s="43">
        <v>2454429.6431488022</v>
      </c>
      <c r="P335" s="43">
        <v>65418943.622242115</v>
      </c>
      <c r="AC335" s="50" t="str">
        <f t="shared" si="209"/>
        <v>2022SetembroEspanha</v>
      </c>
      <c r="AD335" s="2">
        <v>2022</v>
      </c>
      <c r="AE335" s="2" t="s">
        <v>62</v>
      </c>
      <c r="AF335" s="2" t="s">
        <v>38</v>
      </c>
      <c r="AG335" s="2" t="s">
        <v>32</v>
      </c>
      <c r="AH335" s="54">
        <f t="shared" si="210"/>
        <v>272267089.18868995</v>
      </c>
      <c r="AI335" s="27">
        <f t="shared" si="196"/>
        <v>7.7348604883150573E-3</v>
      </c>
      <c r="AJ335" s="28">
        <f t="shared" si="197"/>
        <v>39694017.881317191</v>
      </c>
      <c r="AK335" s="46">
        <f t="shared" si="198"/>
        <v>18312122.769188248</v>
      </c>
      <c r="AL335" s="46">
        <f t="shared" si="199"/>
        <v>6154016.6853131847</v>
      </c>
      <c r="AM335" s="46">
        <f t="shared" si="200"/>
        <v>3974158.9566477779</v>
      </c>
      <c r="AN335" s="46">
        <f t="shared" si="201"/>
        <v>499808.10928385303</v>
      </c>
      <c r="AO335" s="46">
        <f t="shared" si="202"/>
        <v>858602.67671702802</v>
      </c>
      <c r="AP335" s="46">
        <f t="shared" si="203"/>
        <v>357833.09115287167</v>
      </c>
      <c r="AQ335" s="46">
        <f t="shared" si="204"/>
        <v>9537475.5930142328</v>
      </c>
      <c r="BG335" s="50" t="str">
        <f t="shared" si="205"/>
        <v>2022FevereiroGuatemala</v>
      </c>
      <c r="BH335" s="2">
        <v>2022</v>
      </c>
      <c r="BI335" s="55" t="s">
        <v>55</v>
      </c>
      <c r="BJ335" s="55" t="str">
        <f t="shared" si="211"/>
        <v>Fevereiro/2022</v>
      </c>
      <c r="BK335" s="2" t="s">
        <v>27</v>
      </c>
      <c r="BL335" s="2" t="s">
        <v>22</v>
      </c>
      <c r="BM335" s="52" t="s">
        <v>1204</v>
      </c>
      <c r="BN335" s="51">
        <f t="shared" si="206"/>
        <v>31854074.32341323</v>
      </c>
    </row>
    <row r="336" spans="4:66" x14ac:dyDescent="0.25">
      <c r="D336" t="str">
        <f t="shared" si="207"/>
        <v>2022SetembroPolônia</v>
      </c>
      <c r="E336" s="2">
        <v>2022</v>
      </c>
      <c r="F336" s="2" t="s">
        <v>62</v>
      </c>
      <c r="G336" s="2" t="s">
        <v>38</v>
      </c>
      <c r="H336" s="2" t="s">
        <v>33</v>
      </c>
      <c r="I336" s="45">
        <f t="shared" si="208"/>
        <v>210731474.22087181</v>
      </c>
      <c r="J336" s="33">
        <v>84868604.916128635</v>
      </c>
      <c r="K336" s="41">
        <v>34536520.505541027</v>
      </c>
      <c r="L336" s="41">
        <v>13528420.544084884</v>
      </c>
      <c r="M336" s="41">
        <v>11398954.894228332</v>
      </c>
      <c r="N336" s="43">
        <v>4785041.3495525839</v>
      </c>
      <c r="O336" s="43">
        <v>1227214.8215744011</v>
      </c>
      <c r="P336" s="43">
        <v>60386717.189761959</v>
      </c>
      <c r="AC336" s="50" t="str">
        <f t="shared" si="209"/>
        <v>2022SetembroPolônia</v>
      </c>
      <c r="AD336" s="2">
        <v>2022</v>
      </c>
      <c r="AE336" s="2" t="s">
        <v>62</v>
      </c>
      <c r="AF336" s="2" t="s">
        <v>38</v>
      </c>
      <c r="AG336" s="2" t="s">
        <v>33</v>
      </c>
      <c r="AH336" s="54">
        <f t="shared" si="210"/>
        <v>210731474.22087181</v>
      </c>
      <c r="AI336" s="27">
        <f t="shared" si="196"/>
        <v>5.9866896085474961E-3</v>
      </c>
      <c r="AJ336" s="28">
        <f t="shared" si="197"/>
        <v>30722695.610421553</v>
      </c>
      <c r="AK336" s="46">
        <f t="shared" si="198"/>
        <v>12373055.925127193</v>
      </c>
      <c r="AL336" s="46">
        <f t="shared" si="199"/>
        <v>5035104.5607107868</v>
      </c>
      <c r="AM336" s="46">
        <f t="shared" si="200"/>
        <v>1972318.3164849114</v>
      </c>
      <c r="AN336" s="46">
        <f t="shared" si="201"/>
        <v>1661861.9633688112</v>
      </c>
      <c r="AO336" s="46">
        <f t="shared" si="202"/>
        <v>697614.67483258527</v>
      </c>
      <c r="AP336" s="46">
        <f t="shared" si="203"/>
        <v>178916.54557643583</v>
      </c>
      <c r="AQ336" s="46">
        <f t="shared" si="204"/>
        <v>8803823.6243208311</v>
      </c>
      <c r="BG336" s="50" t="str">
        <f t="shared" si="205"/>
        <v>2022FevereiroHonduras</v>
      </c>
      <c r="BH336" s="2">
        <v>2022</v>
      </c>
      <c r="BI336" s="55" t="s">
        <v>55</v>
      </c>
      <c r="BJ336" s="55" t="str">
        <f t="shared" si="211"/>
        <v>Fevereiro/2022</v>
      </c>
      <c r="BK336" s="2" t="s">
        <v>27</v>
      </c>
      <c r="BL336" s="2" t="s">
        <v>23</v>
      </c>
      <c r="BM336" s="52" t="s">
        <v>1204</v>
      </c>
      <c r="BN336" s="51">
        <f t="shared" si="206"/>
        <v>15927037.161706615</v>
      </c>
    </row>
    <row r="337" spans="4:66" x14ac:dyDescent="0.25">
      <c r="D337" t="str">
        <f t="shared" si="207"/>
        <v>2022SetembroRússia</v>
      </c>
      <c r="E337" s="2">
        <v>2022</v>
      </c>
      <c r="F337" s="2" t="s">
        <v>62</v>
      </c>
      <c r="G337" s="2" t="s">
        <v>38</v>
      </c>
      <c r="H337" s="2" t="s">
        <v>34</v>
      </c>
      <c r="I337" s="45">
        <f t="shared" si="208"/>
        <v>98447581.702709213</v>
      </c>
      <c r="J337" s="33">
        <v>98447581.702709213</v>
      </c>
      <c r="K337" s="41">
        <v>0</v>
      </c>
      <c r="L337" s="41">
        <v>0</v>
      </c>
      <c r="M337" s="41">
        <v>0</v>
      </c>
      <c r="N337" s="43">
        <v>0</v>
      </c>
      <c r="O337" s="43">
        <v>0</v>
      </c>
      <c r="P337" s="43">
        <v>0</v>
      </c>
      <c r="AC337" s="50" t="str">
        <f t="shared" si="209"/>
        <v>2022SetembroRússia</v>
      </c>
      <c r="AD337" s="2">
        <v>2022</v>
      </c>
      <c r="AE337" s="2" t="s">
        <v>62</v>
      </c>
      <c r="AF337" s="2" t="s">
        <v>38</v>
      </c>
      <c r="AG337" s="2" t="s">
        <v>34</v>
      </c>
      <c r="AH337" s="54">
        <f t="shared" si="210"/>
        <v>98447581.702709213</v>
      </c>
      <c r="AI337" s="27">
        <f t="shared" si="196"/>
        <v>2.7968062983724216E-3</v>
      </c>
      <c r="AJ337" s="28">
        <f t="shared" si="197"/>
        <v>14352744.873147544</v>
      </c>
      <c r="AK337" s="46">
        <f t="shared" si="198"/>
        <v>14352744.873147544</v>
      </c>
      <c r="AL337" s="46">
        <f t="shared" si="199"/>
        <v>0</v>
      </c>
      <c r="AM337" s="46">
        <f t="shared" si="200"/>
        <v>0</v>
      </c>
      <c r="AN337" s="46">
        <f t="shared" si="201"/>
        <v>0</v>
      </c>
      <c r="AO337" s="46">
        <f t="shared" si="202"/>
        <v>0</v>
      </c>
      <c r="AP337" s="46">
        <f t="shared" si="203"/>
        <v>0</v>
      </c>
      <c r="AQ337" s="46">
        <f t="shared" si="204"/>
        <v>0</v>
      </c>
      <c r="BG337" s="50" t="str">
        <f t="shared" si="205"/>
        <v>2022FevereiroNicarágua</v>
      </c>
      <c r="BH337" s="2">
        <v>2022</v>
      </c>
      <c r="BI337" s="55" t="s">
        <v>55</v>
      </c>
      <c r="BJ337" s="55" t="str">
        <f t="shared" si="211"/>
        <v>Fevereiro/2022</v>
      </c>
      <c r="BK337" s="2" t="s">
        <v>27</v>
      </c>
      <c r="BL337" s="2" t="s">
        <v>24</v>
      </c>
      <c r="BM337" s="52" t="s">
        <v>1204</v>
      </c>
      <c r="BN337" s="51">
        <f t="shared" si="206"/>
        <v>3185407.4323413232</v>
      </c>
    </row>
    <row r="338" spans="4:66" x14ac:dyDescent="0.25">
      <c r="D338" t="str">
        <f t="shared" si="207"/>
        <v>2022SetembroHolanda</v>
      </c>
      <c r="E338" s="2">
        <v>2022</v>
      </c>
      <c r="F338" s="2" t="s">
        <v>62</v>
      </c>
      <c r="G338" s="2" t="s">
        <v>38</v>
      </c>
      <c r="H338" s="2" t="s">
        <v>35</v>
      </c>
      <c r="I338" s="45">
        <f t="shared" si="208"/>
        <v>175268546.62561461</v>
      </c>
      <c r="J338" s="33">
        <v>71289628.129548058</v>
      </c>
      <c r="K338" s="41">
        <v>30699129.338258695</v>
      </c>
      <c r="L338" s="41">
        <v>10381913.981154375</v>
      </c>
      <c r="M338" s="41">
        <v>1714128.5555230575</v>
      </c>
      <c r="N338" s="43">
        <v>1472320.4152469491</v>
      </c>
      <c r="O338" s="43">
        <v>1840822.2323616017</v>
      </c>
      <c r="P338" s="43">
        <v>57870603.973521866</v>
      </c>
      <c r="AC338" s="50" t="str">
        <f t="shared" si="209"/>
        <v>2022SetembroHolanda</v>
      </c>
      <c r="AD338" s="2">
        <v>2022</v>
      </c>
      <c r="AE338" s="2" t="s">
        <v>62</v>
      </c>
      <c r="AF338" s="2" t="s">
        <v>38</v>
      </c>
      <c r="AG338" s="2" t="s">
        <v>35</v>
      </c>
      <c r="AH338" s="54">
        <f t="shared" si="210"/>
        <v>175268546.62561461</v>
      </c>
      <c r="AI338" s="27">
        <f t="shared" si="196"/>
        <v>4.9792200745913257E-3</v>
      </c>
      <c r="AJ338" s="28">
        <f t="shared" si="197"/>
        <v>25552529.483165398</v>
      </c>
      <c r="AK338" s="46">
        <f t="shared" si="198"/>
        <v>10393366.977106843</v>
      </c>
      <c r="AL338" s="46">
        <f t="shared" si="199"/>
        <v>4475648.4984095898</v>
      </c>
      <c r="AM338" s="46">
        <f t="shared" si="200"/>
        <v>1513586.8254889967</v>
      </c>
      <c r="AN338" s="46">
        <f t="shared" si="201"/>
        <v>249904.05464192652</v>
      </c>
      <c r="AO338" s="46">
        <f t="shared" si="202"/>
        <v>214650.66917925703</v>
      </c>
      <c r="AP338" s="46">
        <f t="shared" si="203"/>
        <v>268374.81836465374</v>
      </c>
      <c r="AQ338" s="46">
        <f t="shared" si="204"/>
        <v>8436997.6399741285</v>
      </c>
      <c r="BG338" s="50" t="str">
        <f t="shared" si="205"/>
        <v>2022FevereiroPanamá</v>
      </c>
      <c r="BH338" s="2">
        <v>2022</v>
      </c>
      <c r="BI338" s="55" t="s">
        <v>55</v>
      </c>
      <c r="BJ338" s="55" t="str">
        <f t="shared" si="211"/>
        <v>Fevereiro/2022</v>
      </c>
      <c r="BK338" s="2" t="s">
        <v>27</v>
      </c>
      <c r="BL338" s="2" t="s">
        <v>25</v>
      </c>
      <c r="BM338" s="52" t="s">
        <v>1204</v>
      </c>
      <c r="BN338" s="51">
        <f t="shared" si="206"/>
        <v>6370814.8646826474</v>
      </c>
    </row>
    <row r="339" spans="4:66" x14ac:dyDescent="0.25">
      <c r="D339" t="str">
        <f t="shared" si="207"/>
        <v>2022SetembroSuíça</v>
      </c>
      <c r="E339" s="2">
        <v>2022</v>
      </c>
      <c r="F339" s="2" t="s">
        <v>62</v>
      </c>
      <c r="G339" s="2" t="s">
        <v>38</v>
      </c>
      <c r="H339" s="2" t="s">
        <v>36</v>
      </c>
      <c r="I339" s="45">
        <f t="shared" si="208"/>
        <v>135809808.43881351</v>
      </c>
      <c r="J339" s="33">
        <v>74684372.326193199</v>
      </c>
      <c r="K339" s="41">
        <v>21105651.420052852</v>
      </c>
      <c r="L339" s="41">
        <v>10381913.981154375</v>
      </c>
      <c r="M339" s="41">
        <v>5716618.7326693963</v>
      </c>
      <c r="N339" s="43">
        <v>588928.16609877965</v>
      </c>
      <c r="O339" s="43">
        <v>184082.22323616015</v>
      </c>
      <c r="P339" s="43">
        <v>23148241.589408752</v>
      </c>
      <c r="AC339" s="50" t="str">
        <f t="shared" si="209"/>
        <v>2022SetembroSuíça</v>
      </c>
      <c r="AD339" s="2">
        <v>2022</v>
      </c>
      <c r="AE339" s="2" t="s">
        <v>62</v>
      </c>
      <c r="AF339" s="2" t="s">
        <v>38</v>
      </c>
      <c r="AG339" s="2" t="s">
        <v>36</v>
      </c>
      <c r="AH339" s="54">
        <f t="shared" si="210"/>
        <v>135809808.43881351</v>
      </c>
      <c r="AI339" s="27">
        <f t="shared" si="196"/>
        <v>3.8582331942844756E-3</v>
      </c>
      <c r="AJ339" s="28">
        <f t="shared" si="197"/>
        <v>19799811.209986165</v>
      </c>
      <c r="AK339" s="46">
        <f t="shared" si="198"/>
        <v>10888289.21411193</v>
      </c>
      <c r="AL339" s="46">
        <f t="shared" si="199"/>
        <v>3077008.3426565924</v>
      </c>
      <c r="AM339" s="46">
        <f t="shared" si="200"/>
        <v>1513586.8254889967</v>
      </c>
      <c r="AN339" s="46">
        <f t="shared" si="201"/>
        <v>833430.02223082504</v>
      </c>
      <c r="AO339" s="46">
        <f t="shared" si="202"/>
        <v>85860.267671702823</v>
      </c>
      <c r="AP339" s="46">
        <f t="shared" si="203"/>
        <v>26837.481836465373</v>
      </c>
      <c r="AQ339" s="46">
        <f t="shared" si="204"/>
        <v>3374799.0559896524</v>
      </c>
      <c r="BG339" s="50" t="str">
        <f t="shared" si="205"/>
        <v>2022MarçoCosta Rica</v>
      </c>
      <c r="BH339" s="2">
        <v>2022</v>
      </c>
      <c r="BI339" s="55" t="s">
        <v>56</v>
      </c>
      <c r="BJ339" s="55" t="str">
        <f t="shared" si="211"/>
        <v>Março/2022</v>
      </c>
      <c r="BK339" s="2" t="s">
        <v>27</v>
      </c>
      <c r="BL339" s="2" t="s">
        <v>20</v>
      </c>
      <c r="BM339" s="52" t="s">
        <v>1204</v>
      </c>
      <c r="BN339" s="51">
        <f t="shared" si="206"/>
        <v>9891528.342533581</v>
      </c>
    </row>
    <row r="340" spans="4:66" x14ac:dyDescent="0.25">
      <c r="D340" t="str">
        <f t="shared" si="207"/>
        <v>2022SetembroSuécia</v>
      </c>
      <c r="E340" s="2">
        <v>2022</v>
      </c>
      <c r="F340" s="2" t="s">
        <v>62</v>
      </c>
      <c r="G340" s="2" t="s">
        <v>38</v>
      </c>
      <c r="H340" s="2" t="s">
        <v>37</v>
      </c>
      <c r="I340" s="45">
        <f t="shared" si="208"/>
        <v>134184407.55440164</v>
      </c>
      <c r="J340" s="33">
        <v>50921162.949677177</v>
      </c>
      <c r="K340" s="41">
        <v>21105651.420052852</v>
      </c>
      <c r="L340" s="41">
        <v>6814834.7588222641</v>
      </c>
      <c r="M340" s="41">
        <v>857064.27776152873</v>
      </c>
      <c r="N340" s="43">
        <v>957008.26991051692</v>
      </c>
      <c r="O340" s="43">
        <v>690308.33713560062</v>
      </c>
      <c r="P340" s="43">
        <v>52838377.541041709</v>
      </c>
      <c r="AC340" s="50" t="str">
        <f t="shared" si="209"/>
        <v>2022SetembroSuécia</v>
      </c>
      <c r="AD340" s="2">
        <v>2022</v>
      </c>
      <c r="AE340" s="2" t="s">
        <v>62</v>
      </c>
      <c r="AF340" s="2" t="s">
        <v>38</v>
      </c>
      <c r="AG340" s="2" t="s">
        <v>37</v>
      </c>
      <c r="AH340" s="54">
        <f t="shared" si="210"/>
        <v>134184407.55440164</v>
      </c>
      <c r="AI340" s="27">
        <f t="shared" si="196"/>
        <v>3.8120570327955018E-3</v>
      </c>
      <c r="AJ340" s="28">
        <f t="shared" si="197"/>
        <v>19562842.827349801</v>
      </c>
      <c r="AK340" s="46">
        <f t="shared" si="198"/>
        <v>7423833.5550763151</v>
      </c>
      <c r="AL340" s="46">
        <f t="shared" si="199"/>
        <v>3077008.3426565924</v>
      </c>
      <c r="AM340" s="46">
        <f t="shared" si="200"/>
        <v>993539.73916194437</v>
      </c>
      <c r="AN340" s="46">
        <f t="shared" si="201"/>
        <v>124952.02732096324</v>
      </c>
      <c r="AO340" s="46">
        <f t="shared" si="202"/>
        <v>139522.93496651706</v>
      </c>
      <c r="AP340" s="46">
        <f t="shared" si="203"/>
        <v>100640.55688674514</v>
      </c>
      <c r="AQ340" s="46">
        <f t="shared" si="204"/>
        <v>7703345.6712807259</v>
      </c>
      <c r="BG340" s="50" t="str">
        <f t="shared" si="205"/>
        <v>2022MarçoEl Salvador</v>
      </c>
      <c r="BH340" s="2">
        <v>2022</v>
      </c>
      <c r="BI340" s="55" t="s">
        <v>56</v>
      </c>
      <c r="BJ340" s="55" t="str">
        <f t="shared" si="211"/>
        <v>Março/2022</v>
      </c>
      <c r="BK340" s="2" t="s">
        <v>27</v>
      </c>
      <c r="BL340" s="2" t="s">
        <v>21</v>
      </c>
      <c r="BM340" s="52" t="s">
        <v>1204</v>
      </c>
      <c r="BN340" s="51">
        <f t="shared" si="206"/>
        <v>13188704.456711443</v>
      </c>
    </row>
    <row r="341" spans="4:66" x14ac:dyDescent="0.25">
      <c r="D341" t="str">
        <f t="shared" si="207"/>
        <v>2022SetembroOutros - Europa</v>
      </c>
      <c r="E341" s="2">
        <v>2022</v>
      </c>
      <c r="F341" s="2" t="s">
        <v>62</v>
      </c>
      <c r="G341" s="2" t="s">
        <v>38</v>
      </c>
      <c r="H341" s="2" t="s">
        <v>1192</v>
      </c>
      <c r="I341" s="45">
        <f t="shared" si="208"/>
        <v>134684500.193005</v>
      </c>
      <c r="J341" s="33">
        <v>64330852.757751331</v>
      </c>
      <c r="K341" s="41">
        <v>16324689.533388361</v>
      </c>
      <c r="L341" s="41">
        <v>16324689.533388361</v>
      </c>
      <c r="M341" s="41">
        <v>4823462.2732799053</v>
      </c>
      <c r="N341" s="43">
        <v>6029327.8415998816</v>
      </c>
      <c r="O341" s="43">
        <v>1962379.9763261697</v>
      </c>
      <c r="P341" s="43">
        <v>24889098.277270991</v>
      </c>
      <c r="AC341" s="50" t="str">
        <f t="shared" si="209"/>
        <v>2022SetembroOutros - Europa</v>
      </c>
      <c r="AD341" s="2">
        <v>2022</v>
      </c>
      <c r="AE341" s="2" t="s">
        <v>62</v>
      </c>
      <c r="AF341" s="2" t="s">
        <v>38</v>
      </c>
      <c r="AG341" s="2" t="s">
        <v>1192</v>
      </c>
      <c r="AH341" s="54">
        <f t="shared" si="210"/>
        <v>134684500.193005</v>
      </c>
      <c r="AI341" s="27">
        <f t="shared" si="196"/>
        <v>3.8262642100285516E-3</v>
      </c>
      <c r="AJ341" s="28">
        <f t="shared" si="197"/>
        <v>19635751.69855487</v>
      </c>
      <c r="AK341" s="46">
        <f t="shared" si="198"/>
        <v>9378842.0308003929</v>
      </c>
      <c r="AL341" s="46">
        <f t="shared" si="199"/>
        <v>2379988.4156993697</v>
      </c>
      <c r="AM341" s="46">
        <f t="shared" si="200"/>
        <v>2379988.4156993697</v>
      </c>
      <c r="AN341" s="46">
        <f t="shared" si="201"/>
        <v>703216.08937737462</v>
      </c>
      <c r="AO341" s="46">
        <f t="shared" si="202"/>
        <v>879020.11172171822</v>
      </c>
      <c r="AP341" s="46">
        <f t="shared" si="203"/>
        <v>286096.81068080245</v>
      </c>
      <c r="AQ341" s="46">
        <f t="shared" si="204"/>
        <v>3628599.8245758428</v>
      </c>
      <c r="BG341" s="50" t="str">
        <f t="shared" si="205"/>
        <v>2022MarçoGuatemala</v>
      </c>
      <c r="BH341" s="2">
        <v>2022</v>
      </c>
      <c r="BI341" s="55" t="s">
        <v>56</v>
      </c>
      <c r="BJ341" s="55" t="str">
        <f t="shared" si="211"/>
        <v>Março/2022</v>
      </c>
      <c r="BK341" s="2" t="s">
        <v>27</v>
      </c>
      <c r="BL341" s="2" t="s">
        <v>22</v>
      </c>
      <c r="BM341" s="52" t="s">
        <v>1204</v>
      </c>
      <c r="BN341" s="51">
        <f t="shared" si="206"/>
        <v>32971761.141778611</v>
      </c>
    </row>
    <row r="342" spans="4:66" x14ac:dyDescent="0.25">
      <c r="D342" t="str">
        <f t="shared" si="207"/>
        <v>2022OutubroAlemanha</v>
      </c>
      <c r="E342" s="2">
        <v>2022</v>
      </c>
      <c r="F342" s="2" t="s">
        <v>63</v>
      </c>
      <c r="G342" s="2" t="s">
        <v>38</v>
      </c>
      <c r="H342" s="2" t="s">
        <v>28</v>
      </c>
      <c r="I342" s="45">
        <f t="shared" si="208"/>
        <v>590139091.83296764</v>
      </c>
      <c r="J342" s="33">
        <v>257796965.30760717</v>
      </c>
      <c r="K342" s="41">
        <v>80694680.664480478</v>
      </c>
      <c r="L342" s="41">
        <v>92138932.993683815</v>
      </c>
      <c r="M342" s="41">
        <v>29193411.308522034</v>
      </c>
      <c r="N342" s="43">
        <v>31334707.31646964</v>
      </c>
      <c r="O342" s="43">
        <v>6477760.9342321018</v>
      </c>
      <c r="P342" s="43">
        <v>92502633.307972401</v>
      </c>
      <c r="AC342" s="50" t="str">
        <f t="shared" si="209"/>
        <v>2022OutubroAlemanha</v>
      </c>
      <c r="AD342" s="2">
        <v>2022</v>
      </c>
      <c r="AE342" s="2" t="s">
        <v>63</v>
      </c>
      <c r="AF342" s="2" t="s">
        <v>38</v>
      </c>
      <c r="AG342" s="2" t="s">
        <v>28</v>
      </c>
      <c r="AH342" s="54">
        <f t="shared" si="210"/>
        <v>590139091.83296764</v>
      </c>
      <c r="AI342" s="27">
        <f t="shared" si="196"/>
        <v>1.6765315108891128E-2</v>
      </c>
      <c r="AJ342" s="28">
        <f t="shared" si="197"/>
        <v>86036809.419326559</v>
      </c>
      <c r="AK342" s="46">
        <f t="shared" si="198"/>
        <v>37584407.947218575</v>
      </c>
      <c r="AL342" s="46">
        <f t="shared" si="199"/>
        <v>11764536.458547948</v>
      </c>
      <c r="AM342" s="46">
        <f t="shared" si="200"/>
        <v>13433002.36806109</v>
      </c>
      <c r="AN342" s="46">
        <f t="shared" si="201"/>
        <v>4256128.7666098801</v>
      </c>
      <c r="AO342" s="46">
        <f t="shared" si="202"/>
        <v>4568309.8762766449</v>
      </c>
      <c r="AP342" s="46">
        <f t="shared" si="203"/>
        <v>944397.49997146614</v>
      </c>
      <c r="AQ342" s="46">
        <f t="shared" si="204"/>
        <v>13486026.502640963</v>
      </c>
      <c r="BG342" s="50" t="str">
        <f t="shared" si="205"/>
        <v>2022MarçoHonduras</v>
      </c>
      <c r="BH342" s="2">
        <v>2022</v>
      </c>
      <c r="BI342" s="55" t="s">
        <v>56</v>
      </c>
      <c r="BJ342" s="55" t="str">
        <f t="shared" si="211"/>
        <v>Março/2022</v>
      </c>
      <c r="BK342" s="2" t="s">
        <v>27</v>
      </c>
      <c r="BL342" s="2" t="s">
        <v>23</v>
      </c>
      <c r="BM342" s="52" t="s">
        <v>1204</v>
      </c>
      <c r="BN342" s="51">
        <f t="shared" si="206"/>
        <v>16485880.570889305</v>
      </c>
    </row>
    <row r="343" spans="4:66" x14ac:dyDescent="0.25">
      <c r="D343" t="str">
        <f t="shared" si="207"/>
        <v>2022OutubroFrança</v>
      </c>
      <c r="E343" s="2">
        <v>2022</v>
      </c>
      <c r="F343" s="2" t="s">
        <v>63</v>
      </c>
      <c r="G343" s="2" t="s">
        <v>38</v>
      </c>
      <c r="H343" s="2" t="s">
        <v>29</v>
      </c>
      <c r="I343" s="45">
        <f t="shared" si="208"/>
        <v>407124026.13923413</v>
      </c>
      <c r="J343" s="33">
        <v>206915985.31268471</v>
      </c>
      <c r="K343" s="41">
        <v>44189944.173405968</v>
      </c>
      <c r="L343" s="41">
        <v>42674874.228653558</v>
      </c>
      <c r="M343" s="41">
        <v>14596705.654261017</v>
      </c>
      <c r="N343" s="43">
        <v>15667353.65823482</v>
      </c>
      <c r="O343" s="43">
        <v>5182208.7473856816</v>
      </c>
      <c r="P343" s="43">
        <v>77896954.364608333</v>
      </c>
      <c r="AC343" s="50" t="str">
        <f t="shared" si="209"/>
        <v>2022OutubroFrança</v>
      </c>
      <c r="AD343" s="2">
        <v>2022</v>
      </c>
      <c r="AE343" s="2" t="s">
        <v>63</v>
      </c>
      <c r="AF343" s="2" t="s">
        <v>38</v>
      </c>
      <c r="AG343" s="2" t="s">
        <v>29</v>
      </c>
      <c r="AH343" s="54">
        <f t="shared" si="210"/>
        <v>407124026.13923413</v>
      </c>
      <c r="AI343" s="27">
        <f t="shared" si="196"/>
        <v>1.1566023469864609E-2</v>
      </c>
      <c r="AJ343" s="28">
        <f t="shared" si="197"/>
        <v>59354909.260755099</v>
      </c>
      <c r="AK343" s="46">
        <f t="shared" si="198"/>
        <v>30166432.694478069</v>
      </c>
      <c r="AL343" s="46">
        <f t="shared" si="199"/>
        <v>6442484.2511095898</v>
      </c>
      <c r="AM343" s="46">
        <f t="shared" si="200"/>
        <v>6221601.0967861889</v>
      </c>
      <c r="AN343" s="46">
        <f t="shared" si="201"/>
        <v>2128064.3833049401</v>
      </c>
      <c r="AO343" s="46">
        <f t="shared" si="202"/>
        <v>2284154.9381383224</v>
      </c>
      <c r="AP343" s="46">
        <f t="shared" si="203"/>
        <v>755517.99997717305</v>
      </c>
      <c r="AQ343" s="46">
        <f t="shared" si="204"/>
        <v>11356653.896960812</v>
      </c>
      <c r="BG343" s="50" t="str">
        <f t="shared" si="205"/>
        <v>2022MarçoNicarágua</v>
      </c>
      <c r="BH343" s="2">
        <v>2022</v>
      </c>
      <c r="BI343" s="55" t="s">
        <v>56</v>
      </c>
      <c r="BJ343" s="55" t="str">
        <f t="shared" si="211"/>
        <v>Março/2022</v>
      </c>
      <c r="BK343" s="2" t="s">
        <v>27</v>
      </c>
      <c r="BL343" s="2" t="s">
        <v>24</v>
      </c>
      <c r="BM343" s="52" t="s">
        <v>1204</v>
      </c>
      <c r="BN343" s="51">
        <f t="shared" si="206"/>
        <v>3297176.1141778608</v>
      </c>
    </row>
    <row r="344" spans="4:66" x14ac:dyDescent="0.25">
      <c r="D344" t="str">
        <f t="shared" si="207"/>
        <v>2022OutubroReino Unido</v>
      </c>
      <c r="E344" s="2">
        <v>2022</v>
      </c>
      <c r="F344" s="2" t="s">
        <v>63</v>
      </c>
      <c r="G344" s="2" t="s">
        <v>38</v>
      </c>
      <c r="H344" s="2" t="s">
        <v>30</v>
      </c>
      <c r="I344" s="45">
        <f t="shared" si="208"/>
        <v>868956821.16225529</v>
      </c>
      <c r="J344" s="33">
        <v>400263709.2933901</v>
      </c>
      <c r="K344" s="41">
        <v>73009472.98214899</v>
      </c>
      <c r="L344" s="41">
        <v>164880195.88343421</v>
      </c>
      <c r="M344" s="41">
        <v>43790116.962783054</v>
      </c>
      <c r="N344" s="43">
        <v>78336768.291174099</v>
      </c>
      <c r="O344" s="43">
        <v>25911043.736928407</v>
      </c>
      <c r="P344" s="43">
        <v>82765514.012396365</v>
      </c>
      <c r="AC344" s="50" t="str">
        <f t="shared" si="209"/>
        <v>2022OutubroReino Unido</v>
      </c>
      <c r="AD344" s="2">
        <v>2022</v>
      </c>
      <c r="AE344" s="2" t="s">
        <v>63</v>
      </c>
      <c r="AF344" s="2" t="s">
        <v>38</v>
      </c>
      <c r="AG344" s="2" t="s">
        <v>30</v>
      </c>
      <c r="AH344" s="54">
        <f t="shared" si="210"/>
        <v>868956821.16225529</v>
      </c>
      <c r="AI344" s="27">
        <f t="shared" si="196"/>
        <v>2.4686273328473167E-2</v>
      </c>
      <c r="AJ344" s="28">
        <f t="shared" si="197"/>
        <v>126685849.91336489</v>
      </c>
      <c r="AK344" s="46">
        <f t="shared" si="198"/>
        <v>58354738.654891998</v>
      </c>
      <c r="AL344" s="46">
        <f t="shared" si="199"/>
        <v>10644104.414876712</v>
      </c>
      <c r="AM344" s="46">
        <f t="shared" si="200"/>
        <v>24038004.237583004</v>
      </c>
      <c r="AN344" s="46">
        <f t="shared" si="201"/>
        <v>6384193.1499148207</v>
      </c>
      <c r="AO344" s="46">
        <f t="shared" si="202"/>
        <v>11420774.690691613</v>
      </c>
      <c r="AP344" s="46">
        <f t="shared" si="203"/>
        <v>3777589.999885865</v>
      </c>
      <c r="AQ344" s="46">
        <f t="shared" si="204"/>
        <v>12066444.765520865</v>
      </c>
      <c r="BG344" s="50" t="str">
        <f t="shared" si="205"/>
        <v>2022MarçoPanamá</v>
      </c>
      <c r="BH344" s="2">
        <v>2022</v>
      </c>
      <c r="BI344" s="55" t="s">
        <v>56</v>
      </c>
      <c r="BJ344" s="55" t="str">
        <f t="shared" si="211"/>
        <v>Março/2022</v>
      </c>
      <c r="BK344" s="2" t="s">
        <v>27</v>
      </c>
      <c r="BL344" s="2" t="s">
        <v>25</v>
      </c>
      <c r="BM344" s="52" t="s">
        <v>1204</v>
      </c>
      <c r="BN344" s="51">
        <f t="shared" si="206"/>
        <v>6594352.2283557216</v>
      </c>
    </row>
    <row r="345" spans="4:66" x14ac:dyDescent="0.25">
      <c r="D345" t="str">
        <f t="shared" si="207"/>
        <v>2022OutubroItália</v>
      </c>
      <c r="E345" s="2">
        <v>2022</v>
      </c>
      <c r="F345" s="2" t="s">
        <v>63</v>
      </c>
      <c r="G345" s="2" t="s">
        <v>38</v>
      </c>
      <c r="H345" s="2" t="s">
        <v>31</v>
      </c>
      <c r="I345" s="45">
        <f t="shared" si="208"/>
        <v>339251594.96402293</v>
      </c>
      <c r="J345" s="33">
        <v>172995331.98273641</v>
      </c>
      <c r="K345" s="41">
        <v>44189944.173405968</v>
      </c>
      <c r="L345" s="41">
        <v>28452502.508449566</v>
      </c>
      <c r="M345" s="41">
        <v>7298352.8271305086</v>
      </c>
      <c r="N345" s="43">
        <v>9400412.1949408911</v>
      </c>
      <c r="O345" s="43">
        <v>3886656.560539261</v>
      </c>
      <c r="P345" s="43">
        <v>73028394.716820329</v>
      </c>
      <c r="AC345" s="50" t="str">
        <f t="shared" si="209"/>
        <v>2022OutubroItália</v>
      </c>
      <c r="AD345" s="2">
        <v>2022</v>
      </c>
      <c r="AE345" s="2" t="s">
        <v>63</v>
      </c>
      <c r="AF345" s="2" t="s">
        <v>38</v>
      </c>
      <c r="AG345" s="2" t="s">
        <v>31</v>
      </c>
      <c r="AH345" s="54">
        <f t="shared" si="210"/>
        <v>339251594.96402293</v>
      </c>
      <c r="AI345" s="27">
        <f t="shared" si="196"/>
        <v>9.6378294023870166E-3</v>
      </c>
      <c r="AJ345" s="28">
        <f t="shared" si="197"/>
        <v>49459737.924603686</v>
      </c>
      <c r="AK345" s="46">
        <f t="shared" si="198"/>
        <v>25221115.859317727</v>
      </c>
      <c r="AL345" s="46">
        <f t="shared" si="199"/>
        <v>6442484.251109588</v>
      </c>
      <c r="AM345" s="46">
        <f t="shared" si="200"/>
        <v>4148111.1312572649</v>
      </c>
      <c r="AN345" s="46">
        <f t="shared" si="201"/>
        <v>1064032.19165247</v>
      </c>
      <c r="AO345" s="46">
        <f t="shared" si="202"/>
        <v>1370492.9628829933</v>
      </c>
      <c r="AP345" s="46">
        <f t="shared" si="203"/>
        <v>566638.49998287973</v>
      </c>
      <c r="AQ345" s="46">
        <f t="shared" si="204"/>
        <v>10646863.028400762</v>
      </c>
      <c r="BG345" s="50" t="str">
        <f t="shared" si="205"/>
        <v>2022AbrilCosta Rica</v>
      </c>
      <c r="BH345" s="2">
        <v>2022</v>
      </c>
      <c r="BI345" s="55" t="s">
        <v>57</v>
      </c>
      <c r="BJ345" s="55" t="str">
        <f t="shared" si="211"/>
        <v>Abril/2022</v>
      </c>
      <c r="BK345" s="2" t="s">
        <v>27</v>
      </c>
      <c r="BL345" s="2" t="s">
        <v>20</v>
      </c>
      <c r="BM345" s="52" t="s">
        <v>1204</v>
      </c>
      <c r="BN345" s="51">
        <f t="shared" si="206"/>
        <v>10553461.42606171</v>
      </c>
    </row>
    <row r="346" spans="4:66" x14ac:dyDescent="0.25">
      <c r="D346" t="str">
        <f t="shared" si="207"/>
        <v>2022OutubroEspanha</v>
      </c>
      <c r="E346" s="2">
        <v>2022</v>
      </c>
      <c r="F346" s="2" t="s">
        <v>63</v>
      </c>
      <c r="G346" s="2" t="s">
        <v>38</v>
      </c>
      <c r="H346" s="2" t="s">
        <v>32</v>
      </c>
      <c r="I346" s="45">
        <f t="shared" si="208"/>
        <v>285600051.98823828</v>
      </c>
      <c r="J346" s="33">
        <v>132290547.98679842</v>
      </c>
      <c r="K346" s="41">
        <v>44189944.173405968</v>
      </c>
      <c r="L346" s="41">
        <v>28452502.508449566</v>
      </c>
      <c r="M346" s="41">
        <v>3649176.4135652543</v>
      </c>
      <c r="N346" s="43">
        <v>6266941.4632939277</v>
      </c>
      <c r="O346" s="43">
        <v>2591104.3736928408</v>
      </c>
      <c r="P346" s="43">
        <v>68159835.069032297</v>
      </c>
      <c r="AC346" s="50" t="str">
        <f t="shared" si="209"/>
        <v>2022OutubroEspanha</v>
      </c>
      <c r="AD346" s="2">
        <v>2022</v>
      </c>
      <c r="AE346" s="2" t="s">
        <v>63</v>
      </c>
      <c r="AF346" s="2" t="s">
        <v>38</v>
      </c>
      <c r="AG346" s="2" t="s">
        <v>32</v>
      </c>
      <c r="AH346" s="54">
        <f t="shared" si="210"/>
        <v>285600051.98823828</v>
      </c>
      <c r="AI346" s="27">
        <f t="shared" si="196"/>
        <v>8.1136378405749533E-3</v>
      </c>
      <c r="AJ346" s="28">
        <f t="shared" si="197"/>
        <v>41637840.270403042</v>
      </c>
      <c r="AK346" s="46">
        <f t="shared" si="198"/>
        <v>19286735.657125324</v>
      </c>
      <c r="AL346" s="46">
        <f t="shared" si="199"/>
        <v>6442484.2511095908</v>
      </c>
      <c r="AM346" s="46">
        <f t="shared" si="200"/>
        <v>4148111.1312572653</v>
      </c>
      <c r="AN346" s="46">
        <f t="shared" si="201"/>
        <v>532016.09582623502</v>
      </c>
      <c r="AO346" s="46">
        <f t="shared" si="202"/>
        <v>913661.97525532905</v>
      </c>
      <c r="AP346" s="46">
        <f t="shared" si="203"/>
        <v>377758.99998858658</v>
      </c>
      <c r="AQ346" s="46">
        <f t="shared" si="204"/>
        <v>9937072.1598407123</v>
      </c>
      <c r="BG346" s="50" t="str">
        <f t="shared" si="205"/>
        <v>2022AbrilEl Salvador</v>
      </c>
      <c r="BH346" s="2">
        <v>2022</v>
      </c>
      <c r="BI346" s="55" t="s">
        <v>57</v>
      </c>
      <c r="BJ346" s="55" t="str">
        <f t="shared" si="211"/>
        <v>Abril/2022</v>
      </c>
      <c r="BK346" s="2" t="s">
        <v>27</v>
      </c>
      <c r="BL346" s="2" t="s">
        <v>21</v>
      </c>
      <c r="BM346" s="52" t="s">
        <v>1204</v>
      </c>
      <c r="BN346" s="51">
        <f t="shared" si="206"/>
        <v>13800680.326388393</v>
      </c>
    </row>
    <row r="347" spans="4:66" x14ac:dyDescent="0.25">
      <c r="D347" t="str">
        <f t="shared" si="207"/>
        <v>2022OutubroPolônia</v>
      </c>
      <c r="E347" s="2">
        <v>2022</v>
      </c>
      <c r="F347" s="2" t="s">
        <v>63</v>
      </c>
      <c r="G347" s="2" t="s">
        <v>38</v>
      </c>
      <c r="H347" s="2" t="s">
        <v>33</v>
      </c>
      <c r="I347" s="45">
        <f t="shared" si="208"/>
        <v>220651179.40099287</v>
      </c>
      <c r="J347" s="33">
        <v>88193698.657865614</v>
      </c>
      <c r="K347" s="41">
        <v>36504736.491074495</v>
      </c>
      <c r="L347" s="41">
        <v>14098226.631538821</v>
      </c>
      <c r="M347" s="41">
        <v>12106679.395592961</v>
      </c>
      <c r="N347" s="43">
        <v>5161010.616830294</v>
      </c>
      <c r="O347" s="43">
        <v>1295552.1868464204</v>
      </c>
      <c r="P347" s="43">
        <v>63291275.421244279</v>
      </c>
      <c r="AC347" s="50" t="str">
        <f t="shared" si="209"/>
        <v>2022OutubroPolônia</v>
      </c>
      <c r="AD347" s="2">
        <v>2022</v>
      </c>
      <c r="AE347" s="2" t="s">
        <v>63</v>
      </c>
      <c r="AF347" s="2" t="s">
        <v>38</v>
      </c>
      <c r="AG347" s="2" t="s">
        <v>33</v>
      </c>
      <c r="AH347" s="54">
        <f t="shared" si="210"/>
        <v>220651179.40099287</v>
      </c>
      <c r="AI347" s="27">
        <f t="shared" si="196"/>
        <v>6.2684994148009352E-3</v>
      </c>
      <c r="AJ347" s="28">
        <f t="shared" si="197"/>
        <v>32168896.677066948</v>
      </c>
      <c r="AK347" s="46">
        <f t="shared" si="198"/>
        <v>12857823.77141688</v>
      </c>
      <c r="AL347" s="46">
        <f t="shared" si="199"/>
        <v>5322052.2074383562</v>
      </c>
      <c r="AM347" s="46">
        <f t="shared" si="200"/>
        <v>2055390.7623382739</v>
      </c>
      <c r="AN347" s="46">
        <f t="shared" si="201"/>
        <v>1765041.6355646856</v>
      </c>
      <c r="AO347" s="46">
        <f t="shared" si="202"/>
        <v>752427.50903380045</v>
      </c>
      <c r="AP347" s="46">
        <f t="shared" si="203"/>
        <v>188879.49999429326</v>
      </c>
      <c r="AQ347" s="46">
        <f t="shared" si="204"/>
        <v>9227281.2912806608</v>
      </c>
      <c r="BG347" s="50" t="str">
        <f t="shared" si="205"/>
        <v>2022AbrilGuatemala</v>
      </c>
      <c r="BH347" s="2">
        <v>2022</v>
      </c>
      <c r="BI347" s="55" t="s">
        <v>57</v>
      </c>
      <c r="BJ347" s="55" t="str">
        <f t="shared" si="211"/>
        <v>Abril/2022</v>
      </c>
      <c r="BK347" s="2" t="s">
        <v>27</v>
      </c>
      <c r="BL347" s="2" t="s">
        <v>22</v>
      </c>
      <c r="BM347" s="52" t="s">
        <v>1204</v>
      </c>
      <c r="BN347" s="51">
        <f t="shared" si="206"/>
        <v>34095798.453430146</v>
      </c>
    </row>
    <row r="348" spans="4:66" x14ac:dyDescent="0.25">
      <c r="D348" t="str">
        <f t="shared" si="207"/>
        <v>2022OutubroRússia</v>
      </c>
      <c r="E348" s="2">
        <v>2022</v>
      </c>
      <c r="F348" s="2" t="s">
        <v>63</v>
      </c>
      <c r="G348" s="2" t="s">
        <v>38</v>
      </c>
      <c r="H348" s="2" t="s">
        <v>34</v>
      </c>
      <c r="I348" s="45">
        <f t="shared" si="208"/>
        <v>94977829.323855281</v>
      </c>
      <c r="J348" s="33">
        <v>94977829.323855281</v>
      </c>
      <c r="K348" s="41">
        <v>0</v>
      </c>
      <c r="L348" s="41">
        <v>0</v>
      </c>
      <c r="M348" s="41">
        <v>0</v>
      </c>
      <c r="N348" s="43">
        <v>0</v>
      </c>
      <c r="O348" s="43">
        <v>0</v>
      </c>
      <c r="P348" s="43">
        <v>0</v>
      </c>
      <c r="AC348" s="50" t="str">
        <f t="shared" si="209"/>
        <v>2022OutubroRússia</v>
      </c>
      <c r="AD348" s="2">
        <v>2022</v>
      </c>
      <c r="AE348" s="2" t="s">
        <v>63</v>
      </c>
      <c r="AF348" s="2" t="s">
        <v>38</v>
      </c>
      <c r="AG348" s="2" t="s">
        <v>34</v>
      </c>
      <c r="AH348" s="54">
        <f t="shared" si="210"/>
        <v>94977829.323855281</v>
      </c>
      <c r="AI348" s="27">
        <f t="shared" si="196"/>
        <v>2.6982337876095257E-3</v>
      </c>
      <c r="AJ348" s="28">
        <f t="shared" si="197"/>
        <v>13846887.13844895</v>
      </c>
      <c r="AK348" s="46">
        <f t="shared" si="198"/>
        <v>13846887.13844895</v>
      </c>
      <c r="AL348" s="46">
        <f t="shared" si="199"/>
        <v>0</v>
      </c>
      <c r="AM348" s="46">
        <f t="shared" si="200"/>
        <v>0</v>
      </c>
      <c r="AN348" s="46">
        <f t="shared" si="201"/>
        <v>0</v>
      </c>
      <c r="AO348" s="46">
        <f t="shared" si="202"/>
        <v>0</v>
      </c>
      <c r="AP348" s="46">
        <f t="shared" si="203"/>
        <v>0</v>
      </c>
      <c r="AQ348" s="46">
        <f t="shared" si="204"/>
        <v>0</v>
      </c>
      <c r="BG348" s="50" t="str">
        <f t="shared" si="205"/>
        <v>2022AbrilHonduras</v>
      </c>
      <c r="BH348" s="2">
        <v>2022</v>
      </c>
      <c r="BI348" s="55" t="s">
        <v>57</v>
      </c>
      <c r="BJ348" s="55" t="str">
        <f t="shared" si="211"/>
        <v>Abril/2022</v>
      </c>
      <c r="BK348" s="2" t="s">
        <v>27</v>
      </c>
      <c r="BL348" s="2" t="s">
        <v>23</v>
      </c>
      <c r="BM348" s="52" t="s">
        <v>1204</v>
      </c>
      <c r="BN348" s="51">
        <f t="shared" si="206"/>
        <v>17047899.226715073</v>
      </c>
    </row>
    <row r="349" spans="4:66" x14ac:dyDescent="0.25">
      <c r="D349" t="str">
        <f t="shared" si="207"/>
        <v>2022OutubroHolanda</v>
      </c>
      <c r="E349" s="2">
        <v>2022</v>
      </c>
      <c r="F349" s="2" t="s">
        <v>63</v>
      </c>
      <c r="G349" s="2" t="s">
        <v>38</v>
      </c>
      <c r="H349" s="2" t="s">
        <v>35</v>
      </c>
      <c r="I349" s="45">
        <f t="shared" si="208"/>
        <v>184341912.6842238</v>
      </c>
      <c r="J349" s="33">
        <v>74625437.325886294</v>
      </c>
      <c r="K349" s="41">
        <v>32662132.649908762</v>
      </c>
      <c r="L349" s="41">
        <v>10862695.258202724</v>
      </c>
      <c r="M349" s="41">
        <v>1824588.2067826272</v>
      </c>
      <c r="N349" s="43">
        <v>1566735.3658234819</v>
      </c>
      <c r="O349" s="43">
        <v>1943328.2802696305</v>
      </c>
      <c r="P349" s="43">
        <v>60856995.597350277</v>
      </c>
      <c r="AC349" s="50" t="str">
        <f t="shared" si="209"/>
        <v>2022OutubroHolanda</v>
      </c>
      <c r="AD349" s="2">
        <v>2022</v>
      </c>
      <c r="AE349" s="2" t="s">
        <v>63</v>
      </c>
      <c r="AF349" s="2" t="s">
        <v>38</v>
      </c>
      <c r="AG349" s="2" t="s">
        <v>35</v>
      </c>
      <c r="AH349" s="54">
        <f t="shared" si="210"/>
        <v>184341912.6842238</v>
      </c>
      <c r="AI349" s="27">
        <f t="shared" si="196"/>
        <v>5.2369861558018141E-3</v>
      </c>
      <c r="AJ349" s="28">
        <f t="shared" si="197"/>
        <v>26875342.150856454</v>
      </c>
      <c r="AK349" s="46">
        <f t="shared" si="198"/>
        <v>10879697.037352746</v>
      </c>
      <c r="AL349" s="46">
        <f t="shared" si="199"/>
        <v>4761836.1856027413</v>
      </c>
      <c r="AM349" s="46">
        <f t="shared" si="200"/>
        <v>1583680.2791819393</v>
      </c>
      <c r="AN349" s="46">
        <f t="shared" si="201"/>
        <v>266008.04791311751</v>
      </c>
      <c r="AO349" s="46">
        <f t="shared" si="202"/>
        <v>228415.49381383226</v>
      </c>
      <c r="AP349" s="46">
        <f t="shared" si="203"/>
        <v>283319.24999143986</v>
      </c>
      <c r="AQ349" s="46">
        <f t="shared" si="204"/>
        <v>8872385.8570006378</v>
      </c>
      <c r="BG349" s="50" t="str">
        <f t="shared" si="205"/>
        <v>2022AbrilNicarágua</v>
      </c>
      <c r="BH349" s="2">
        <v>2022</v>
      </c>
      <c r="BI349" s="55" t="s">
        <v>57</v>
      </c>
      <c r="BJ349" s="55" t="str">
        <f t="shared" si="211"/>
        <v>Abril/2022</v>
      </c>
      <c r="BK349" s="2" t="s">
        <v>27</v>
      </c>
      <c r="BL349" s="2" t="s">
        <v>24</v>
      </c>
      <c r="BM349" s="52" t="s">
        <v>1204</v>
      </c>
      <c r="BN349" s="51">
        <f t="shared" si="206"/>
        <v>3409579.8453430147</v>
      </c>
    </row>
    <row r="350" spans="4:66" x14ac:dyDescent="0.25">
      <c r="D350" t="str">
        <f t="shared" si="207"/>
        <v>2022OutubroSuíça</v>
      </c>
      <c r="E350" s="2">
        <v>2022</v>
      </c>
      <c r="F350" s="2" t="s">
        <v>63</v>
      </c>
      <c r="G350" s="2" t="s">
        <v>38</v>
      </c>
      <c r="H350" s="2" t="s">
        <v>36</v>
      </c>
      <c r="I350" s="45">
        <f t="shared" si="208"/>
        <v>141411393.31365636</v>
      </c>
      <c r="J350" s="33">
        <v>78017502.658881113</v>
      </c>
      <c r="K350" s="41">
        <v>22094972.086702984</v>
      </c>
      <c r="L350" s="41">
        <v>10994599.414909471</v>
      </c>
      <c r="M350" s="41">
        <v>6113443.7799022617</v>
      </c>
      <c r="N350" s="43">
        <v>626694.1463293928</v>
      </c>
      <c r="O350" s="43">
        <v>195094.91754863743</v>
      </c>
      <c r="P350" s="43">
        <v>23369086.309382506</v>
      </c>
      <c r="AC350" s="50" t="str">
        <f t="shared" si="209"/>
        <v>2022OutubroSuíça</v>
      </c>
      <c r="AD350" s="2">
        <v>2022</v>
      </c>
      <c r="AE350" s="2" t="s">
        <v>63</v>
      </c>
      <c r="AF350" s="2" t="s">
        <v>38</v>
      </c>
      <c r="AG350" s="2" t="s">
        <v>36</v>
      </c>
      <c r="AH350" s="54">
        <f t="shared" si="210"/>
        <v>141411393.31365636</v>
      </c>
      <c r="AI350" s="27">
        <f t="shared" si="196"/>
        <v>4.0173691282288744E-3</v>
      </c>
      <c r="AJ350" s="28">
        <f t="shared" si="197"/>
        <v>20616470.362027973</v>
      </c>
      <c r="AK350" s="46">
        <f t="shared" si="198"/>
        <v>11374228.720868776</v>
      </c>
      <c r="AL350" s="46">
        <f t="shared" si="199"/>
        <v>3221242.125554794</v>
      </c>
      <c r="AM350" s="46">
        <f t="shared" si="200"/>
        <v>1602910.6825720051</v>
      </c>
      <c r="AN350" s="46">
        <f t="shared" si="201"/>
        <v>891283.43583124538</v>
      </c>
      <c r="AO350" s="46">
        <f t="shared" si="202"/>
        <v>91366.197525532887</v>
      </c>
      <c r="AP350" s="46">
        <f t="shared" si="203"/>
        <v>28443.030587375921</v>
      </c>
      <c r="AQ350" s="46">
        <f t="shared" si="204"/>
        <v>3406996.1690882435</v>
      </c>
      <c r="BG350" s="50" t="str">
        <f t="shared" si="205"/>
        <v>2022AbrilPanamá</v>
      </c>
      <c r="BH350" s="2">
        <v>2022</v>
      </c>
      <c r="BI350" s="55" t="s">
        <v>57</v>
      </c>
      <c r="BJ350" s="55" t="str">
        <f t="shared" si="211"/>
        <v>Abril/2022</v>
      </c>
      <c r="BK350" s="2" t="s">
        <v>27</v>
      </c>
      <c r="BL350" s="2" t="s">
        <v>25</v>
      </c>
      <c r="BM350" s="52" t="s">
        <v>1204</v>
      </c>
      <c r="BN350" s="51">
        <f t="shared" si="206"/>
        <v>6819159.6906860294</v>
      </c>
    </row>
    <row r="351" spans="4:66" x14ac:dyDescent="0.25">
      <c r="D351" t="str">
        <f t="shared" si="207"/>
        <v>2022OutubroSuécia</v>
      </c>
      <c r="E351" s="2">
        <v>2022</v>
      </c>
      <c r="F351" s="2" t="s">
        <v>63</v>
      </c>
      <c r="G351" s="2" t="s">
        <v>38</v>
      </c>
      <c r="H351" s="2" t="s">
        <v>37</v>
      </c>
      <c r="I351" s="45">
        <f t="shared" si="208"/>
        <v>140368307.66239929</v>
      </c>
      <c r="J351" s="33">
        <v>52577012.661419891</v>
      </c>
      <c r="K351" s="41">
        <v>22094972.086702984</v>
      </c>
      <c r="L351" s="41">
        <v>7076270.0539149158</v>
      </c>
      <c r="M351" s="41">
        <v>912294.10339131358</v>
      </c>
      <c r="N351" s="43">
        <v>995337.76181727101</v>
      </c>
      <c r="O351" s="43">
        <v>723985.04559064668</v>
      </c>
      <c r="P351" s="43">
        <v>55988435.949562252</v>
      </c>
      <c r="AC351" s="50" t="str">
        <f t="shared" si="209"/>
        <v>2022OutubroSuécia</v>
      </c>
      <c r="AD351" s="2">
        <v>2022</v>
      </c>
      <c r="AE351" s="2" t="s">
        <v>63</v>
      </c>
      <c r="AF351" s="2" t="s">
        <v>38</v>
      </c>
      <c r="AG351" s="2" t="s">
        <v>37</v>
      </c>
      <c r="AH351" s="54">
        <f t="shared" si="210"/>
        <v>140368307.66239929</v>
      </c>
      <c r="AI351" s="27">
        <f t="shared" si="196"/>
        <v>3.987736013136344E-3</v>
      </c>
      <c r="AJ351" s="28">
        <f t="shared" si="197"/>
        <v>20464398.142737273</v>
      </c>
      <c r="AK351" s="46">
        <f t="shared" si="198"/>
        <v>7665241.0944985254</v>
      </c>
      <c r="AL351" s="46">
        <f t="shared" si="199"/>
        <v>3221242.1255547944</v>
      </c>
      <c r="AM351" s="46">
        <f t="shared" si="200"/>
        <v>1031654.5818670914</v>
      </c>
      <c r="AN351" s="46">
        <f t="shared" si="201"/>
        <v>133004.02395655873</v>
      </c>
      <c r="AO351" s="46">
        <f t="shared" si="202"/>
        <v>145111.01959937581</v>
      </c>
      <c r="AP351" s="46">
        <f t="shared" si="203"/>
        <v>105550.30882034035</v>
      </c>
      <c r="AQ351" s="46">
        <f t="shared" si="204"/>
        <v>8162594.9884405835</v>
      </c>
      <c r="BG351" s="50" t="str">
        <f t="shared" si="205"/>
        <v>2022MaioCosta Rica</v>
      </c>
      <c r="BH351" s="2">
        <v>2022</v>
      </c>
      <c r="BI351" s="55" t="s">
        <v>58</v>
      </c>
      <c r="BJ351" s="55" t="str">
        <f t="shared" si="211"/>
        <v>Maio/2022</v>
      </c>
      <c r="BK351" s="2" t="s">
        <v>27</v>
      </c>
      <c r="BL351" s="2" t="s">
        <v>20</v>
      </c>
      <c r="BM351" s="52" t="s">
        <v>1204</v>
      </c>
      <c r="BN351" s="51">
        <f t="shared" si="206"/>
        <v>11208026.719057834</v>
      </c>
    </row>
    <row r="352" spans="4:66" x14ac:dyDescent="0.25">
      <c r="D352" t="str">
        <f t="shared" si="207"/>
        <v>2022OutubroOutros - Europa</v>
      </c>
      <c r="E352" s="2">
        <v>2022</v>
      </c>
      <c r="F352" s="2" t="s">
        <v>63</v>
      </c>
      <c r="G352" s="2" t="s">
        <v>38</v>
      </c>
      <c r="H352" s="2" t="s">
        <v>1192</v>
      </c>
      <c r="I352" s="45">
        <f t="shared" si="208"/>
        <v>134366484.73363391</v>
      </c>
      <c r="J352" s="33">
        <v>63990907.025106378</v>
      </c>
      <c r="K352" s="41">
        <v>16406936.367819939</v>
      </c>
      <c r="L352" s="41">
        <v>16406936.367819939</v>
      </c>
      <c r="M352" s="41">
        <v>4905475.2505079694</v>
      </c>
      <c r="N352" s="43">
        <v>6131844.0631349618</v>
      </c>
      <c r="O352" s="43">
        <v>1979138.8229143238</v>
      </c>
      <c r="P352" s="43">
        <v>24545246.836330406</v>
      </c>
      <c r="AC352" s="50" t="str">
        <f t="shared" si="209"/>
        <v>2022OutubroOutros - Europa</v>
      </c>
      <c r="AD352" s="2">
        <v>2022</v>
      </c>
      <c r="AE352" s="2" t="s">
        <v>63</v>
      </c>
      <c r="AF352" s="2" t="s">
        <v>38</v>
      </c>
      <c r="AG352" s="2" t="s">
        <v>1192</v>
      </c>
      <c r="AH352" s="54">
        <f t="shared" si="210"/>
        <v>134366484.73363391</v>
      </c>
      <c r="AI352" s="27">
        <f t="shared" si="196"/>
        <v>3.8172296799327821E-3</v>
      </c>
      <c r="AJ352" s="28">
        <f t="shared" si="197"/>
        <v>19589387.992355831</v>
      </c>
      <c r="AK352" s="46">
        <f t="shared" si="198"/>
        <v>9329281.0940360725</v>
      </c>
      <c r="AL352" s="46">
        <f t="shared" si="199"/>
        <v>2391979.2417897983</v>
      </c>
      <c r="AM352" s="46">
        <f t="shared" si="200"/>
        <v>2391979.2417897983</v>
      </c>
      <c r="AN352" s="46">
        <f t="shared" si="201"/>
        <v>715172.82125522092</v>
      </c>
      <c r="AO352" s="46">
        <f t="shared" si="202"/>
        <v>893966.02656902606</v>
      </c>
      <c r="AP352" s="46">
        <f t="shared" si="203"/>
        <v>288540.0951707593</v>
      </c>
      <c r="AQ352" s="46">
        <f t="shared" si="204"/>
        <v>3578469.4717451585</v>
      </c>
      <c r="BG352" s="50" t="str">
        <f t="shared" si="205"/>
        <v>2022MaioEl Salvador</v>
      </c>
      <c r="BH352" s="2">
        <v>2022</v>
      </c>
      <c r="BI352" s="55" t="s">
        <v>58</v>
      </c>
      <c r="BJ352" s="55" t="str">
        <f t="shared" si="211"/>
        <v>Maio/2022</v>
      </c>
      <c r="BK352" s="2" t="s">
        <v>27</v>
      </c>
      <c r="BL352" s="2" t="s">
        <v>21</v>
      </c>
      <c r="BM352" s="52" t="s">
        <v>1204</v>
      </c>
      <c r="BN352" s="51">
        <f t="shared" si="206"/>
        <v>14410320.067360073</v>
      </c>
    </row>
    <row r="353" spans="4:66" x14ac:dyDescent="0.25">
      <c r="D353" t="str">
        <f t="shared" si="207"/>
        <v>2022NovembroAlemanha</v>
      </c>
      <c r="E353" s="2">
        <v>2022</v>
      </c>
      <c r="F353" s="2" t="s">
        <v>64</v>
      </c>
      <c r="G353" s="2" t="s">
        <v>38</v>
      </c>
      <c r="H353" s="2" t="s">
        <v>28</v>
      </c>
      <c r="I353" s="45">
        <f t="shared" si="208"/>
        <v>624087331.16924858</v>
      </c>
      <c r="J353" s="33">
        <v>267752922.35811815</v>
      </c>
      <c r="K353" s="41">
        <v>84636364.782103345</v>
      </c>
      <c r="L353" s="41">
        <v>96642279.495100558</v>
      </c>
      <c r="M353" s="41">
        <v>30974769.339641523</v>
      </c>
      <c r="N353" s="43">
        <v>33222217.683055416</v>
      </c>
      <c r="O353" s="43">
        <v>6819311.2564486889</v>
      </c>
      <c r="P353" s="43">
        <v>104039466.25478099</v>
      </c>
      <c r="AC353" s="50" t="str">
        <f t="shared" si="209"/>
        <v>2022NovembroAlemanha</v>
      </c>
      <c r="AD353" s="2">
        <v>2022</v>
      </c>
      <c r="AE353" s="2" t="s">
        <v>64</v>
      </c>
      <c r="AF353" s="2" t="s">
        <v>38</v>
      </c>
      <c r="AG353" s="2" t="s">
        <v>28</v>
      </c>
      <c r="AH353" s="54">
        <f t="shared" si="210"/>
        <v>624087331.16924858</v>
      </c>
      <c r="AI353" s="27">
        <f t="shared" si="196"/>
        <v>1.7729753726399112E-2</v>
      </c>
      <c r="AJ353" s="28">
        <f t="shared" si="197"/>
        <v>90986148.038507536</v>
      </c>
      <c r="AK353" s="46">
        <f t="shared" si="198"/>
        <v>39035894.200537749</v>
      </c>
      <c r="AL353" s="46">
        <f t="shared" si="199"/>
        <v>12339197.466287276</v>
      </c>
      <c r="AM353" s="46">
        <f t="shared" si="200"/>
        <v>14089548.545146488</v>
      </c>
      <c r="AN353" s="46">
        <f t="shared" si="201"/>
        <v>4515834.2556243129</v>
      </c>
      <c r="AO353" s="46">
        <f t="shared" si="202"/>
        <v>4843491.3918453651</v>
      </c>
      <c r="AP353" s="46">
        <f t="shared" si="203"/>
        <v>994192.37102192605</v>
      </c>
      <c r="AQ353" s="46">
        <f t="shared" si="204"/>
        <v>15167989.808044432</v>
      </c>
      <c r="BG353" s="50" t="str">
        <f t="shared" si="205"/>
        <v>2022MaioGuatemala</v>
      </c>
      <c r="BH353" s="2">
        <v>2022</v>
      </c>
      <c r="BI353" s="55" t="s">
        <v>58</v>
      </c>
      <c r="BJ353" s="55" t="str">
        <f t="shared" si="211"/>
        <v>Maio/2022</v>
      </c>
      <c r="BK353" s="2" t="s">
        <v>27</v>
      </c>
      <c r="BL353" s="2" t="s">
        <v>22</v>
      </c>
      <c r="BM353" s="52" t="s">
        <v>1204</v>
      </c>
      <c r="BN353" s="51">
        <f t="shared" si="206"/>
        <v>35225226.831324622</v>
      </c>
    </row>
    <row r="354" spans="4:66" x14ac:dyDescent="0.25">
      <c r="D354" t="str">
        <f t="shared" si="207"/>
        <v>2022NovembroFrança</v>
      </c>
      <c r="E354" s="2">
        <v>2022</v>
      </c>
      <c r="F354" s="2" t="s">
        <v>64</v>
      </c>
      <c r="G354" s="2" t="s">
        <v>38</v>
      </c>
      <c r="H354" s="2" t="s">
        <v>29</v>
      </c>
      <c r="I354" s="45">
        <f t="shared" si="208"/>
        <v>433521987.16702253</v>
      </c>
      <c r="J354" s="33">
        <v>216913759.88505772</v>
      </c>
      <c r="K354" s="41">
        <v>46165289.88114728</v>
      </c>
      <c r="L354" s="41">
        <v>44455448.567746252</v>
      </c>
      <c r="M354" s="41">
        <v>15487384.669820761</v>
      </c>
      <c r="N354" s="43">
        <v>16611108.841527708</v>
      </c>
      <c r="O354" s="43">
        <v>5455449.0051589524</v>
      </c>
      <c r="P354" s="43">
        <v>88433546.316563845</v>
      </c>
      <c r="AC354" s="50" t="str">
        <f t="shared" si="209"/>
        <v>2022NovembroFrança</v>
      </c>
      <c r="AD354" s="2">
        <v>2022</v>
      </c>
      <c r="AE354" s="2" t="s">
        <v>64</v>
      </c>
      <c r="AF354" s="2" t="s">
        <v>38</v>
      </c>
      <c r="AG354" s="2" t="s">
        <v>29</v>
      </c>
      <c r="AH354" s="54">
        <f t="shared" si="210"/>
        <v>433521987.16702253</v>
      </c>
      <c r="AI354" s="27">
        <f t="shared" si="196"/>
        <v>1.2315965544517688E-2</v>
      </c>
      <c r="AJ354" s="28">
        <f t="shared" si="197"/>
        <v>63203487.288271151</v>
      </c>
      <c r="AK354" s="46">
        <f t="shared" si="198"/>
        <v>31624015.55486602</v>
      </c>
      <c r="AL354" s="46">
        <f t="shared" si="199"/>
        <v>6730471.3452476049</v>
      </c>
      <c r="AM354" s="46">
        <f t="shared" si="200"/>
        <v>6481192.3307673829</v>
      </c>
      <c r="AN354" s="46">
        <f t="shared" si="201"/>
        <v>2257917.1278121565</v>
      </c>
      <c r="AO354" s="46">
        <f t="shared" si="202"/>
        <v>2421745.6959226821</v>
      </c>
      <c r="AP354" s="46">
        <f t="shared" si="203"/>
        <v>795353.89681754098</v>
      </c>
      <c r="AQ354" s="46">
        <f t="shared" si="204"/>
        <v>12892791.336837765</v>
      </c>
      <c r="BG354" s="50" t="str">
        <f t="shared" si="205"/>
        <v>2022MaioHonduras</v>
      </c>
      <c r="BH354" s="2">
        <v>2022</v>
      </c>
      <c r="BI354" s="55" t="s">
        <v>58</v>
      </c>
      <c r="BJ354" s="55" t="str">
        <f t="shared" si="211"/>
        <v>Maio/2022</v>
      </c>
      <c r="BK354" s="2" t="s">
        <v>27</v>
      </c>
      <c r="BL354" s="2" t="s">
        <v>23</v>
      </c>
      <c r="BM354" s="52" t="s">
        <v>1204</v>
      </c>
      <c r="BN354" s="51">
        <f t="shared" si="206"/>
        <v>17612613.415662311</v>
      </c>
    </row>
    <row r="355" spans="4:66" x14ac:dyDescent="0.25">
      <c r="D355" t="str">
        <f t="shared" si="207"/>
        <v>2022NovembroReino Unido</v>
      </c>
      <c r="E355" s="2">
        <v>2022</v>
      </c>
      <c r="F355" s="2" t="s">
        <v>64</v>
      </c>
      <c r="G355" s="2" t="s">
        <v>38</v>
      </c>
      <c r="H355" s="2" t="s">
        <v>30</v>
      </c>
      <c r="I355" s="45">
        <f t="shared" si="208"/>
        <v>915608861.3880173</v>
      </c>
      <c r="J355" s="33">
        <v>416881132.27909529</v>
      </c>
      <c r="K355" s="41">
        <v>76942149.801912129</v>
      </c>
      <c r="L355" s="41">
        <v>173956103.09118101</v>
      </c>
      <c r="M355" s="41">
        <v>46462154.009462282</v>
      </c>
      <c r="N355" s="43">
        <v>83055544.207638532</v>
      </c>
      <c r="O355" s="43">
        <v>27277245.025794756</v>
      </c>
      <c r="P355" s="43">
        <v>91034532.972933367</v>
      </c>
      <c r="AC355" s="50" t="str">
        <f t="shared" si="209"/>
        <v>2022NovembroReino Unido</v>
      </c>
      <c r="AD355" s="2">
        <v>2022</v>
      </c>
      <c r="AE355" s="2" t="s">
        <v>64</v>
      </c>
      <c r="AF355" s="2" t="s">
        <v>38</v>
      </c>
      <c r="AG355" s="2" t="s">
        <v>30</v>
      </c>
      <c r="AH355" s="54">
        <f t="shared" si="210"/>
        <v>915608861.3880173</v>
      </c>
      <c r="AI355" s="27">
        <f t="shared" si="196"/>
        <v>2.6011615380341406E-2</v>
      </c>
      <c r="AJ355" s="28">
        <f t="shared" si="197"/>
        <v>133487284.94702759</v>
      </c>
      <c r="AK355" s="46">
        <f t="shared" si="198"/>
        <v>60777404.894508131</v>
      </c>
      <c r="AL355" s="46">
        <f t="shared" si="199"/>
        <v>11217452.24207934</v>
      </c>
      <c r="AM355" s="46">
        <f t="shared" si="200"/>
        <v>25361187.381263677</v>
      </c>
      <c r="AN355" s="46">
        <f t="shared" si="201"/>
        <v>6773751.3834364684</v>
      </c>
      <c r="AO355" s="46">
        <f t="shared" si="202"/>
        <v>12108728.47961341</v>
      </c>
      <c r="AP355" s="46">
        <f t="shared" si="203"/>
        <v>3976769.4840877037</v>
      </c>
      <c r="AQ355" s="46">
        <f t="shared" si="204"/>
        <v>13271991.082038876</v>
      </c>
      <c r="BG355" s="50" t="str">
        <f t="shared" si="205"/>
        <v>2022MaioNicarágua</v>
      </c>
      <c r="BH355" s="2">
        <v>2022</v>
      </c>
      <c r="BI355" s="55" t="s">
        <v>58</v>
      </c>
      <c r="BJ355" s="55" t="str">
        <f t="shared" si="211"/>
        <v>Maio/2022</v>
      </c>
      <c r="BK355" s="2" t="s">
        <v>27</v>
      </c>
      <c r="BL355" s="2" t="s">
        <v>24</v>
      </c>
      <c r="BM355" s="52" t="s">
        <v>1204</v>
      </c>
      <c r="BN355" s="51">
        <f t="shared" si="206"/>
        <v>3522522.6831324631</v>
      </c>
    </row>
    <row r="356" spans="4:66" x14ac:dyDescent="0.25">
      <c r="D356" t="str">
        <f t="shared" si="207"/>
        <v>2022NovembroItália</v>
      </c>
      <c r="E356" s="2">
        <v>2022</v>
      </c>
      <c r="F356" s="2" t="s">
        <v>64</v>
      </c>
      <c r="G356" s="2" t="s">
        <v>38</v>
      </c>
      <c r="H356" s="2" t="s">
        <v>31</v>
      </c>
      <c r="I356" s="45">
        <f t="shared" si="208"/>
        <v>363854180.76606339</v>
      </c>
      <c r="J356" s="33">
        <v>183020984.90301746</v>
      </c>
      <c r="K356" s="41">
        <v>46165289.88114728</v>
      </c>
      <c r="L356" s="41">
        <v>29634388.584377632</v>
      </c>
      <c r="M356" s="41">
        <v>7743692.3349103807</v>
      </c>
      <c r="N356" s="43">
        <v>9966665.3049166258</v>
      </c>
      <c r="O356" s="43">
        <v>4091586.7538692136</v>
      </c>
      <c r="P356" s="43">
        <v>83231573.003824785</v>
      </c>
      <c r="AC356" s="50" t="str">
        <f t="shared" si="209"/>
        <v>2022NovembroItália</v>
      </c>
      <c r="AD356" s="2">
        <v>2022</v>
      </c>
      <c r="AE356" s="2" t="s">
        <v>64</v>
      </c>
      <c r="AF356" s="2" t="s">
        <v>38</v>
      </c>
      <c r="AG356" s="2" t="s">
        <v>31</v>
      </c>
      <c r="AH356" s="54">
        <f t="shared" si="210"/>
        <v>363854180.76606339</v>
      </c>
      <c r="AI356" s="27">
        <f t="shared" si="196"/>
        <v>1.0336766499035895E-2</v>
      </c>
      <c r="AJ356" s="28">
        <f t="shared" si="197"/>
        <v>53046566.886057921</v>
      </c>
      <c r="AK356" s="46">
        <f t="shared" si="198"/>
        <v>26682763.124418207</v>
      </c>
      <c r="AL356" s="46">
        <f t="shared" si="199"/>
        <v>6730471.3452476058</v>
      </c>
      <c r="AM356" s="46">
        <f t="shared" si="200"/>
        <v>4320419.1658837181</v>
      </c>
      <c r="AN356" s="46">
        <f t="shared" si="201"/>
        <v>1128958.5639060782</v>
      </c>
      <c r="AO356" s="46">
        <f t="shared" si="202"/>
        <v>1453047.4175536097</v>
      </c>
      <c r="AP356" s="46">
        <f t="shared" si="203"/>
        <v>596515.42261315568</v>
      </c>
      <c r="AQ356" s="46">
        <f t="shared" si="204"/>
        <v>12134391.846435545</v>
      </c>
      <c r="BG356" s="50" t="str">
        <f t="shared" si="205"/>
        <v>2022MaioPanamá</v>
      </c>
      <c r="BH356" s="2">
        <v>2022</v>
      </c>
      <c r="BI356" s="55" t="s">
        <v>58</v>
      </c>
      <c r="BJ356" s="55" t="str">
        <f t="shared" si="211"/>
        <v>Maio/2022</v>
      </c>
      <c r="BK356" s="2" t="s">
        <v>27</v>
      </c>
      <c r="BL356" s="2" t="s">
        <v>25</v>
      </c>
      <c r="BM356" s="52" t="s">
        <v>1204</v>
      </c>
      <c r="BN356" s="51">
        <f t="shared" si="206"/>
        <v>7045045.3662649263</v>
      </c>
    </row>
    <row r="357" spans="4:66" x14ac:dyDescent="0.25">
      <c r="D357" t="str">
        <f t="shared" si="207"/>
        <v>2022NovembroEspanha</v>
      </c>
      <c r="E357" s="2">
        <v>2022</v>
      </c>
      <c r="F357" s="2" t="s">
        <v>64</v>
      </c>
      <c r="G357" s="2" t="s">
        <v>38</v>
      </c>
      <c r="H357" s="2" t="s">
        <v>32</v>
      </c>
      <c r="I357" s="45">
        <f t="shared" si="208"/>
        <v>306033669.78962153</v>
      </c>
      <c r="J357" s="33">
        <v>138960377.42636511</v>
      </c>
      <c r="K357" s="41">
        <v>46165289.88114728</v>
      </c>
      <c r="L357" s="41">
        <v>29634388.584377632</v>
      </c>
      <c r="M357" s="41">
        <v>3871846.1674551903</v>
      </c>
      <c r="N357" s="43">
        <v>6644443.536611083</v>
      </c>
      <c r="O357" s="43">
        <v>2727724.5025794762</v>
      </c>
      <c r="P357" s="43">
        <v>78029599.691085741</v>
      </c>
      <c r="AC357" s="50" t="str">
        <f t="shared" si="209"/>
        <v>2022NovembroEspanha</v>
      </c>
      <c r="AD357" s="2">
        <v>2022</v>
      </c>
      <c r="AE357" s="2" t="s">
        <v>64</v>
      </c>
      <c r="AF357" s="2" t="s">
        <v>38</v>
      </c>
      <c r="AG357" s="2" t="s">
        <v>32</v>
      </c>
      <c r="AH357" s="54">
        <f t="shared" si="210"/>
        <v>306033669.78962153</v>
      </c>
      <c r="AI357" s="27">
        <f t="shared" si="196"/>
        <v>8.6941383462960688E-3</v>
      </c>
      <c r="AJ357" s="28">
        <f t="shared" si="197"/>
        <v>44616872.340731576</v>
      </c>
      <c r="AK357" s="46">
        <f t="shared" si="198"/>
        <v>20259134.964836046</v>
      </c>
      <c r="AL357" s="46">
        <f t="shared" si="199"/>
        <v>6730471.3452476058</v>
      </c>
      <c r="AM357" s="46">
        <f t="shared" si="200"/>
        <v>4320419.1658837181</v>
      </c>
      <c r="AN357" s="46">
        <f t="shared" si="201"/>
        <v>564479.28195303911</v>
      </c>
      <c r="AO357" s="46">
        <f t="shared" si="202"/>
        <v>968698.27836907294</v>
      </c>
      <c r="AP357" s="46">
        <f t="shared" si="203"/>
        <v>397676.94840877049</v>
      </c>
      <c r="AQ357" s="46">
        <f t="shared" si="204"/>
        <v>11375992.356033321</v>
      </c>
      <c r="AR357" s="35">
        <f>1.5*10^9</f>
        <v>1500000000</v>
      </c>
      <c r="AS357" s="34">
        <f t="shared" ref="AS357:BD357" si="212">AS358*$AR357</f>
        <v>113636363.63636364</v>
      </c>
      <c r="AT357" s="34">
        <f t="shared" si="212"/>
        <v>118181818.18181817</v>
      </c>
      <c r="AU357" s="34">
        <f t="shared" si="212"/>
        <v>122727272.72727272</v>
      </c>
      <c r="AV357" s="34">
        <f t="shared" si="212"/>
        <v>127272727.27272728</v>
      </c>
      <c r="AW357" s="34">
        <f t="shared" si="212"/>
        <v>131818181.81818181</v>
      </c>
      <c r="AX357" s="34">
        <f t="shared" si="212"/>
        <v>136363636.36363637</v>
      </c>
      <c r="AY357" s="34">
        <f t="shared" si="212"/>
        <v>140909090.90909091</v>
      </c>
      <c r="AZ357" s="34">
        <f t="shared" si="212"/>
        <v>145454545.45454547</v>
      </c>
      <c r="BA357" s="34">
        <f t="shared" si="212"/>
        <v>150000000</v>
      </c>
      <c r="BB357" s="34">
        <f t="shared" si="212"/>
        <v>154545454.54545453</v>
      </c>
      <c r="BC357" s="34">
        <f t="shared" si="212"/>
        <v>159090909.09090909</v>
      </c>
      <c r="BD357" s="34">
        <f t="shared" si="212"/>
        <v>0</v>
      </c>
      <c r="BG357" s="50" t="str">
        <f t="shared" si="205"/>
        <v>2022JunhoCosta Rica</v>
      </c>
      <c r="BH357" s="2">
        <v>2022</v>
      </c>
      <c r="BI357" s="55" t="s">
        <v>59</v>
      </c>
      <c r="BJ357" s="55" t="str">
        <f t="shared" si="211"/>
        <v>Junho/2022</v>
      </c>
      <c r="BK357" s="2" t="s">
        <v>27</v>
      </c>
      <c r="BL357" s="2" t="s">
        <v>20</v>
      </c>
      <c r="BM357" s="52" t="s">
        <v>1204</v>
      </c>
      <c r="BN357" s="51">
        <f t="shared" si="206"/>
        <v>18031431.874410175</v>
      </c>
    </row>
    <row r="358" spans="4:66" x14ac:dyDescent="0.25">
      <c r="D358" t="str">
        <f t="shared" si="207"/>
        <v>2022NovembroPolônia</v>
      </c>
      <c r="E358" s="2">
        <v>2022</v>
      </c>
      <c r="F358" s="2" t="s">
        <v>64</v>
      </c>
      <c r="G358" s="2" t="s">
        <v>38</v>
      </c>
      <c r="H358" s="2" t="s">
        <v>33</v>
      </c>
      <c r="I358" s="45">
        <f t="shared" si="208"/>
        <v>237196637.46436077</v>
      </c>
      <c r="J358" s="33">
        <v>91510492.451508731</v>
      </c>
      <c r="K358" s="41">
        <v>38471074.900956064</v>
      </c>
      <c r="L358" s="41">
        <v>14666432.336176459</v>
      </c>
      <c r="M358" s="41">
        <v>12820112.865573853</v>
      </c>
      <c r="N358" s="43">
        <v>5537036.2805092353</v>
      </c>
      <c r="O358" s="43">
        <v>1363862.2512897381</v>
      </c>
      <c r="P358" s="43">
        <v>72827626.378346696</v>
      </c>
      <c r="AC358" s="50" t="str">
        <f t="shared" si="209"/>
        <v>2022NovembroPolônia</v>
      </c>
      <c r="AD358" s="2">
        <v>2022</v>
      </c>
      <c r="AE358" s="2" t="s">
        <v>64</v>
      </c>
      <c r="AF358" s="2" t="s">
        <v>38</v>
      </c>
      <c r="AG358" s="2" t="s">
        <v>33</v>
      </c>
      <c r="AH358" s="54">
        <f t="shared" si="210"/>
        <v>237196637.46436077</v>
      </c>
      <c r="AI358" s="27">
        <f t="shared" si="196"/>
        <v>6.7385408370557055E-3</v>
      </c>
      <c r="AJ358" s="28">
        <f t="shared" si="197"/>
        <v>34581071.098069981</v>
      </c>
      <c r="AK358" s="46">
        <f t="shared" si="198"/>
        <v>13341381.562209101</v>
      </c>
      <c r="AL358" s="46">
        <f t="shared" si="199"/>
        <v>5608726.1210396709</v>
      </c>
      <c r="AM358" s="46">
        <f t="shared" si="200"/>
        <v>2138229.8872114308</v>
      </c>
      <c r="AN358" s="46">
        <f t="shared" si="201"/>
        <v>1869053.6224667297</v>
      </c>
      <c r="AO358" s="46">
        <f t="shared" si="202"/>
        <v>807248.56530756061</v>
      </c>
      <c r="AP358" s="46">
        <f t="shared" si="203"/>
        <v>198838.47420438525</v>
      </c>
      <c r="AQ358" s="46">
        <f t="shared" si="204"/>
        <v>10617592.865631102</v>
      </c>
      <c r="AS358" s="31">
        <f t="shared" ref="AS358:BA358" si="213">AS359/$AR359</f>
        <v>7.575757575757576E-2</v>
      </c>
      <c r="AT358" s="31">
        <f t="shared" si="213"/>
        <v>7.8787878787878782E-2</v>
      </c>
      <c r="AU358" s="31">
        <f t="shared" si="213"/>
        <v>8.1818181818181818E-2</v>
      </c>
      <c r="AV358" s="31">
        <f t="shared" si="213"/>
        <v>8.4848484848484854E-2</v>
      </c>
      <c r="AW358" s="31">
        <f t="shared" si="213"/>
        <v>8.7878787878787876E-2</v>
      </c>
      <c r="AX358" s="31">
        <f t="shared" si="213"/>
        <v>9.0909090909090912E-2</v>
      </c>
      <c r="AY358" s="31">
        <f t="shared" si="213"/>
        <v>9.3939393939393934E-2</v>
      </c>
      <c r="AZ358" s="31">
        <f t="shared" si="213"/>
        <v>9.696969696969697E-2</v>
      </c>
      <c r="BA358" s="31">
        <f t="shared" si="213"/>
        <v>0.1</v>
      </c>
      <c r="BB358" s="31">
        <f t="shared" ref="BB358" si="214">BB359/$AR359</f>
        <v>0.10303030303030303</v>
      </c>
      <c r="BC358" s="31">
        <f>BC359/$AR359</f>
        <v>0.10606060606060606</v>
      </c>
      <c r="BD358" s="31">
        <f>BD359/$AR359</f>
        <v>0</v>
      </c>
      <c r="BG358" s="50" t="str">
        <f t="shared" si="205"/>
        <v>2022JunhoEl Salvador</v>
      </c>
      <c r="BH358" s="2">
        <v>2022</v>
      </c>
      <c r="BI358" s="55" t="s">
        <v>59</v>
      </c>
      <c r="BJ358" s="55" t="str">
        <f t="shared" si="211"/>
        <v>Junho/2022</v>
      </c>
      <c r="BK358" s="2" t="s">
        <v>27</v>
      </c>
      <c r="BL358" s="2" t="s">
        <v>21</v>
      </c>
      <c r="BM358" s="52" t="s">
        <v>1204</v>
      </c>
      <c r="BN358" s="51">
        <f t="shared" si="206"/>
        <v>22839813.707586225</v>
      </c>
    </row>
    <row r="359" spans="4:66" x14ac:dyDescent="0.25">
      <c r="D359" t="str">
        <f t="shared" si="207"/>
        <v>2022NovembroRússia</v>
      </c>
      <c r="E359" s="2">
        <v>2022</v>
      </c>
      <c r="F359" s="2" t="s">
        <v>64</v>
      </c>
      <c r="G359" s="2" t="s">
        <v>38</v>
      </c>
      <c r="H359" s="2" t="s">
        <v>34</v>
      </c>
      <c r="I359" s="45">
        <f t="shared" si="208"/>
        <v>91510492.451508731</v>
      </c>
      <c r="J359" s="33">
        <v>91510492.451508731</v>
      </c>
      <c r="K359" s="41">
        <v>0</v>
      </c>
      <c r="L359" s="41">
        <v>0</v>
      </c>
      <c r="M359" s="41">
        <v>0</v>
      </c>
      <c r="N359" s="43">
        <v>0</v>
      </c>
      <c r="O359" s="43">
        <v>0</v>
      </c>
      <c r="P359" s="43">
        <v>0</v>
      </c>
      <c r="AC359" s="50" t="str">
        <f t="shared" si="209"/>
        <v>2022NovembroRússia</v>
      </c>
      <c r="AD359" s="2">
        <v>2022</v>
      </c>
      <c r="AE359" s="2" t="s">
        <v>64</v>
      </c>
      <c r="AF359" s="2" t="s">
        <v>38</v>
      </c>
      <c r="AG359" s="2" t="s">
        <v>34</v>
      </c>
      <c r="AH359" s="54">
        <f t="shared" si="210"/>
        <v>91510492.451508731</v>
      </c>
      <c r="AI359" s="27">
        <f t="shared" si="196"/>
        <v>2.5997298991905895E-3</v>
      </c>
      <c r="AJ359" s="28">
        <f t="shared" si="197"/>
        <v>13341381.562209103</v>
      </c>
      <c r="AK359" s="46">
        <f t="shared" si="198"/>
        <v>13341381.562209103</v>
      </c>
      <c r="AL359" s="46">
        <f t="shared" si="199"/>
        <v>0</v>
      </c>
      <c r="AM359" s="46">
        <f t="shared" si="200"/>
        <v>0</v>
      </c>
      <c r="AN359" s="46">
        <f t="shared" si="201"/>
        <v>0</v>
      </c>
      <c r="AO359" s="46">
        <f t="shared" si="202"/>
        <v>0</v>
      </c>
      <c r="AP359" s="46">
        <f t="shared" si="203"/>
        <v>0</v>
      </c>
      <c r="AQ359" s="46">
        <f t="shared" si="204"/>
        <v>0</v>
      </c>
      <c r="AR359" s="35">
        <f>SUM(AS359:BD359)</f>
        <v>1650</v>
      </c>
      <c r="AS359" s="35">
        <v>125</v>
      </c>
      <c r="AT359" s="35">
        <v>130</v>
      </c>
      <c r="AU359" s="35">
        <v>135</v>
      </c>
      <c r="AV359" s="35">
        <v>140</v>
      </c>
      <c r="AW359" s="35">
        <v>145</v>
      </c>
      <c r="AX359" s="35">
        <v>150</v>
      </c>
      <c r="AY359" s="35">
        <v>155</v>
      </c>
      <c r="AZ359" s="35">
        <v>160</v>
      </c>
      <c r="BA359" s="35">
        <v>165</v>
      </c>
      <c r="BB359" s="35">
        <v>170</v>
      </c>
      <c r="BC359" s="35">
        <v>175</v>
      </c>
      <c r="BD359" s="35"/>
      <c r="BG359" s="50" t="str">
        <f t="shared" si="205"/>
        <v>2022JunhoGuatemala</v>
      </c>
      <c r="BH359" s="2">
        <v>2022</v>
      </c>
      <c r="BI359" s="55" t="s">
        <v>59</v>
      </c>
      <c r="BJ359" s="55" t="str">
        <f t="shared" si="211"/>
        <v>Junho/2022</v>
      </c>
      <c r="BK359" s="2" t="s">
        <v>27</v>
      </c>
      <c r="BL359" s="2" t="s">
        <v>22</v>
      </c>
      <c r="BM359" s="52" t="s">
        <v>1204</v>
      </c>
      <c r="BN359" s="51">
        <f t="shared" si="206"/>
        <v>7212572.7497640699</v>
      </c>
    </row>
    <row r="360" spans="4:66" x14ac:dyDescent="0.25">
      <c r="D360" t="str">
        <f t="shared" si="207"/>
        <v>2022NovembroHolanda</v>
      </c>
      <c r="E360" s="2">
        <v>2022</v>
      </c>
      <c r="F360" s="2" t="s">
        <v>64</v>
      </c>
      <c r="G360" s="2" t="s">
        <v>38</v>
      </c>
      <c r="H360" s="2" t="s">
        <v>35</v>
      </c>
      <c r="I360" s="45">
        <f t="shared" si="208"/>
        <v>137365075.1050216</v>
      </c>
      <c r="J360" s="33">
        <v>77953382.45869261</v>
      </c>
      <c r="K360" s="41">
        <v>34623967.410860457</v>
      </c>
      <c r="L360" s="41">
        <v>11341937.921545003</v>
      </c>
      <c r="M360" s="41">
        <v>1935923.0837275952</v>
      </c>
      <c r="N360" s="43">
        <v>1661110.8841527707</v>
      </c>
      <c r="O360" s="43">
        <v>2045793.3769346068</v>
      </c>
      <c r="P360" s="43">
        <v>7802959.969108575</v>
      </c>
      <c r="AC360" s="50" t="str">
        <f t="shared" si="209"/>
        <v>2022NovembroHolanda</v>
      </c>
      <c r="AD360" s="2">
        <v>2022</v>
      </c>
      <c r="AE360" s="2" t="s">
        <v>64</v>
      </c>
      <c r="AF360" s="2" t="s">
        <v>38</v>
      </c>
      <c r="AG360" s="2" t="s">
        <v>35</v>
      </c>
      <c r="AH360" s="54">
        <f t="shared" si="210"/>
        <v>137365075.1050216</v>
      </c>
      <c r="AI360" s="27">
        <f t="shared" si="196"/>
        <v>3.9024169063926598E-3</v>
      </c>
      <c r="AJ360" s="28">
        <f t="shared" si="197"/>
        <v>20026554.673702765</v>
      </c>
      <c r="AK360" s="46">
        <f t="shared" si="198"/>
        <v>11364880.590029975</v>
      </c>
      <c r="AL360" s="46">
        <f t="shared" si="199"/>
        <v>5047853.508935703</v>
      </c>
      <c r="AM360" s="46">
        <f t="shared" si="200"/>
        <v>1653549.4172583921</v>
      </c>
      <c r="AN360" s="46">
        <f t="shared" si="201"/>
        <v>282239.64097651956</v>
      </c>
      <c r="AO360" s="46">
        <f t="shared" si="202"/>
        <v>242174.56959226821</v>
      </c>
      <c r="AP360" s="46">
        <f t="shared" si="203"/>
        <v>298257.71130657784</v>
      </c>
      <c r="AQ360" s="46">
        <f t="shared" si="204"/>
        <v>1137599.2356033325</v>
      </c>
      <c r="AR360" s="2" t="s">
        <v>1197</v>
      </c>
      <c r="AS360" s="2" t="s">
        <v>16</v>
      </c>
      <c r="AT360" s="2" t="s">
        <v>55</v>
      </c>
      <c r="AU360" s="2" t="s">
        <v>56</v>
      </c>
      <c r="AV360" s="2" t="s">
        <v>57</v>
      </c>
      <c r="AW360" s="2" t="s">
        <v>58</v>
      </c>
      <c r="AX360" s="2" t="s">
        <v>59</v>
      </c>
      <c r="AY360" s="2" t="s">
        <v>60</v>
      </c>
      <c r="AZ360" s="2" t="s">
        <v>61</v>
      </c>
      <c r="BA360" s="2" t="s">
        <v>62</v>
      </c>
      <c r="BB360" s="2" t="s">
        <v>63</v>
      </c>
      <c r="BC360" s="2" t="s">
        <v>64</v>
      </c>
      <c r="BD360" s="2" t="s">
        <v>65</v>
      </c>
      <c r="BG360" s="50" t="str">
        <f t="shared" si="205"/>
        <v>2022JunhoHonduras</v>
      </c>
      <c r="BH360" s="2">
        <v>2022</v>
      </c>
      <c r="BI360" s="55" t="s">
        <v>59</v>
      </c>
      <c r="BJ360" s="55" t="str">
        <f t="shared" si="211"/>
        <v>Junho/2022</v>
      </c>
      <c r="BK360" s="2" t="s">
        <v>27</v>
      </c>
      <c r="BL360" s="2" t="s">
        <v>23</v>
      </c>
      <c r="BM360" s="52" t="s">
        <v>1204</v>
      </c>
      <c r="BN360" s="51">
        <f t="shared" si="206"/>
        <v>27648195.540762264</v>
      </c>
    </row>
    <row r="361" spans="4:66" x14ac:dyDescent="0.25">
      <c r="D361" t="str">
        <f t="shared" si="207"/>
        <v>2022NovembroSuíça</v>
      </c>
      <c r="E361" s="2">
        <v>2022</v>
      </c>
      <c r="F361" s="2" t="s">
        <v>64</v>
      </c>
      <c r="G361" s="2" t="s">
        <v>38</v>
      </c>
      <c r="H361" s="2" t="s">
        <v>36</v>
      </c>
      <c r="I361" s="45">
        <f t="shared" si="208"/>
        <v>149354345.63769084</v>
      </c>
      <c r="J361" s="33">
        <v>81342659.956896648</v>
      </c>
      <c r="K361" s="41">
        <v>23082644.94057364</v>
      </c>
      <c r="L361" s="41">
        <v>11597073.539412066</v>
      </c>
      <c r="M361" s="41">
        <v>6453076.945758651</v>
      </c>
      <c r="N361" s="43">
        <v>664444.3536611083</v>
      </c>
      <c r="O361" s="43">
        <v>204579.33769346069</v>
      </c>
      <c r="P361" s="43">
        <v>26009866.563695248</v>
      </c>
      <c r="AC361" s="50" t="str">
        <f t="shared" si="209"/>
        <v>2022NovembroSuíça</v>
      </c>
      <c r="AD361" s="2">
        <v>2022</v>
      </c>
      <c r="AE361" s="2" t="s">
        <v>64</v>
      </c>
      <c r="AF361" s="2" t="s">
        <v>38</v>
      </c>
      <c r="AG361" s="2" t="s">
        <v>36</v>
      </c>
      <c r="AH361" s="54">
        <f t="shared" si="210"/>
        <v>149354345.63769084</v>
      </c>
      <c r="AI361" s="27">
        <f t="shared" si="196"/>
        <v>4.2430211828889449E-3</v>
      </c>
      <c r="AJ361" s="28">
        <f t="shared" si="197"/>
        <v>21774479.185349878</v>
      </c>
      <c r="AK361" s="46">
        <f t="shared" si="198"/>
        <v>11859005.833074758</v>
      </c>
      <c r="AL361" s="46">
        <f t="shared" si="199"/>
        <v>3365235.6726238024</v>
      </c>
      <c r="AM361" s="46">
        <f t="shared" si="200"/>
        <v>1690745.8254175782</v>
      </c>
      <c r="AN361" s="46">
        <f t="shared" si="201"/>
        <v>940798.80325506511</v>
      </c>
      <c r="AO361" s="46">
        <f t="shared" si="202"/>
        <v>96869.82783690728</v>
      </c>
      <c r="AP361" s="46">
        <f t="shared" si="203"/>
        <v>29825.77113065778</v>
      </c>
      <c r="AQ361" s="46">
        <f t="shared" si="204"/>
        <v>3791997.4520111075</v>
      </c>
      <c r="AR361" s="2" t="s">
        <v>42</v>
      </c>
      <c r="AS361" s="34">
        <f>AS357</f>
        <v>113636363.63636364</v>
      </c>
      <c r="AT361" s="34">
        <f t="shared" ref="AT361:BD361" si="215">AT357</f>
        <v>118181818.18181817</v>
      </c>
      <c r="AU361" s="34">
        <f t="shared" si="215"/>
        <v>122727272.72727272</v>
      </c>
      <c r="AV361" s="34">
        <f t="shared" si="215"/>
        <v>127272727.27272728</v>
      </c>
      <c r="AW361" s="34">
        <f t="shared" si="215"/>
        <v>131818181.81818181</v>
      </c>
      <c r="AX361" s="34">
        <f t="shared" si="215"/>
        <v>136363636.36363637</v>
      </c>
      <c r="AY361" s="34">
        <f t="shared" si="215"/>
        <v>140909090.90909091</v>
      </c>
      <c r="AZ361" s="34">
        <f t="shared" si="215"/>
        <v>145454545.45454547</v>
      </c>
      <c r="BA361" s="34">
        <f t="shared" si="215"/>
        <v>150000000</v>
      </c>
      <c r="BB361" s="34">
        <f t="shared" si="215"/>
        <v>154545454.54545453</v>
      </c>
      <c r="BC361" s="34">
        <f t="shared" si="215"/>
        <v>159090909.09090909</v>
      </c>
      <c r="BD361" s="34">
        <f t="shared" si="215"/>
        <v>0</v>
      </c>
      <c r="BG361" s="50" t="str">
        <f t="shared" si="205"/>
        <v>2022JunhoNicarágua</v>
      </c>
      <c r="BH361" s="2">
        <v>2022</v>
      </c>
      <c r="BI361" s="55" t="s">
        <v>59</v>
      </c>
      <c r="BJ361" s="55" t="str">
        <f t="shared" si="211"/>
        <v>Junho/2022</v>
      </c>
      <c r="BK361" s="2" t="s">
        <v>27</v>
      </c>
      <c r="BL361" s="2" t="s">
        <v>24</v>
      </c>
      <c r="BM361" s="52" t="s">
        <v>1204</v>
      </c>
      <c r="BN361" s="51">
        <f t="shared" si="206"/>
        <v>5529639.1081524529</v>
      </c>
    </row>
    <row r="362" spans="4:66" x14ac:dyDescent="0.25">
      <c r="D362" t="str">
        <f t="shared" si="207"/>
        <v>2022NovembroSuécia</v>
      </c>
      <c r="E362" s="2">
        <v>2022</v>
      </c>
      <c r="F362" s="2" t="s">
        <v>64</v>
      </c>
      <c r="G362" s="2" t="s">
        <v>38</v>
      </c>
      <c r="H362" s="2" t="s">
        <v>37</v>
      </c>
      <c r="I362" s="45">
        <f t="shared" si="208"/>
        <v>152501658.51985607</v>
      </c>
      <c r="J362" s="33">
        <v>54228439.971264429</v>
      </c>
      <c r="K362" s="41">
        <v>23082644.94057364</v>
      </c>
      <c r="L362" s="41">
        <v>7406664.3005045075</v>
      </c>
      <c r="M362" s="41">
        <v>967961.54186379758</v>
      </c>
      <c r="N362" s="43">
        <v>1033580.1056950572</v>
      </c>
      <c r="O362" s="43">
        <v>757701.25071652106</v>
      </c>
      <c r="P362" s="43">
        <v>65024666.409238115</v>
      </c>
      <c r="AC362" s="50" t="str">
        <f t="shared" si="209"/>
        <v>2022NovembroSuécia</v>
      </c>
      <c r="AD362" s="2">
        <v>2022</v>
      </c>
      <c r="AE362" s="2" t="s">
        <v>64</v>
      </c>
      <c r="AF362" s="2" t="s">
        <v>38</v>
      </c>
      <c r="AG362" s="2" t="s">
        <v>37</v>
      </c>
      <c r="AH362" s="54">
        <f t="shared" si="210"/>
        <v>152501658.51985607</v>
      </c>
      <c r="AI362" s="27">
        <f t="shared" si="196"/>
        <v>4.3324334806777304E-3</v>
      </c>
      <c r="AJ362" s="28">
        <f t="shared" si="197"/>
        <v>22233328.230216213</v>
      </c>
      <c r="AK362" s="46">
        <f t="shared" si="198"/>
        <v>7906003.8887165058</v>
      </c>
      <c r="AL362" s="46">
        <f t="shared" si="199"/>
        <v>3365235.6726238029</v>
      </c>
      <c r="AM362" s="46">
        <f t="shared" si="200"/>
        <v>1079823.0005000271</v>
      </c>
      <c r="AN362" s="46">
        <f t="shared" si="201"/>
        <v>141119.82048825981</v>
      </c>
      <c r="AO362" s="46">
        <f t="shared" si="202"/>
        <v>150686.39885741135</v>
      </c>
      <c r="AP362" s="46">
        <f t="shared" si="203"/>
        <v>110465.81900243624</v>
      </c>
      <c r="AQ362" s="46">
        <f t="shared" si="204"/>
        <v>9479993.6300277691</v>
      </c>
      <c r="AR362" s="2" t="s">
        <v>39</v>
      </c>
      <c r="AS362" s="34">
        <f>AS374*AS361</f>
        <v>34209085.933223873</v>
      </c>
      <c r="AT362" s="34">
        <f t="shared" ref="AT362:BD362" si="216">AT374*AT361</f>
        <v>35531073.921453193</v>
      </c>
      <c r="AU362" s="34">
        <f t="shared" si="216"/>
        <v>36788984.211664625</v>
      </c>
      <c r="AV362" s="34">
        <f t="shared" si="216"/>
        <v>38002314.16330488</v>
      </c>
      <c r="AW362" s="34">
        <f t="shared" si="216"/>
        <v>39183818.894400746</v>
      </c>
      <c r="AX362" s="34">
        <f t="shared" si="216"/>
        <v>40342120.566001162</v>
      </c>
      <c r="AY362" s="34">
        <f t="shared" si="216"/>
        <v>35041878.50644543</v>
      </c>
      <c r="AZ362" s="34">
        <f t="shared" si="216"/>
        <v>32337021.257735509</v>
      </c>
      <c r="BA362" s="34">
        <f t="shared" si="216"/>
        <v>31181102.362204716</v>
      </c>
      <c r="BB362" s="34">
        <f t="shared" si="216"/>
        <v>29924964.842320208</v>
      </c>
      <c r="BC362" s="34">
        <f t="shared" si="216"/>
        <v>30664697.521131653</v>
      </c>
      <c r="BD362" s="34">
        <f t="shared" si="216"/>
        <v>0</v>
      </c>
      <c r="BG362" s="50" t="str">
        <f t="shared" si="205"/>
        <v>2022JunhoPanamá</v>
      </c>
      <c r="BH362" s="2">
        <v>2022</v>
      </c>
      <c r="BI362" s="55" t="s">
        <v>59</v>
      </c>
      <c r="BJ362" s="55" t="str">
        <f t="shared" si="211"/>
        <v>Junho/2022</v>
      </c>
      <c r="BK362" s="2" t="s">
        <v>27</v>
      </c>
      <c r="BL362" s="2" t="s">
        <v>25</v>
      </c>
      <c r="BM362" s="52" t="s">
        <v>1204</v>
      </c>
      <c r="BN362" s="51">
        <f t="shared" si="206"/>
        <v>11059278.216304908</v>
      </c>
    </row>
    <row r="363" spans="4:66" x14ac:dyDescent="0.25">
      <c r="D363" t="str">
        <f t="shared" si="207"/>
        <v>2022NovembroOutros - Europa</v>
      </c>
      <c r="E363" s="2">
        <v>2022</v>
      </c>
      <c r="F363" s="2" t="s">
        <v>64</v>
      </c>
      <c r="G363" s="2" t="s">
        <v>38</v>
      </c>
      <c r="H363" s="2" t="s">
        <v>1192</v>
      </c>
      <c r="I363" s="45">
        <f t="shared" si="208"/>
        <v>134334166.95936605</v>
      </c>
      <c r="J363" s="33">
        <v>63802167.452677839</v>
      </c>
      <c r="K363" s="41">
        <v>16514340.183352496</v>
      </c>
      <c r="L363" s="41">
        <v>16514340.183352496</v>
      </c>
      <c r="M363" s="41">
        <v>4990396.1149566937</v>
      </c>
      <c r="N363" s="43">
        <v>6237995.1436958667</v>
      </c>
      <c r="O363" s="43">
        <v>1998382.9272469168</v>
      </c>
      <c r="P363" s="43">
        <v>24276544.954083752</v>
      </c>
      <c r="AC363" s="50" t="str">
        <f t="shared" si="209"/>
        <v>2022NovembroOutros - Europa</v>
      </c>
      <c r="AD363" s="2">
        <v>2022</v>
      </c>
      <c r="AE363" s="2" t="s">
        <v>64</v>
      </c>
      <c r="AF363" s="2" t="s">
        <v>38</v>
      </c>
      <c r="AG363" s="2" t="s">
        <v>1192</v>
      </c>
      <c r="AH363" s="54">
        <f t="shared" si="210"/>
        <v>134334166.95936605</v>
      </c>
      <c r="AI363" s="27">
        <f t="shared" si="196"/>
        <v>3.8163115613456273E-3</v>
      </c>
      <c r="AJ363" s="28">
        <f t="shared" si="197"/>
        <v>19584676.360430378</v>
      </c>
      <c r="AK363" s="46">
        <f t="shared" si="198"/>
        <v>9301764.6138576753</v>
      </c>
      <c r="AL363" s="46">
        <f t="shared" si="199"/>
        <v>2407637.722537416</v>
      </c>
      <c r="AM363" s="46">
        <f t="shared" si="200"/>
        <v>2407637.722537416</v>
      </c>
      <c r="AN363" s="46">
        <f t="shared" si="201"/>
        <v>727553.49613579188</v>
      </c>
      <c r="AO363" s="46">
        <f t="shared" si="202"/>
        <v>909441.87016973982</v>
      </c>
      <c r="AP363" s="46">
        <f t="shared" si="203"/>
        <v>291345.70720328268</v>
      </c>
      <c r="AQ363" s="46">
        <f t="shared" si="204"/>
        <v>3539295.2279890566</v>
      </c>
      <c r="AR363" s="2" t="s">
        <v>40</v>
      </c>
      <c r="AS363" s="34">
        <f t="shared" ref="AS363:BD363" si="217">AS375*AS361</f>
        <v>20525451.559934322</v>
      </c>
      <c r="AT363" s="34">
        <f t="shared" si="217"/>
        <v>21865276.259355813</v>
      </c>
      <c r="AU363" s="34">
        <f t="shared" si="217"/>
        <v>23163434.503640689</v>
      </c>
      <c r="AV363" s="34">
        <f t="shared" si="217"/>
        <v>24430059.104981706</v>
      </c>
      <c r="AW363" s="34">
        <f t="shared" si="217"/>
        <v>25672157.206676349</v>
      </c>
      <c r="AX363" s="34">
        <f t="shared" si="217"/>
        <v>26894747.044000775</v>
      </c>
      <c r="AY363" s="34">
        <f t="shared" si="217"/>
        <v>23738046.730172712</v>
      </c>
      <c r="AZ363" s="34">
        <f t="shared" si="217"/>
        <v>22231702.114693165</v>
      </c>
      <c r="BA363" s="34">
        <f t="shared" si="217"/>
        <v>21732283.464566924</v>
      </c>
      <c r="BB363" s="34">
        <f t="shared" si="217"/>
        <v>21123504.59457897</v>
      </c>
      <c r="BC363" s="34">
        <f t="shared" si="217"/>
        <v>21903355.372236896</v>
      </c>
      <c r="BD363" s="34">
        <f t="shared" si="217"/>
        <v>0</v>
      </c>
      <c r="BG363" s="50" t="str">
        <f t="shared" si="205"/>
        <v>2022JulhoCosta Rica</v>
      </c>
      <c r="BH363" s="2">
        <v>2022</v>
      </c>
      <c r="BI363" s="55" t="s">
        <v>60</v>
      </c>
      <c r="BJ363" s="55" t="str">
        <f t="shared" si="211"/>
        <v>Julho/2022</v>
      </c>
      <c r="BK363" s="2" t="s">
        <v>27</v>
      </c>
      <c r="BL363" s="2" t="s">
        <v>20</v>
      </c>
      <c r="BM363" s="52" t="s">
        <v>1204</v>
      </c>
      <c r="BN363" s="51">
        <f t="shared" si="206"/>
        <v>12499098.994922608</v>
      </c>
    </row>
    <row r="364" spans="4:66" x14ac:dyDescent="0.25">
      <c r="D364" t="str">
        <f t="shared" si="207"/>
        <v>2022DezembroAlemanha</v>
      </c>
      <c r="E364" s="2">
        <v>2022</v>
      </c>
      <c r="F364" s="2" t="s">
        <v>65</v>
      </c>
      <c r="G364" s="2" t="s">
        <v>38</v>
      </c>
      <c r="H364" s="2" t="s">
        <v>28</v>
      </c>
      <c r="I364" s="45">
        <f t="shared" si="208"/>
        <v>638869988.38225162</v>
      </c>
      <c r="J364" s="33">
        <v>277688576.91056758</v>
      </c>
      <c r="K364" s="41">
        <v>88573780.763872042</v>
      </c>
      <c r="L364" s="41">
        <v>101146425.04712297</v>
      </c>
      <c r="M364" s="41">
        <v>32709284.80909612</v>
      </c>
      <c r="N364" s="43">
        <v>35109077.242822751</v>
      </c>
      <c r="O364" s="43">
        <v>7160375.963808774</v>
      </c>
      <c r="P364" s="43">
        <v>96482467.644961461</v>
      </c>
      <c r="AC364" s="50" t="str">
        <f t="shared" si="209"/>
        <v>2022DezembroAlemanha</v>
      </c>
      <c r="AD364" s="2">
        <v>2022</v>
      </c>
      <c r="AE364" s="2" t="s">
        <v>65</v>
      </c>
      <c r="AF364" s="2" t="s">
        <v>38</v>
      </c>
      <c r="AG364" s="2" t="s">
        <v>28</v>
      </c>
      <c r="AH364" s="54">
        <f t="shared" si="210"/>
        <v>638869988.38225162</v>
      </c>
      <c r="AI364" s="27">
        <f t="shared" si="196"/>
        <v>1.8149715579041242E-2</v>
      </c>
      <c r="AJ364" s="28">
        <f t="shared" si="197"/>
        <v>93141322.435438275</v>
      </c>
      <c r="AK364" s="46">
        <f t="shared" si="198"/>
        <v>40484420.537829272</v>
      </c>
      <c r="AL364" s="46">
        <f t="shared" si="199"/>
        <v>12913236.219381651</v>
      </c>
      <c r="AM364" s="46">
        <f t="shared" si="200"/>
        <v>14746211.216403559</v>
      </c>
      <c r="AN364" s="46">
        <f t="shared" si="201"/>
        <v>4768710.5333452569</v>
      </c>
      <c r="AO364" s="46">
        <f t="shared" si="202"/>
        <v>5118578.0258124713</v>
      </c>
      <c r="AP364" s="46">
        <f t="shared" si="203"/>
        <v>1043916.4439276123</v>
      </c>
      <c r="AQ364" s="46">
        <f t="shared" si="204"/>
        <v>14066249.458738465</v>
      </c>
      <c r="AR364" s="2" t="s">
        <v>41</v>
      </c>
      <c r="AS364" s="34">
        <f t="shared" ref="AS364:BD364" si="218">AS376*AS361</f>
        <v>4789272.0306513421</v>
      </c>
      <c r="AT364" s="34">
        <f t="shared" si="218"/>
        <v>5466319.0648389533</v>
      </c>
      <c r="AU364" s="34">
        <f t="shared" si="218"/>
        <v>6131497.3686107714</v>
      </c>
      <c r="AV364" s="34">
        <f t="shared" si="218"/>
        <v>6786127.5291615855</v>
      </c>
      <c r="AW364" s="34">
        <f t="shared" si="218"/>
        <v>7431413.9282484166</v>
      </c>
      <c r="AX364" s="34">
        <f t="shared" si="218"/>
        <v>8068424.1132002324</v>
      </c>
      <c r="AY364" s="34">
        <f t="shared" si="218"/>
        <v>7347490.6545772683</v>
      </c>
      <c r="AZ364" s="34">
        <f t="shared" si="218"/>
        <v>7073723.4001296433</v>
      </c>
      <c r="BA364" s="34">
        <f t="shared" si="218"/>
        <v>7086614.1732283439</v>
      </c>
      <c r="BB364" s="34">
        <f t="shared" si="218"/>
        <v>7041168.1981929904</v>
      </c>
      <c r="BC364" s="34">
        <f t="shared" si="218"/>
        <v>7447140.8265605448</v>
      </c>
      <c r="BD364" s="34">
        <f t="shared" si="218"/>
        <v>0</v>
      </c>
      <c r="BG364" s="50" t="str">
        <f t="shared" si="205"/>
        <v>2022JulhoEl Salvador</v>
      </c>
      <c r="BH364" s="2">
        <v>2022</v>
      </c>
      <c r="BI364" s="55" t="s">
        <v>60</v>
      </c>
      <c r="BJ364" s="55" t="str">
        <f t="shared" si="211"/>
        <v>Julho/2022</v>
      </c>
      <c r="BK364" s="2" t="s">
        <v>27</v>
      </c>
      <c r="BL364" s="2" t="s">
        <v>21</v>
      </c>
      <c r="BM364" s="52" t="s">
        <v>1204</v>
      </c>
      <c r="BN364" s="51">
        <f t="shared" si="206"/>
        <v>15623873.743653258</v>
      </c>
    </row>
    <row r="365" spans="4:66" x14ac:dyDescent="0.25">
      <c r="D365" t="str">
        <f t="shared" si="207"/>
        <v>2022DezembroFrança</v>
      </c>
      <c r="E365" s="2">
        <v>2022</v>
      </c>
      <c r="F365" s="2" t="s">
        <v>65</v>
      </c>
      <c r="G365" s="2" t="s">
        <v>38</v>
      </c>
      <c r="H365" s="2" t="s">
        <v>29</v>
      </c>
      <c r="I365" s="45">
        <f t="shared" si="208"/>
        <v>443604915.85471392</v>
      </c>
      <c r="J365" s="33">
        <v>226891886.01229301</v>
      </c>
      <c r="K365" s="41">
        <v>48137924.328191333</v>
      </c>
      <c r="L365" s="41">
        <v>46238365.735827647</v>
      </c>
      <c r="M365" s="41">
        <v>16354642.40454806</v>
      </c>
      <c r="N365" s="43">
        <v>17554538.621411376</v>
      </c>
      <c r="O365" s="43">
        <v>5728300.7710470185</v>
      </c>
      <c r="P365" s="43">
        <v>82699257.981395543</v>
      </c>
      <c r="AC365" s="50" t="str">
        <f t="shared" si="209"/>
        <v>2022DezembroFrança</v>
      </c>
      <c r="AD365" s="2">
        <v>2022</v>
      </c>
      <c r="AE365" s="2" t="s">
        <v>65</v>
      </c>
      <c r="AF365" s="2" t="s">
        <v>38</v>
      </c>
      <c r="AG365" s="2" t="s">
        <v>29</v>
      </c>
      <c r="AH365" s="54">
        <f t="shared" si="210"/>
        <v>443604915.85471392</v>
      </c>
      <c r="AI365" s="27">
        <f t="shared" si="196"/>
        <v>1.2602412382236193E-2</v>
      </c>
      <c r="AJ365" s="28">
        <f t="shared" si="197"/>
        <v>64673484.829354398</v>
      </c>
      <c r="AK365" s="46">
        <f t="shared" si="198"/>
        <v>33078733.854080006</v>
      </c>
      <c r="AL365" s="46">
        <f t="shared" si="199"/>
        <v>7018063.1627074191</v>
      </c>
      <c r="AM365" s="46">
        <f t="shared" si="200"/>
        <v>6741125.1274987701</v>
      </c>
      <c r="AN365" s="46">
        <f t="shared" si="201"/>
        <v>2384355.266672628</v>
      </c>
      <c r="AO365" s="46">
        <f t="shared" si="202"/>
        <v>2559289.0129062356</v>
      </c>
      <c r="AP365" s="46">
        <f t="shared" si="203"/>
        <v>835133.1551420897</v>
      </c>
      <c r="AQ365" s="46">
        <f t="shared" si="204"/>
        <v>12056785.250347255</v>
      </c>
      <c r="AR365" s="2" t="s">
        <v>1194</v>
      </c>
      <c r="AS365" s="34">
        <f>AS377*AS361</f>
        <v>54112554.112554103</v>
      </c>
      <c r="AT365" s="34">
        <f t="shared" ref="AT365:BD365" si="219">AT377*AT361</f>
        <v>55319148.936170213</v>
      </c>
      <c r="AU365" s="34">
        <f t="shared" si="219"/>
        <v>56643356.643356629</v>
      </c>
      <c r="AV365" s="34">
        <f t="shared" si="219"/>
        <v>58054226.475279108</v>
      </c>
      <c r="AW365" s="34">
        <f t="shared" si="219"/>
        <v>59530791.788856298</v>
      </c>
      <c r="AX365" s="34">
        <f t="shared" si="219"/>
        <v>61058344.640434206</v>
      </c>
      <c r="AY365" s="2">
        <f>AY377*AY361</f>
        <v>74781675.01789549</v>
      </c>
      <c r="AZ365" s="34">
        <f t="shared" si="219"/>
        <v>83812098.681987152</v>
      </c>
      <c r="BA365" s="34">
        <f t="shared" si="219"/>
        <v>90000000.000000015</v>
      </c>
      <c r="BB365" s="34">
        <f t="shared" si="219"/>
        <v>96455816.910362363</v>
      </c>
      <c r="BC365" s="34">
        <f t="shared" si="219"/>
        <v>99075715.370979995</v>
      </c>
      <c r="BD365" s="34">
        <f t="shared" si="219"/>
        <v>0</v>
      </c>
      <c r="BG365" s="50" t="str">
        <f t="shared" si="205"/>
        <v>2022JulhoGuatemala</v>
      </c>
      <c r="BH365" s="2">
        <v>2022</v>
      </c>
      <c r="BI365" s="55" t="s">
        <v>60</v>
      </c>
      <c r="BJ365" s="55" t="str">
        <f t="shared" si="211"/>
        <v>Julho/2022</v>
      </c>
      <c r="BK365" s="2" t="s">
        <v>27</v>
      </c>
      <c r="BL365" s="2" t="s">
        <v>22</v>
      </c>
      <c r="BM365" s="52" t="s">
        <v>1204</v>
      </c>
      <c r="BN365" s="51">
        <f t="shared" si="206"/>
        <v>37497296.984767824</v>
      </c>
    </row>
    <row r="366" spans="4:66" x14ac:dyDescent="0.25">
      <c r="D366" t="str">
        <f t="shared" si="207"/>
        <v>2022DezembroReino Unido</v>
      </c>
      <c r="E366" s="2">
        <v>2022</v>
      </c>
      <c r="F366" s="2" t="s">
        <v>65</v>
      </c>
      <c r="G366" s="2" t="s">
        <v>38</v>
      </c>
      <c r="H366" s="2" t="s">
        <v>30</v>
      </c>
      <c r="I366" s="45">
        <f t="shared" si="208"/>
        <v>945541055.0649538</v>
      </c>
      <c r="J366" s="33">
        <v>433465095.66527623</v>
      </c>
      <c r="K366" s="41">
        <v>80871712.871361434</v>
      </c>
      <c r="L366" s="41">
        <v>183026864.37098444</v>
      </c>
      <c r="M366" s="41">
        <v>49063927.213644184</v>
      </c>
      <c r="N366" s="43">
        <v>87772693.107056871</v>
      </c>
      <c r="O366" s="43">
        <v>28641503.855235096</v>
      </c>
      <c r="P366" s="43">
        <v>82699257.981395543</v>
      </c>
      <c r="AC366" s="50" t="str">
        <f t="shared" si="209"/>
        <v>2022DezembroReino Unido</v>
      </c>
      <c r="AD366" s="2">
        <v>2022</v>
      </c>
      <c r="AE366" s="2" t="s">
        <v>65</v>
      </c>
      <c r="AF366" s="2" t="s">
        <v>38</v>
      </c>
      <c r="AG366" s="2" t="s">
        <v>30</v>
      </c>
      <c r="AH366" s="54">
        <f t="shared" si="210"/>
        <v>945541055.0649538</v>
      </c>
      <c r="AI366" s="27">
        <f t="shared" si="196"/>
        <v>2.6861961791618011E-2</v>
      </c>
      <c r="AJ366" s="28">
        <f t="shared" si="197"/>
        <v>137851121.33496487</v>
      </c>
      <c r="AK366" s="46">
        <f t="shared" si="198"/>
        <v>63195193.034660332</v>
      </c>
      <c r="AL366" s="46">
        <f t="shared" si="199"/>
        <v>11790346.113348465</v>
      </c>
      <c r="AM366" s="46">
        <f t="shared" si="200"/>
        <v>26683620.296349302</v>
      </c>
      <c r="AN366" s="46">
        <f t="shared" si="201"/>
        <v>7153065.8000178859</v>
      </c>
      <c r="AO366" s="46">
        <f t="shared" si="202"/>
        <v>12796445.064531179</v>
      </c>
      <c r="AP366" s="46">
        <f t="shared" si="203"/>
        <v>4175665.7757104496</v>
      </c>
      <c r="AQ366" s="46">
        <f t="shared" si="204"/>
        <v>12056785.250347259</v>
      </c>
      <c r="AS366" s="38">
        <v>1</v>
      </c>
      <c r="AT366" s="38">
        <v>1</v>
      </c>
      <c r="AU366" s="38">
        <v>1</v>
      </c>
      <c r="AV366" s="38">
        <v>1</v>
      </c>
      <c r="AW366" s="38">
        <v>1</v>
      </c>
      <c r="AX366" s="38">
        <v>1</v>
      </c>
      <c r="AY366" s="38">
        <v>1</v>
      </c>
      <c r="AZ366" s="38">
        <v>1</v>
      </c>
      <c r="BA366" s="38">
        <v>1</v>
      </c>
      <c r="BB366" s="38">
        <v>1</v>
      </c>
      <c r="BC366" s="38">
        <v>1</v>
      </c>
      <c r="BD366" s="38">
        <v>1</v>
      </c>
      <c r="BG366" s="50" t="str">
        <f t="shared" si="205"/>
        <v>2022JulhoHonduras</v>
      </c>
      <c r="BH366" s="2">
        <v>2022</v>
      </c>
      <c r="BI366" s="55" t="s">
        <v>60</v>
      </c>
      <c r="BJ366" s="55" t="str">
        <f t="shared" si="211"/>
        <v>Julho/2022</v>
      </c>
      <c r="BK366" s="2" t="s">
        <v>27</v>
      </c>
      <c r="BL366" s="2" t="s">
        <v>23</v>
      </c>
      <c r="BM366" s="52" t="s">
        <v>1204</v>
      </c>
      <c r="BN366" s="51">
        <f t="shared" si="206"/>
        <v>18748648.492383912</v>
      </c>
    </row>
    <row r="367" spans="4:66" x14ac:dyDescent="0.25">
      <c r="D367" t="str">
        <f t="shared" si="207"/>
        <v>2022DezembroItália</v>
      </c>
      <c r="E367" s="2">
        <v>2022</v>
      </c>
      <c r="F367" s="2" t="s">
        <v>65</v>
      </c>
      <c r="G367" s="2" t="s">
        <v>38</v>
      </c>
      <c r="H367" s="2" t="s">
        <v>31</v>
      </c>
      <c r="I367" s="45">
        <f t="shared" si="208"/>
        <v>373102051.6124661</v>
      </c>
      <c r="J367" s="33">
        <v>193027425.41344333</v>
      </c>
      <c r="K367" s="41">
        <v>48137924.328191333</v>
      </c>
      <c r="L367" s="41">
        <v>30825577.157218426</v>
      </c>
      <c r="M367" s="41">
        <v>8177321.2022740301</v>
      </c>
      <c r="N367" s="43">
        <v>10532723.172846826</v>
      </c>
      <c r="O367" s="43">
        <v>4296225.5782852639</v>
      </c>
      <c r="P367" s="43">
        <v>78104854.760206893</v>
      </c>
      <c r="AC367" s="50" t="str">
        <f t="shared" si="209"/>
        <v>2022DezembroItália</v>
      </c>
      <c r="AD367" s="2">
        <v>2022</v>
      </c>
      <c r="AE367" s="2" t="s">
        <v>65</v>
      </c>
      <c r="AF367" s="2" t="s">
        <v>38</v>
      </c>
      <c r="AG367" s="2" t="s">
        <v>31</v>
      </c>
      <c r="AH367" s="54">
        <f t="shared" si="210"/>
        <v>373102051.6124661</v>
      </c>
      <c r="AI367" s="27">
        <f t="shared" si="196"/>
        <v>1.0599490102626881E-2</v>
      </c>
      <c r="AJ367" s="28">
        <f t="shared" si="197"/>
        <v>54394820.734273925</v>
      </c>
      <c r="AK367" s="46">
        <f t="shared" si="198"/>
        <v>28141609.398247182</v>
      </c>
      <c r="AL367" s="46">
        <f t="shared" si="199"/>
        <v>7018063.1627074201</v>
      </c>
      <c r="AM367" s="46">
        <f t="shared" si="200"/>
        <v>4494083.4183325134</v>
      </c>
      <c r="AN367" s="46">
        <f t="shared" si="201"/>
        <v>1192177.6333363142</v>
      </c>
      <c r="AO367" s="46">
        <f t="shared" si="202"/>
        <v>1535573.4077437418</v>
      </c>
      <c r="AP367" s="46">
        <f t="shared" si="203"/>
        <v>626349.86635656736</v>
      </c>
      <c r="AQ367" s="46">
        <f t="shared" si="204"/>
        <v>11386963.847550187</v>
      </c>
      <c r="AS367" s="37">
        <f>AS373</f>
        <v>0.52380952380952395</v>
      </c>
      <c r="AT367" s="37">
        <f t="shared" ref="AT367:BD367" si="220">AT373</f>
        <v>0.53191489361702127</v>
      </c>
      <c r="AU367" s="37">
        <f t="shared" si="220"/>
        <v>0.53846153846153855</v>
      </c>
      <c r="AV367" s="37">
        <f t="shared" si="220"/>
        <v>0.54385964912280704</v>
      </c>
      <c r="AW367" s="37">
        <f t="shared" si="220"/>
        <v>0.54838709677419351</v>
      </c>
      <c r="AX367" s="37">
        <f t="shared" si="220"/>
        <v>0.55223880597014918</v>
      </c>
      <c r="AY367" s="37">
        <f t="shared" si="220"/>
        <v>0.46929133858267713</v>
      </c>
      <c r="AZ367" s="37">
        <f t="shared" si="220"/>
        <v>0.42379182156133843</v>
      </c>
      <c r="BA367" s="37">
        <f t="shared" si="220"/>
        <v>0.39999999999999991</v>
      </c>
      <c r="BB367" s="37">
        <f t="shared" si="220"/>
        <v>0.37587412587412583</v>
      </c>
      <c r="BC367" s="37">
        <f t="shared" si="220"/>
        <v>0.3772383605252686</v>
      </c>
      <c r="BD367" s="37">
        <f t="shared" si="220"/>
        <v>0.38497994896099152</v>
      </c>
      <c r="BG367" s="50" t="str">
        <f t="shared" si="205"/>
        <v>2022JulhoNicarágua</v>
      </c>
      <c r="BH367" s="2">
        <v>2022</v>
      </c>
      <c r="BI367" s="55" t="s">
        <v>60</v>
      </c>
      <c r="BJ367" s="55" t="str">
        <f t="shared" si="211"/>
        <v>Julho/2022</v>
      </c>
      <c r="BK367" s="2" t="s">
        <v>27</v>
      </c>
      <c r="BL367" s="2" t="s">
        <v>24</v>
      </c>
      <c r="BM367" s="52" t="s">
        <v>1204</v>
      </c>
      <c r="BN367" s="51">
        <f t="shared" si="206"/>
        <v>3749729.6984767821</v>
      </c>
    </row>
    <row r="368" spans="4:66" x14ac:dyDescent="0.25">
      <c r="D368" t="str">
        <f t="shared" si="207"/>
        <v>2022DezembroEspanha</v>
      </c>
      <c r="E368" s="2">
        <v>2022</v>
      </c>
      <c r="F368" s="2" t="s">
        <v>65</v>
      </c>
      <c r="G368" s="2" t="s">
        <v>38</v>
      </c>
      <c r="H368" s="2" t="s">
        <v>32</v>
      </c>
      <c r="I368" s="45">
        <f t="shared" si="208"/>
        <v>312065760.03470683</v>
      </c>
      <c r="J368" s="33">
        <v>145617180.57505372</v>
      </c>
      <c r="K368" s="41">
        <v>48137924.328191333</v>
      </c>
      <c r="L368" s="41">
        <v>30825577.157218426</v>
      </c>
      <c r="M368" s="41">
        <v>4088660.601137015</v>
      </c>
      <c r="N368" s="43">
        <v>7021815.4485645499</v>
      </c>
      <c r="O368" s="43">
        <v>2864150.3855235092</v>
      </c>
      <c r="P368" s="43">
        <v>73510451.539018258</v>
      </c>
      <c r="AC368" s="50" t="str">
        <f t="shared" si="209"/>
        <v>2022DezembroEspanha</v>
      </c>
      <c r="AD368" s="2">
        <v>2022</v>
      </c>
      <c r="AE368" s="2" t="s">
        <v>65</v>
      </c>
      <c r="AF368" s="2" t="s">
        <v>38</v>
      </c>
      <c r="AG368" s="2" t="s">
        <v>32</v>
      </c>
      <c r="AH368" s="54">
        <f t="shared" si="210"/>
        <v>312065760.03470683</v>
      </c>
      <c r="AI368" s="27">
        <f t="shared" si="196"/>
        <v>8.8655045464405367E-3</v>
      </c>
      <c r="AJ368" s="28">
        <f t="shared" si="197"/>
        <v>45496295.18527595</v>
      </c>
      <c r="AK368" s="46">
        <f t="shared" si="198"/>
        <v>21229635.1600812</v>
      </c>
      <c r="AL368" s="46">
        <f t="shared" si="199"/>
        <v>7018063.1627074191</v>
      </c>
      <c r="AM368" s="46">
        <f t="shared" si="200"/>
        <v>4494083.4183325134</v>
      </c>
      <c r="AN368" s="46">
        <f t="shared" si="201"/>
        <v>596088.81666815712</v>
      </c>
      <c r="AO368" s="46">
        <f t="shared" si="202"/>
        <v>1023715.6051624941</v>
      </c>
      <c r="AP368" s="46">
        <f t="shared" si="203"/>
        <v>417566.57757104485</v>
      </c>
      <c r="AQ368" s="46">
        <f t="shared" si="204"/>
        <v>10717142.444753116</v>
      </c>
      <c r="AR368" s="2" t="s">
        <v>39</v>
      </c>
      <c r="AS368" s="2">
        <v>250</v>
      </c>
      <c r="AT368" s="2">
        <v>260</v>
      </c>
      <c r="AU368" s="2">
        <v>270</v>
      </c>
      <c r="AV368" s="2">
        <v>280</v>
      </c>
      <c r="AW368" s="2">
        <v>290</v>
      </c>
      <c r="AX368" s="2">
        <v>300</v>
      </c>
      <c r="AY368" s="2">
        <v>310</v>
      </c>
      <c r="AZ368" s="2">
        <v>320</v>
      </c>
      <c r="BA368" s="2">
        <v>330</v>
      </c>
      <c r="BB368" s="2">
        <v>340</v>
      </c>
      <c r="BC368" s="2">
        <v>350</v>
      </c>
      <c r="BD368" s="2">
        <v>360</v>
      </c>
      <c r="BG368" s="50" t="str">
        <f t="shared" si="205"/>
        <v>2022JulhoPanamá</v>
      </c>
      <c r="BH368" s="2">
        <v>2022</v>
      </c>
      <c r="BI368" s="55" t="s">
        <v>60</v>
      </c>
      <c r="BJ368" s="55" t="str">
        <f t="shared" si="211"/>
        <v>Julho/2022</v>
      </c>
      <c r="BK368" s="2" t="s">
        <v>27</v>
      </c>
      <c r="BL368" s="2" t="s">
        <v>25</v>
      </c>
      <c r="BM368" s="52" t="s">
        <v>1204</v>
      </c>
      <c r="BN368" s="51">
        <f t="shared" si="206"/>
        <v>7499459.3969535651</v>
      </c>
    </row>
    <row r="369" spans="4:66" x14ac:dyDescent="0.25">
      <c r="D369" t="str">
        <f t="shared" si="207"/>
        <v>2022DezembroPolônia</v>
      </c>
      <c r="E369" s="2">
        <v>2022</v>
      </c>
      <c r="F369" s="2" t="s">
        <v>65</v>
      </c>
      <c r="G369" s="2" t="s">
        <v>38</v>
      </c>
      <c r="H369" s="2" t="s">
        <v>33</v>
      </c>
      <c r="I369" s="45">
        <f t="shared" si="208"/>
        <v>240353295.19452709</v>
      </c>
      <c r="J369" s="33">
        <v>94820489.676779166</v>
      </c>
      <c r="K369" s="41">
        <v>40435856.435680717</v>
      </c>
      <c r="L369" s="41">
        <v>15235541.509955209</v>
      </c>
      <c r="M369" s="41">
        <v>13600176.315361019</v>
      </c>
      <c r="N369" s="43">
        <v>5913107.7461596215</v>
      </c>
      <c r="O369" s="43">
        <v>1432075.1927617546</v>
      </c>
      <c r="P369" s="43">
        <v>68916048.317829609</v>
      </c>
      <c r="AC369" s="50" t="str">
        <f t="shared" si="209"/>
        <v>2022DezembroPolônia</v>
      </c>
      <c r="AD369" s="2">
        <v>2022</v>
      </c>
      <c r="AE369" s="2" t="s">
        <v>65</v>
      </c>
      <c r="AF369" s="2" t="s">
        <v>38</v>
      </c>
      <c r="AG369" s="2" t="s">
        <v>33</v>
      </c>
      <c r="AH369" s="54">
        <f t="shared" si="210"/>
        <v>240353295.19452709</v>
      </c>
      <c r="AI369" s="27">
        <f t="shared" si="196"/>
        <v>6.8282186134808846E-3</v>
      </c>
      <c r="AJ369" s="28">
        <f t="shared" si="197"/>
        <v>35041282.535154775</v>
      </c>
      <c r="AK369" s="46">
        <f t="shared" si="198"/>
        <v>13823948.476331947</v>
      </c>
      <c r="AL369" s="46">
        <f t="shared" si="199"/>
        <v>5895173.0566742336</v>
      </c>
      <c r="AM369" s="46">
        <f t="shared" si="200"/>
        <v>2221200.7295108447</v>
      </c>
      <c r="AN369" s="46">
        <f t="shared" si="201"/>
        <v>1982779.6428119752</v>
      </c>
      <c r="AO369" s="46">
        <f t="shared" si="202"/>
        <v>862076.29908420588</v>
      </c>
      <c r="AP369" s="46">
        <f t="shared" si="203"/>
        <v>208783.28878552248</v>
      </c>
      <c r="AQ369" s="46">
        <f t="shared" si="204"/>
        <v>10047321.041956047</v>
      </c>
      <c r="AR369" s="2" t="s">
        <v>40</v>
      </c>
      <c r="AS369" s="2">
        <v>150</v>
      </c>
      <c r="AT369" s="2">
        <v>160</v>
      </c>
      <c r="AU369" s="2">
        <v>170</v>
      </c>
      <c r="AV369" s="2">
        <v>180</v>
      </c>
      <c r="AW369" s="2">
        <v>190</v>
      </c>
      <c r="AX369" s="2">
        <v>200</v>
      </c>
      <c r="AY369" s="2">
        <v>210</v>
      </c>
      <c r="AZ369" s="2">
        <v>220</v>
      </c>
      <c r="BA369" s="2">
        <v>230</v>
      </c>
      <c r="BB369" s="2">
        <v>240</v>
      </c>
      <c r="BC369" s="2">
        <v>250</v>
      </c>
      <c r="BD369" s="2">
        <v>260</v>
      </c>
      <c r="BG369" s="50" t="str">
        <f t="shared" si="205"/>
        <v>2022AgostoCosta Rica</v>
      </c>
      <c r="BH369" s="2">
        <v>2022</v>
      </c>
      <c r="BI369" s="55" t="s">
        <v>61</v>
      </c>
      <c r="BJ369" s="55" t="str">
        <f t="shared" si="211"/>
        <v>Agosto/2022</v>
      </c>
      <c r="BK369" s="2" t="s">
        <v>27</v>
      </c>
      <c r="BL369" s="2" t="s">
        <v>20</v>
      </c>
      <c r="BM369" s="52" t="s">
        <v>1204</v>
      </c>
      <c r="BN369" s="51">
        <f t="shared" si="206"/>
        <v>13137186.079927415</v>
      </c>
    </row>
    <row r="370" spans="4:66" x14ac:dyDescent="0.25">
      <c r="D370" t="str">
        <f t="shared" si="207"/>
        <v>2022DezembroRússia</v>
      </c>
      <c r="E370" s="2">
        <v>2022</v>
      </c>
      <c r="F370" s="2" t="s">
        <v>65</v>
      </c>
      <c r="G370" s="2" t="s">
        <v>38</v>
      </c>
      <c r="H370" s="2" t="s">
        <v>34</v>
      </c>
      <c r="I370" s="45">
        <f t="shared" si="208"/>
        <v>88047597.557009235</v>
      </c>
      <c r="J370" s="33">
        <v>88047597.557009235</v>
      </c>
      <c r="K370" s="41">
        <v>0</v>
      </c>
      <c r="L370" s="41">
        <v>0</v>
      </c>
      <c r="M370" s="41">
        <v>0</v>
      </c>
      <c r="N370" s="43">
        <v>0</v>
      </c>
      <c r="O370" s="43">
        <v>0</v>
      </c>
      <c r="P370" s="43">
        <v>0</v>
      </c>
      <c r="AC370" s="50" t="str">
        <f t="shared" si="209"/>
        <v>2022DezembroRússia</v>
      </c>
      <c r="AD370" s="2">
        <v>2022</v>
      </c>
      <c r="AE370" s="2" t="s">
        <v>65</v>
      </c>
      <c r="AF370" s="2" t="s">
        <v>38</v>
      </c>
      <c r="AG370" s="2" t="s">
        <v>34</v>
      </c>
      <c r="AH370" s="54">
        <f t="shared" si="210"/>
        <v>88047597.557009235</v>
      </c>
      <c r="AI370" s="27">
        <f t="shared" si="196"/>
        <v>2.5013522033241267E-3</v>
      </c>
      <c r="AJ370" s="28">
        <f t="shared" si="197"/>
        <v>12836523.58516538</v>
      </c>
      <c r="AK370" s="46">
        <f t="shared" si="198"/>
        <v>12836523.58516538</v>
      </c>
      <c r="AL370" s="46">
        <f t="shared" si="199"/>
        <v>0</v>
      </c>
      <c r="AM370" s="46">
        <f t="shared" si="200"/>
        <v>0</v>
      </c>
      <c r="AN370" s="46">
        <f t="shared" si="201"/>
        <v>0</v>
      </c>
      <c r="AO370" s="46">
        <f t="shared" si="202"/>
        <v>0</v>
      </c>
      <c r="AP370" s="46">
        <f t="shared" si="203"/>
        <v>0</v>
      </c>
      <c r="AQ370" s="46">
        <f t="shared" si="204"/>
        <v>0</v>
      </c>
      <c r="AR370" s="2" t="s">
        <v>41</v>
      </c>
      <c r="AS370" s="2">
        <v>35</v>
      </c>
      <c r="AT370" s="2">
        <v>40</v>
      </c>
      <c r="AU370" s="2">
        <v>45</v>
      </c>
      <c r="AV370" s="2">
        <v>50</v>
      </c>
      <c r="AW370" s="2">
        <v>55</v>
      </c>
      <c r="AX370" s="2">
        <v>60</v>
      </c>
      <c r="AY370" s="2">
        <v>65</v>
      </c>
      <c r="AZ370" s="2">
        <v>70</v>
      </c>
      <c r="BA370" s="2">
        <v>75</v>
      </c>
      <c r="BB370" s="2">
        <v>80</v>
      </c>
      <c r="BC370" s="2">
        <v>85</v>
      </c>
      <c r="BD370" s="2">
        <v>90</v>
      </c>
      <c r="BG370" s="50" t="str">
        <f t="shared" si="205"/>
        <v>2022AgostoEl Salvador</v>
      </c>
      <c r="BH370" s="2">
        <v>2022</v>
      </c>
      <c r="BI370" s="55" t="s">
        <v>61</v>
      </c>
      <c r="BJ370" s="55" t="str">
        <f t="shared" si="211"/>
        <v>Agosto/2022</v>
      </c>
      <c r="BK370" s="2" t="s">
        <v>27</v>
      </c>
      <c r="BL370" s="2" t="s">
        <v>21</v>
      </c>
      <c r="BM370" s="52" t="s">
        <v>1204</v>
      </c>
      <c r="BN370" s="51">
        <f t="shared" si="206"/>
        <v>16228288.686969159</v>
      </c>
    </row>
    <row r="371" spans="4:66" x14ac:dyDescent="0.25">
      <c r="D371" t="str">
        <f t="shared" si="207"/>
        <v>2022DezembroHolanda</v>
      </c>
      <c r="E371" s="2">
        <v>2022</v>
      </c>
      <c r="F371" s="2" t="s">
        <v>65</v>
      </c>
      <c r="G371" s="2" t="s">
        <v>38</v>
      </c>
      <c r="H371" s="2" t="s">
        <v>35</v>
      </c>
      <c r="I371" s="45">
        <f t="shared" si="208"/>
        <v>202240174.03125626</v>
      </c>
      <c r="J371" s="33">
        <v>81274705.437239289</v>
      </c>
      <c r="K371" s="41">
        <v>36584822.489425413</v>
      </c>
      <c r="L371" s="41">
        <v>11813902.445503963</v>
      </c>
      <c r="M371" s="41">
        <v>2044330.3005685075</v>
      </c>
      <c r="N371" s="43">
        <v>1755453.8621411375</v>
      </c>
      <c r="O371" s="43">
        <v>2148112.7891426319</v>
      </c>
      <c r="P371" s="43">
        <v>66618846.707235292</v>
      </c>
      <c r="AC371" s="50" t="str">
        <f t="shared" si="209"/>
        <v>2022DezembroHolanda</v>
      </c>
      <c r="AD371" s="2">
        <v>2022</v>
      </c>
      <c r="AE371" s="2" t="s">
        <v>65</v>
      </c>
      <c r="AF371" s="2" t="s">
        <v>38</v>
      </c>
      <c r="AG371" s="2" t="s">
        <v>35</v>
      </c>
      <c r="AH371" s="54">
        <f t="shared" si="210"/>
        <v>202240174.03125626</v>
      </c>
      <c r="AI371" s="27">
        <f t="shared" si="196"/>
        <v>5.745459489524327E-3</v>
      </c>
      <c r="AJ371" s="28">
        <f t="shared" si="197"/>
        <v>29484742.751092888</v>
      </c>
      <c r="AK371" s="46">
        <f t="shared" si="198"/>
        <v>11849098.69399881</v>
      </c>
      <c r="AL371" s="46">
        <f t="shared" si="199"/>
        <v>5333728.00365764</v>
      </c>
      <c r="AM371" s="46">
        <f t="shared" si="200"/>
        <v>1722357.4700759358</v>
      </c>
      <c r="AN371" s="46">
        <f t="shared" si="201"/>
        <v>298044.4083340785</v>
      </c>
      <c r="AO371" s="46">
        <f t="shared" si="202"/>
        <v>255928.90129062359</v>
      </c>
      <c r="AP371" s="46">
        <f t="shared" si="203"/>
        <v>313174.93317828368</v>
      </c>
      <c r="AQ371" s="46">
        <f t="shared" si="204"/>
        <v>9712410.3405575119</v>
      </c>
      <c r="AR371" s="2" t="s">
        <v>1194</v>
      </c>
      <c r="AS371" s="39">
        <f>SUM(AS368:AS370)/AS367-SUM(AS368:AS370)</f>
        <v>395.45454545454527</v>
      </c>
      <c r="AT371" s="39">
        <f t="shared" ref="AT371:BD371" si="221">SUM(AT368:AT370)/AT367-SUM(AT368:AT370)</f>
        <v>404.80000000000007</v>
      </c>
      <c r="AU371" s="39">
        <f t="shared" si="221"/>
        <v>415.71428571428555</v>
      </c>
      <c r="AV371" s="39">
        <f t="shared" si="221"/>
        <v>427.74193548387098</v>
      </c>
      <c r="AW371" s="39">
        <f t="shared" si="221"/>
        <v>440.58823529411768</v>
      </c>
      <c r="AX371" s="39">
        <f t="shared" si="221"/>
        <v>454.05405405405418</v>
      </c>
      <c r="AY371" s="39">
        <f>SUM(AY368:AY370)/AY367-SUM(AY368:AY370)</f>
        <v>661.56040268456377</v>
      </c>
      <c r="AZ371" s="39">
        <f t="shared" si="221"/>
        <v>829.38596491228031</v>
      </c>
      <c r="BA371" s="39">
        <f t="shared" si="221"/>
        <v>952.50000000000045</v>
      </c>
      <c r="BB371" s="39">
        <f t="shared" si="221"/>
        <v>1095.9069767441863</v>
      </c>
      <c r="BC371" s="39">
        <f t="shared" si="221"/>
        <v>1130.82805907173</v>
      </c>
      <c r="BD371" s="39">
        <f t="shared" si="221"/>
        <v>1134.2518939393944</v>
      </c>
      <c r="BG371" s="50" t="str">
        <f t="shared" si="205"/>
        <v>2022AgostoGuatemala</v>
      </c>
      <c r="BH371" s="2">
        <v>2022</v>
      </c>
      <c r="BI371" s="55" t="s">
        <v>61</v>
      </c>
      <c r="BJ371" s="55" t="str">
        <f t="shared" si="211"/>
        <v>Agosto/2022</v>
      </c>
      <c r="BK371" s="2" t="s">
        <v>27</v>
      </c>
      <c r="BL371" s="2" t="s">
        <v>22</v>
      </c>
      <c r="BM371" s="52" t="s">
        <v>1204</v>
      </c>
      <c r="BN371" s="51">
        <f t="shared" si="206"/>
        <v>38638782.588021807</v>
      </c>
    </row>
    <row r="372" spans="4:66" x14ac:dyDescent="0.25">
      <c r="D372" t="str">
        <f t="shared" si="207"/>
        <v>2022DezembroSuíça</v>
      </c>
      <c r="E372" s="2">
        <v>2022</v>
      </c>
      <c r="F372" s="2" t="s">
        <v>65</v>
      </c>
      <c r="G372" s="2" t="s">
        <v>38</v>
      </c>
      <c r="H372" s="2" t="s">
        <v>36</v>
      </c>
      <c r="I372" s="45">
        <f t="shared" si="208"/>
        <v>152624144.34189406</v>
      </c>
      <c r="J372" s="33">
        <v>84661151.49712427</v>
      </c>
      <c r="K372" s="41">
        <v>24068962.164095666</v>
      </c>
      <c r="L372" s="41">
        <v>12199222.159969192</v>
      </c>
      <c r="M372" s="41">
        <v>6886165.2229676051</v>
      </c>
      <c r="N372" s="43">
        <v>702181.54485645494</v>
      </c>
      <c r="O372" s="43">
        <v>215565.00269992728</v>
      </c>
      <c r="P372" s="43">
        <v>23890896.750180934</v>
      </c>
      <c r="AC372" s="50" t="str">
        <f t="shared" si="209"/>
        <v>2022DezembroSuíça</v>
      </c>
      <c r="AD372" s="2">
        <v>2022</v>
      </c>
      <c r="AE372" s="2" t="s">
        <v>65</v>
      </c>
      <c r="AF372" s="2" t="s">
        <v>38</v>
      </c>
      <c r="AG372" s="2" t="s">
        <v>36</v>
      </c>
      <c r="AH372" s="54">
        <f t="shared" si="210"/>
        <v>152624144.34189406</v>
      </c>
      <c r="AI372" s="27">
        <f t="shared" ref="AI372:AI374" si="222">AH372/SUM($AH$243:$AH$374)</f>
        <v>4.3359131915310821E-3</v>
      </c>
      <c r="AJ372" s="28">
        <f t="shared" ref="AJ372:AJ374" si="223">AI372*$AA$8</f>
        <v>22251185.527712841</v>
      </c>
      <c r="AK372" s="46">
        <f t="shared" si="198"/>
        <v>12342811.139582096</v>
      </c>
      <c r="AL372" s="46">
        <f t="shared" si="199"/>
        <v>3509031.5813537105</v>
      </c>
      <c r="AM372" s="46">
        <f t="shared" si="200"/>
        <v>1778533.5128050919</v>
      </c>
      <c r="AN372" s="46">
        <f t="shared" si="201"/>
        <v>1003939.0596516331</v>
      </c>
      <c r="AO372" s="46">
        <f t="shared" si="202"/>
        <v>102371.56051624942</v>
      </c>
      <c r="AP372" s="46">
        <f t="shared" si="203"/>
        <v>31427.379259294437</v>
      </c>
      <c r="AQ372" s="46">
        <f t="shared" si="204"/>
        <v>3483071.2945447629</v>
      </c>
      <c r="AS372" s="2" t="s">
        <v>16</v>
      </c>
      <c r="AT372" s="2" t="s">
        <v>55</v>
      </c>
      <c r="AU372" s="2" t="s">
        <v>56</v>
      </c>
      <c r="AV372" s="2" t="s">
        <v>57</v>
      </c>
      <c r="AW372" s="2" t="s">
        <v>58</v>
      </c>
      <c r="AX372" s="2" t="s">
        <v>59</v>
      </c>
      <c r="AY372" s="2" t="s">
        <v>60</v>
      </c>
      <c r="AZ372" s="2" t="s">
        <v>61</v>
      </c>
      <c r="BA372" s="2" t="s">
        <v>62</v>
      </c>
      <c r="BB372" s="2" t="s">
        <v>63</v>
      </c>
      <c r="BC372" s="2" t="s">
        <v>64</v>
      </c>
      <c r="BD372" s="2" t="s">
        <v>65</v>
      </c>
      <c r="BG372" s="50" t="str">
        <f t="shared" si="205"/>
        <v>2022AgostoHonduras</v>
      </c>
      <c r="BH372" s="2">
        <v>2022</v>
      </c>
      <c r="BI372" s="55" t="s">
        <v>61</v>
      </c>
      <c r="BJ372" s="55" t="str">
        <f t="shared" si="211"/>
        <v>Agosto/2022</v>
      </c>
      <c r="BK372" s="2" t="s">
        <v>27</v>
      </c>
      <c r="BL372" s="2" t="s">
        <v>23</v>
      </c>
      <c r="BM372" s="52" t="s">
        <v>1204</v>
      </c>
      <c r="BN372" s="51">
        <f t="shared" si="206"/>
        <v>19319391.294010904</v>
      </c>
    </row>
    <row r="373" spans="4:66" x14ac:dyDescent="0.25">
      <c r="D373" t="str">
        <f t="shared" si="207"/>
        <v>2022DezembroSuécia</v>
      </c>
      <c r="E373" s="2">
        <v>2022</v>
      </c>
      <c r="F373" s="2" t="s">
        <v>65</v>
      </c>
      <c r="G373" s="2" t="s">
        <v>38</v>
      </c>
      <c r="H373" s="2" t="s">
        <v>37</v>
      </c>
      <c r="I373" s="45">
        <f t="shared" si="208"/>
        <v>152561485.83177194</v>
      </c>
      <c r="J373" s="33">
        <v>55876359.988102019</v>
      </c>
      <c r="K373" s="41">
        <v>24068962.164095666</v>
      </c>
      <c r="L373" s="41">
        <v>7706394.2893046066</v>
      </c>
      <c r="M373" s="41">
        <v>1022165.1502842538</v>
      </c>
      <c r="N373" s="43">
        <v>1071750.7789914315</v>
      </c>
      <c r="O373" s="43">
        <v>791409.97494728549</v>
      </c>
      <c r="P373" s="43">
        <v>62024443.486046657</v>
      </c>
      <c r="AC373" s="50" t="str">
        <f t="shared" si="209"/>
        <v>2022DezembroSuécia</v>
      </c>
      <c r="AD373" s="2">
        <v>2022</v>
      </c>
      <c r="AE373" s="2" t="s">
        <v>65</v>
      </c>
      <c r="AF373" s="2" t="s">
        <v>38</v>
      </c>
      <c r="AG373" s="2" t="s">
        <v>37</v>
      </c>
      <c r="AH373" s="54">
        <f t="shared" si="210"/>
        <v>152561485.83177194</v>
      </c>
      <c r="AI373" s="27">
        <f t="shared" si="222"/>
        <v>4.3341331202207947E-3</v>
      </c>
      <c r="AJ373" s="28">
        <f t="shared" si="223"/>
        <v>22242050.497736886</v>
      </c>
      <c r="AK373" s="46">
        <f t="shared" si="198"/>
        <v>8146255.3521241825</v>
      </c>
      <c r="AL373" s="46">
        <f t="shared" si="199"/>
        <v>3509031.58135371</v>
      </c>
      <c r="AM373" s="46">
        <f t="shared" si="200"/>
        <v>1123520.8545831281</v>
      </c>
      <c r="AN373" s="46">
        <f t="shared" si="201"/>
        <v>149022.20416703925</v>
      </c>
      <c r="AO373" s="46">
        <f t="shared" si="202"/>
        <v>156251.3292090123</v>
      </c>
      <c r="AP373" s="46">
        <f t="shared" si="203"/>
        <v>115380.23853936768</v>
      </c>
      <c r="AQ373" s="46">
        <f t="shared" si="204"/>
        <v>9042588.9377604425</v>
      </c>
      <c r="AS373" s="37">
        <f>100%-AS377</f>
        <v>0.52380952380952395</v>
      </c>
      <c r="AT373" s="37">
        <f t="shared" ref="AT373:BD373" si="224">100%-AT377</f>
        <v>0.53191489361702127</v>
      </c>
      <c r="AU373" s="37">
        <f t="shared" si="224"/>
        <v>0.53846153846153855</v>
      </c>
      <c r="AV373" s="37">
        <f t="shared" si="224"/>
        <v>0.54385964912280704</v>
      </c>
      <c r="AW373" s="37">
        <f t="shared" si="224"/>
        <v>0.54838709677419351</v>
      </c>
      <c r="AX373" s="37">
        <f t="shared" si="224"/>
        <v>0.55223880597014918</v>
      </c>
      <c r="AY373" s="37">
        <f t="shared" si="224"/>
        <v>0.46929133858267713</v>
      </c>
      <c r="AZ373" s="37">
        <f t="shared" si="224"/>
        <v>0.42379182156133843</v>
      </c>
      <c r="BA373" s="37">
        <f t="shared" si="224"/>
        <v>0.39999999999999991</v>
      </c>
      <c r="BB373" s="37">
        <f t="shared" si="224"/>
        <v>0.37587412587412583</v>
      </c>
      <c r="BC373" s="37">
        <f t="shared" si="224"/>
        <v>0.3772383605252686</v>
      </c>
      <c r="BD373" s="37">
        <f t="shared" si="224"/>
        <v>0.38497994896099152</v>
      </c>
      <c r="BG373" s="50" t="str">
        <f t="shared" si="205"/>
        <v>2022AgostoNicarágua</v>
      </c>
      <c r="BH373" s="2">
        <v>2022</v>
      </c>
      <c r="BI373" s="55" t="s">
        <v>61</v>
      </c>
      <c r="BJ373" s="55" t="str">
        <f t="shared" si="211"/>
        <v>Agosto/2022</v>
      </c>
      <c r="BK373" s="2" t="s">
        <v>27</v>
      </c>
      <c r="BL373" s="2" t="s">
        <v>24</v>
      </c>
      <c r="BM373" s="52" t="s">
        <v>1204</v>
      </c>
      <c r="BN373" s="51">
        <f t="shared" si="206"/>
        <v>3863878.2588021806</v>
      </c>
    </row>
    <row r="374" spans="4:66" x14ac:dyDescent="0.25">
      <c r="D374" t="str">
        <f t="shared" si="207"/>
        <v>2022DezembroOutros - Europa</v>
      </c>
      <c r="E374" s="2">
        <v>2022</v>
      </c>
      <c r="F374" s="2" t="s">
        <v>65</v>
      </c>
      <c r="G374" s="2" t="s">
        <v>38</v>
      </c>
      <c r="H374" s="2" t="s">
        <v>1192</v>
      </c>
      <c r="I374" s="45">
        <f t="shared" si="208"/>
        <v>134537651.72452414</v>
      </c>
      <c r="J374" s="33">
        <v>63738226.919285931</v>
      </c>
      <c r="K374" s="41">
        <v>16642507.485385673</v>
      </c>
      <c r="L374" s="41">
        <v>16642507.485385673</v>
      </c>
      <c r="M374" s="41">
        <v>5077717.0240216246</v>
      </c>
      <c r="N374" s="43">
        <v>6347146.280027031</v>
      </c>
      <c r="O374" s="43">
        <v>2019678.2560654723</v>
      </c>
      <c r="P374" s="43">
        <v>24069868.274352722</v>
      </c>
      <c r="AC374" s="50" t="str">
        <f t="shared" si="209"/>
        <v>2022DezembroOutros - Europa</v>
      </c>
      <c r="AD374" s="2">
        <v>2022</v>
      </c>
      <c r="AE374" s="2" t="s">
        <v>65</v>
      </c>
      <c r="AF374" s="2" t="s">
        <v>38</v>
      </c>
      <c r="AG374" s="2" t="s">
        <v>1192</v>
      </c>
      <c r="AH374" s="54">
        <f t="shared" si="210"/>
        <v>134537651.72452414</v>
      </c>
      <c r="AI374" s="27">
        <f t="shared" si="222"/>
        <v>3.8220923785376184E-3</v>
      </c>
      <c r="AJ374" s="28">
        <f t="shared" si="223"/>
        <v>19614342.553031288</v>
      </c>
      <c r="AK374" s="46">
        <f t="shared" si="198"/>
        <v>9292442.6767724324</v>
      </c>
      <c r="AL374" s="46">
        <f t="shared" si="199"/>
        <v>2426323.3271540627</v>
      </c>
      <c r="AM374" s="46">
        <f t="shared" si="200"/>
        <v>2426323.3271540627</v>
      </c>
      <c r="AN374" s="46">
        <f t="shared" si="201"/>
        <v>740284.07527469809</v>
      </c>
      <c r="AO374" s="46">
        <f t="shared" si="202"/>
        <v>925355.0940933727</v>
      </c>
      <c r="AP374" s="46">
        <f t="shared" si="203"/>
        <v>294450.36875246628</v>
      </c>
      <c r="AQ374" s="46">
        <f t="shared" si="204"/>
        <v>3509163.6838301904</v>
      </c>
      <c r="AR374" s="2" t="s">
        <v>39</v>
      </c>
      <c r="AS374" s="36">
        <f>AS368/SUM(AS368:AS371)</f>
        <v>0.30103995621237006</v>
      </c>
      <c r="AT374" s="36">
        <f t="shared" ref="AT374:BD374" si="225">AT368/SUM(AT368:AT371)</f>
        <v>0.30064754856614245</v>
      </c>
      <c r="AU374" s="36">
        <f t="shared" si="225"/>
        <v>0.29976209357652661</v>
      </c>
      <c r="AV374" s="36">
        <f t="shared" si="225"/>
        <v>0.29858961128310973</v>
      </c>
      <c r="AW374" s="36">
        <f t="shared" si="225"/>
        <v>0.2972565571299367</v>
      </c>
      <c r="AX374" s="36">
        <f t="shared" si="225"/>
        <v>0.29584221748400852</v>
      </c>
      <c r="AY374" s="36">
        <f>AY368/SUM(AY368:AY371)</f>
        <v>0.24868429907799985</v>
      </c>
      <c r="AZ374" s="36">
        <f t="shared" si="225"/>
        <v>0.22231702114693161</v>
      </c>
      <c r="BA374" s="36">
        <f t="shared" si="225"/>
        <v>0.20787401574803144</v>
      </c>
      <c r="BB374" s="36">
        <f t="shared" si="225"/>
        <v>0.19363212545030725</v>
      </c>
      <c r="BC374" s="36">
        <f t="shared" si="225"/>
        <v>0.19274952727568467</v>
      </c>
      <c r="BD374" s="36">
        <f t="shared" si="225"/>
        <v>0.19520110088162951</v>
      </c>
      <c r="BG374" s="50" t="str">
        <f t="shared" si="205"/>
        <v>2022AgostoPanamá</v>
      </c>
      <c r="BH374" s="2">
        <v>2022</v>
      </c>
      <c r="BI374" s="55" t="s">
        <v>61</v>
      </c>
      <c r="BJ374" s="55" t="str">
        <f t="shared" si="211"/>
        <v>Agosto/2022</v>
      </c>
      <c r="BK374" s="2" t="s">
        <v>27</v>
      </c>
      <c r="BL374" s="2" t="s">
        <v>25</v>
      </c>
      <c r="BM374" s="52" t="s">
        <v>1204</v>
      </c>
      <c r="BN374" s="51">
        <f t="shared" si="206"/>
        <v>7727756.5176043613</v>
      </c>
    </row>
    <row r="375" spans="4:66" x14ac:dyDescent="0.25">
      <c r="D375" t="str">
        <f t="shared" si="207"/>
        <v>2022JaneiroNigéria</v>
      </c>
      <c r="E375" s="2">
        <v>2022</v>
      </c>
      <c r="F375" s="2" t="s">
        <v>16</v>
      </c>
      <c r="G375" s="2" t="s">
        <v>42</v>
      </c>
      <c r="H375" s="2" t="s">
        <v>39</v>
      </c>
      <c r="I375" s="45">
        <f t="shared" si="208"/>
        <v>110223507.98367029</v>
      </c>
      <c r="J375" s="33">
        <v>27299315.671408698</v>
      </c>
      <c r="K375" s="41">
        <v>1517307.3640815583</v>
      </c>
      <c r="L375" s="41">
        <v>26615272.938443679</v>
      </c>
      <c r="M375" s="41">
        <v>9126669.0940781124</v>
      </c>
      <c r="N375" s="43">
        <v>957625.34088525327</v>
      </c>
      <c r="O375" s="43">
        <v>10498231.641549127</v>
      </c>
      <c r="P375" s="43">
        <v>34209085.933223873</v>
      </c>
      <c r="Q375" t="s">
        <v>92</v>
      </c>
      <c r="AC375" s="50" t="str">
        <f t="shared" si="209"/>
        <v>2022JaneiroNigéria</v>
      </c>
      <c r="AD375" s="2">
        <v>2022</v>
      </c>
      <c r="AE375" s="2" t="s">
        <v>16</v>
      </c>
      <c r="AF375" s="2" t="s">
        <v>42</v>
      </c>
      <c r="AG375" s="2" t="s">
        <v>39</v>
      </c>
      <c r="AH375" s="54">
        <f t="shared" si="210"/>
        <v>110223507.98367029</v>
      </c>
      <c r="AI375" s="27">
        <f>AH375/SUM($AH$375:$AH$422)</f>
        <v>1.2852516739159608E-2</v>
      </c>
      <c r="AJ375" s="28">
        <f>AI375*$AA$3</f>
        <v>12401764.252435494</v>
      </c>
      <c r="AK375" s="46">
        <f t="shared" si="198"/>
        <v>3071574.1442359681</v>
      </c>
      <c r="AL375" s="46">
        <f t="shared" si="199"/>
        <v>170719.37349890545</v>
      </c>
      <c r="AM375" s="46">
        <f t="shared" si="200"/>
        <v>2994609.2855773172</v>
      </c>
      <c r="AN375" s="46">
        <f t="shared" si="201"/>
        <v>1026884.378707258</v>
      </c>
      <c r="AO375" s="46">
        <f t="shared" si="202"/>
        <v>107746.92202299135</v>
      </c>
      <c r="AP375" s="46">
        <f t="shared" si="203"/>
        <v>1181205.3187895264</v>
      </c>
      <c r="AQ375" s="46">
        <f t="shared" si="204"/>
        <v>3849024.8296035286</v>
      </c>
      <c r="AR375" s="2" t="s">
        <v>40</v>
      </c>
      <c r="AS375" s="36">
        <f t="shared" ref="AS375:BD375" si="226">AS369/SUM(AS368:AS371)</f>
        <v>0.18062397372742203</v>
      </c>
      <c r="AT375" s="36">
        <f t="shared" si="226"/>
        <v>0.18501387604070305</v>
      </c>
      <c r="AU375" s="36">
        <f t="shared" si="226"/>
        <v>0.18873909595559082</v>
      </c>
      <c r="AV375" s="36">
        <f t="shared" si="226"/>
        <v>0.19195046439628483</v>
      </c>
      <c r="AW375" s="36">
        <f t="shared" si="226"/>
        <v>0.19475429605064817</v>
      </c>
      <c r="AX375" s="36">
        <f t="shared" si="226"/>
        <v>0.19722814498933899</v>
      </c>
      <c r="AY375" s="36">
        <f t="shared" si="226"/>
        <v>0.16846355743993538</v>
      </c>
      <c r="AZ375" s="36">
        <f t="shared" si="226"/>
        <v>0.1528429520385155</v>
      </c>
      <c r="BA375" s="36">
        <f t="shared" si="226"/>
        <v>0.1448818897637795</v>
      </c>
      <c r="BB375" s="36">
        <f t="shared" si="226"/>
        <v>0.13668150031786394</v>
      </c>
      <c r="BC375" s="36">
        <f t="shared" si="226"/>
        <v>0.1376782337683462</v>
      </c>
      <c r="BD375" s="36">
        <f t="shared" si="226"/>
        <v>0.14097857285895463</v>
      </c>
      <c r="BG375" s="50" t="str">
        <f t="shared" si="205"/>
        <v>2022SetembroCosta Rica</v>
      </c>
      <c r="BH375" s="2">
        <v>2022</v>
      </c>
      <c r="BI375" s="55" t="s">
        <v>62</v>
      </c>
      <c r="BJ375" s="55" t="str">
        <f t="shared" si="211"/>
        <v>Setembro/2022</v>
      </c>
      <c r="BK375" s="2" t="s">
        <v>27</v>
      </c>
      <c r="BL375" s="2" t="s">
        <v>20</v>
      </c>
      <c r="BM375" s="52" t="s">
        <v>1204</v>
      </c>
      <c r="BN375" s="51">
        <f t="shared" si="206"/>
        <v>13771139.758317709</v>
      </c>
    </row>
    <row r="376" spans="4:66" x14ac:dyDescent="0.25">
      <c r="D376" t="str">
        <f t="shared" si="207"/>
        <v>2022JaneiroEgito</v>
      </c>
      <c r="E376" s="2">
        <v>2022</v>
      </c>
      <c r="F376" s="2" t="s">
        <v>16</v>
      </c>
      <c r="G376" s="2" t="s">
        <v>42</v>
      </c>
      <c r="H376" s="2" t="s">
        <v>40</v>
      </c>
      <c r="I376" s="45">
        <f t="shared" si="208"/>
        <v>54814148.226543546</v>
      </c>
      <c r="J376" s="33">
        <v>11869267.683221173</v>
      </c>
      <c r="K376" s="41">
        <v>851172.42375306936</v>
      </c>
      <c r="L376" s="41">
        <v>13309233.449477356</v>
      </c>
      <c r="M376" s="41">
        <v>4563334.5470390562</v>
      </c>
      <c r="N376" s="43">
        <v>1596042.2348087553</v>
      </c>
      <c r="O376" s="43">
        <v>2099646.3283098252</v>
      </c>
      <c r="P376" s="43">
        <v>20525451.559934322</v>
      </c>
      <c r="AC376" s="50" t="str">
        <f t="shared" si="209"/>
        <v>2022JaneiroEgito</v>
      </c>
      <c r="AD376" s="2">
        <v>2022</v>
      </c>
      <c r="AE376" s="2" t="s">
        <v>16</v>
      </c>
      <c r="AF376" s="2" t="s">
        <v>42</v>
      </c>
      <c r="AG376" s="2" t="s">
        <v>40</v>
      </c>
      <c r="AH376" s="54">
        <f t="shared" si="210"/>
        <v>54814148.226543546</v>
      </c>
      <c r="AI376" s="27">
        <f t="shared" ref="AI376:AI422" si="227">AH376/SUM($AH$375:$AH$422)</f>
        <v>6.3915563069250076E-3</v>
      </c>
      <c r="AJ376" s="28">
        <f t="shared" ref="AJ376:AJ398" si="228">AI376*$AA$3</f>
        <v>6167397.1046572011</v>
      </c>
      <c r="AK376" s="46">
        <f t="shared" si="198"/>
        <v>1335467.0192330291</v>
      </c>
      <c r="AL376" s="46">
        <f t="shared" si="199"/>
        <v>95769.404645727453</v>
      </c>
      <c r="AM376" s="46">
        <f t="shared" si="200"/>
        <v>1497484.3265331427</v>
      </c>
      <c r="AN376" s="46">
        <f t="shared" si="201"/>
        <v>513442.18935362896</v>
      </c>
      <c r="AO376" s="46">
        <f t="shared" si="202"/>
        <v>179578.2033716522</v>
      </c>
      <c r="AP376" s="46">
        <f t="shared" si="203"/>
        <v>236241.06375790515</v>
      </c>
      <c r="AQ376" s="46">
        <f t="shared" si="204"/>
        <v>2309414.8977621165</v>
      </c>
      <c r="AR376" s="2" t="s">
        <v>41</v>
      </c>
      <c r="AS376" s="36">
        <f t="shared" ref="AS376:BD376" si="229">AS370/SUM(AS368:AS371)</f>
        <v>4.2145593869731809E-2</v>
      </c>
      <c r="AT376" s="36">
        <f t="shared" si="229"/>
        <v>4.6253469010175761E-2</v>
      </c>
      <c r="AU376" s="36">
        <f t="shared" si="229"/>
        <v>4.9960348929421104E-2</v>
      </c>
      <c r="AV376" s="36">
        <f t="shared" si="229"/>
        <v>5.3319573443412455E-2</v>
      </c>
      <c r="AW376" s="36">
        <f t="shared" si="229"/>
        <v>5.6376243593608683E-2</v>
      </c>
      <c r="AX376" s="36">
        <f t="shared" si="229"/>
        <v>5.9168443496801698E-2</v>
      </c>
      <c r="AY376" s="36">
        <f t="shared" si="229"/>
        <v>5.2143482064741904E-2</v>
      </c>
      <c r="AZ376" s="36">
        <f t="shared" si="229"/>
        <v>4.8631848375891296E-2</v>
      </c>
      <c r="BA376" s="36">
        <f t="shared" si="229"/>
        <v>4.7244094488188962E-2</v>
      </c>
      <c r="BB376" s="36">
        <f t="shared" si="229"/>
        <v>4.5560500105954645E-2</v>
      </c>
      <c r="BC376" s="36">
        <f t="shared" si="229"/>
        <v>4.6810599481237711E-2</v>
      </c>
      <c r="BD376" s="36">
        <f t="shared" si="229"/>
        <v>4.8800275220407377E-2</v>
      </c>
      <c r="BG376" s="50" t="str">
        <f t="shared" si="205"/>
        <v>2022SetembroEl Salvador</v>
      </c>
      <c r="BH376" s="2">
        <v>2022</v>
      </c>
      <c r="BI376" s="55" t="s">
        <v>62</v>
      </c>
      <c r="BJ376" s="55" t="str">
        <f t="shared" si="211"/>
        <v>Setembro/2022</v>
      </c>
      <c r="BK376" s="2" t="s">
        <v>27</v>
      </c>
      <c r="BL376" s="2" t="s">
        <v>21</v>
      </c>
      <c r="BM376" s="52" t="s">
        <v>1204</v>
      </c>
      <c r="BN376" s="51">
        <f t="shared" si="206"/>
        <v>16831393.037943866</v>
      </c>
    </row>
    <row r="377" spans="4:66" x14ac:dyDescent="0.25">
      <c r="D377" t="str">
        <f t="shared" si="207"/>
        <v>2022JaneiroÁfrica do Sul</v>
      </c>
      <c r="E377" s="2">
        <v>2022</v>
      </c>
      <c r="F377" s="2" t="s">
        <v>16</v>
      </c>
      <c r="G377" s="2" t="s">
        <v>42</v>
      </c>
      <c r="H377" s="2" t="s">
        <v>41</v>
      </c>
      <c r="I377" s="45">
        <f t="shared" si="208"/>
        <v>28088328.146093499</v>
      </c>
      <c r="J377" s="33">
        <v>7121560.6099327039</v>
      </c>
      <c r="K377" s="41">
        <v>1073217.4038625655</v>
      </c>
      <c r="L377" s="41">
        <v>7984901.2775842072</v>
      </c>
      <c r="M377" s="41">
        <v>2281667.2735195281</v>
      </c>
      <c r="N377" s="43">
        <v>638416.89392350218</v>
      </c>
      <c r="O377" s="43">
        <v>4199292.6566196503</v>
      </c>
      <c r="P377" s="43">
        <v>4789272.0306513421</v>
      </c>
      <c r="AC377" s="50" t="str">
        <f t="shared" si="209"/>
        <v>2022JaneiroÁfrica do Sul</v>
      </c>
      <c r="AD377" s="2">
        <v>2022</v>
      </c>
      <c r="AE377" s="2" t="s">
        <v>16</v>
      </c>
      <c r="AF377" s="2" t="s">
        <v>42</v>
      </c>
      <c r="AG377" s="2" t="s">
        <v>41</v>
      </c>
      <c r="AH377" s="54">
        <f t="shared" si="210"/>
        <v>28088328.146093499</v>
      </c>
      <c r="AI377" s="27">
        <f t="shared" si="227"/>
        <v>3.2752151902673788E-3</v>
      </c>
      <c r="AJ377" s="28">
        <f t="shared" si="228"/>
        <v>3160349.6412444762</v>
      </c>
      <c r="AK377" s="46">
        <f t="shared" si="198"/>
        <v>801280.21153981762</v>
      </c>
      <c r="AL377" s="46">
        <f t="shared" si="199"/>
        <v>120752.72759678678</v>
      </c>
      <c r="AM377" s="46">
        <f t="shared" si="200"/>
        <v>898418.72242209211</v>
      </c>
      <c r="AN377" s="46">
        <f t="shared" si="201"/>
        <v>256721.09467681448</v>
      </c>
      <c r="AO377" s="46">
        <f t="shared" si="202"/>
        <v>71831.281348660908</v>
      </c>
      <c r="AP377" s="46">
        <f t="shared" si="203"/>
        <v>472482.12751581043</v>
      </c>
      <c r="AQ377" s="46">
        <f t="shared" si="204"/>
        <v>538863.47614449402</v>
      </c>
      <c r="AR377" s="2" t="s">
        <v>1194</v>
      </c>
      <c r="AS377" s="31">
        <f t="shared" ref="AS377:BD377" si="230">SUMIFS($AJ$3:$AJ$554,$AG$3:$AG$554,$AR$377,$AE$3:$AE$554,AS372)/SUMIFS($AJ$3:$AJ$554,$AF$3:$AF$554,"África",$AE$3:$AE$554,AS372)</f>
        <v>0.47619047619047611</v>
      </c>
      <c r="AT377" s="31">
        <f t="shared" si="230"/>
        <v>0.46808510638297873</v>
      </c>
      <c r="AU377" s="31">
        <f t="shared" si="230"/>
        <v>0.46153846153846145</v>
      </c>
      <c r="AV377" s="31">
        <f t="shared" si="230"/>
        <v>0.45614035087719296</v>
      </c>
      <c r="AW377" s="31">
        <f t="shared" si="230"/>
        <v>0.45161290322580644</v>
      </c>
      <c r="AX377" s="31">
        <f t="shared" si="230"/>
        <v>0.44776119402985082</v>
      </c>
      <c r="AY377" s="31">
        <f t="shared" si="230"/>
        <v>0.53070866141732287</v>
      </c>
      <c r="AZ377" s="31">
        <f t="shared" si="230"/>
        <v>0.57620817843866157</v>
      </c>
      <c r="BA377" s="31">
        <f t="shared" si="230"/>
        <v>0.60000000000000009</v>
      </c>
      <c r="BB377" s="31">
        <f t="shared" si="230"/>
        <v>0.62412587412587417</v>
      </c>
      <c r="BC377" s="31">
        <f t="shared" si="230"/>
        <v>0.6227616394747314</v>
      </c>
      <c r="BD377" s="31">
        <f t="shared" si="230"/>
        <v>0.61502005103900848</v>
      </c>
      <c r="BG377" s="50" t="str">
        <f t="shared" si="205"/>
        <v>2022SetembroGuatemala</v>
      </c>
      <c r="BH377" s="2">
        <v>2022</v>
      </c>
      <c r="BI377" s="55" t="s">
        <v>62</v>
      </c>
      <c r="BJ377" s="55" t="str">
        <f t="shared" si="211"/>
        <v>Setembro/2022</v>
      </c>
      <c r="BK377" s="2" t="s">
        <v>27</v>
      </c>
      <c r="BL377" s="2" t="s">
        <v>22</v>
      </c>
      <c r="BM377" s="52" t="s">
        <v>1204</v>
      </c>
      <c r="BN377" s="51">
        <f t="shared" si="206"/>
        <v>39783292.635140046</v>
      </c>
    </row>
    <row r="378" spans="4:66" x14ac:dyDescent="0.25">
      <c r="D378" t="str">
        <f t="shared" si="207"/>
        <v>2022JaneiroOutros - África</v>
      </c>
      <c r="E378" s="2">
        <v>2022</v>
      </c>
      <c r="F378" s="2" t="s">
        <v>16</v>
      </c>
      <c r="G378" s="2" t="s">
        <v>42</v>
      </c>
      <c r="H378" s="2" t="s">
        <v>1194</v>
      </c>
      <c r="I378" s="45">
        <f t="shared" si="208"/>
        <v>175569076.68755206</v>
      </c>
      <c r="J378" s="33">
        <v>42081949.058693238</v>
      </c>
      <c r="K378" s="41">
        <v>3128815.6288156286</v>
      </c>
      <c r="L378" s="41">
        <v>43554006.968641102</v>
      </c>
      <c r="M378" s="41">
        <v>14519700.831487902</v>
      </c>
      <c r="N378" s="43">
        <v>2901894.9723795541</v>
      </c>
      <c r="O378" s="43">
        <v>15270155.114980539</v>
      </c>
      <c r="P378" s="43">
        <v>54112554.112554103</v>
      </c>
      <c r="AC378" s="50" t="str">
        <f t="shared" si="209"/>
        <v>2022JaneiroOutros - África</v>
      </c>
      <c r="AD378" s="2">
        <v>2022</v>
      </c>
      <c r="AE378" s="2" t="s">
        <v>16</v>
      </c>
      <c r="AF378" s="2" t="s">
        <v>42</v>
      </c>
      <c r="AG378" s="2" t="s">
        <v>1194</v>
      </c>
      <c r="AH378" s="54">
        <f t="shared" si="210"/>
        <v>175569076.68755206</v>
      </c>
      <c r="AI378" s="27">
        <f t="shared" si="227"/>
        <v>2.0472080214865442E-2</v>
      </c>
      <c r="AJ378" s="28">
        <f t="shared" si="228"/>
        <v>19754100.907579239</v>
      </c>
      <c r="AK378" s="46">
        <f t="shared" si="198"/>
        <v>4734837.6136443755</v>
      </c>
      <c r="AL378" s="46">
        <f t="shared" si="199"/>
        <v>352037.73249219952</v>
      </c>
      <c r="AM378" s="46">
        <f t="shared" si="200"/>
        <v>4900465.7586659528</v>
      </c>
      <c r="AN378" s="46">
        <f t="shared" si="201"/>
        <v>1633679.6933979099</v>
      </c>
      <c r="AO378" s="46">
        <f t="shared" si="202"/>
        <v>326505.82431209483</v>
      </c>
      <c r="AP378" s="46">
        <f t="shared" si="203"/>
        <v>1718116.8273302189</v>
      </c>
      <c r="AQ378" s="46">
        <f t="shared" si="204"/>
        <v>6088457.4577364875</v>
      </c>
      <c r="AS378" s="38">
        <f>SUM(AS374:AS377)</f>
        <v>1</v>
      </c>
      <c r="AT378" s="38">
        <f t="shared" ref="AT378:BD378" si="231">SUM(AT374:AT377)</f>
        <v>1</v>
      </c>
      <c r="AU378" s="38">
        <f t="shared" si="231"/>
        <v>1</v>
      </c>
      <c r="AV378" s="38">
        <f t="shared" si="231"/>
        <v>1</v>
      </c>
      <c r="AW378" s="38">
        <f t="shared" si="231"/>
        <v>1</v>
      </c>
      <c r="AX378" s="38">
        <f t="shared" si="231"/>
        <v>1</v>
      </c>
      <c r="AY378" s="38">
        <f t="shared" si="231"/>
        <v>1</v>
      </c>
      <c r="AZ378" s="38">
        <f t="shared" si="231"/>
        <v>1</v>
      </c>
      <c r="BA378" s="38">
        <f t="shared" si="231"/>
        <v>1</v>
      </c>
      <c r="BB378" s="38">
        <f t="shared" si="231"/>
        <v>1</v>
      </c>
      <c r="BC378" s="38">
        <f t="shared" si="231"/>
        <v>1</v>
      </c>
      <c r="BD378" s="38">
        <f t="shared" si="231"/>
        <v>1</v>
      </c>
      <c r="BG378" s="50" t="str">
        <f t="shared" si="205"/>
        <v>2022SetembroHonduras</v>
      </c>
      <c r="BH378" s="2">
        <v>2022</v>
      </c>
      <c r="BI378" s="55" t="s">
        <v>62</v>
      </c>
      <c r="BJ378" s="55" t="str">
        <f t="shared" si="211"/>
        <v>Setembro/2022</v>
      </c>
      <c r="BK378" s="2" t="s">
        <v>27</v>
      </c>
      <c r="BL378" s="2" t="s">
        <v>23</v>
      </c>
      <c r="BM378" s="52" t="s">
        <v>1204</v>
      </c>
      <c r="BN378" s="51">
        <f t="shared" si="206"/>
        <v>19891646.317570027</v>
      </c>
    </row>
    <row r="379" spans="4:66" x14ac:dyDescent="0.25">
      <c r="D379" t="str">
        <f t="shared" si="207"/>
        <v>2022FevereiroNigéria</v>
      </c>
      <c r="E379" s="2">
        <v>2022</v>
      </c>
      <c r="F379" s="2" t="s">
        <v>55</v>
      </c>
      <c r="G379" s="2" t="s">
        <v>42</v>
      </c>
      <c r="H379" s="2" t="s">
        <v>39</v>
      </c>
      <c r="I379" s="45">
        <f t="shared" si="208"/>
        <v>104679985.58765389</v>
      </c>
      <c r="J379" s="33">
        <v>24381673.586759318</v>
      </c>
      <c r="K379" s="41">
        <v>1431285.60372499</v>
      </c>
      <c r="L379" s="41">
        <v>24325376.232485726</v>
      </c>
      <c r="M379" s="41">
        <v>8334437.1832358241</v>
      </c>
      <c r="N379" s="43">
        <v>878714.03130565176</v>
      </c>
      <c r="O379" s="43">
        <v>9797425.0286891889</v>
      </c>
      <c r="P379" s="43">
        <v>35531073.921453193</v>
      </c>
      <c r="AC379" s="50" t="str">
        <f t="shared" si="209"/>
        <v>2022FevereiroNigéria</v>
      </c>
      <c r="AD379" s="2">
        <v>2022</v>
      </c>
      <c r="AE379" s="2" t="s">
        <v>55</v>
      </c>
      <c r="AF379" s="2" t="s">
        <v>42</v>
      </c>
      <c r="AG379" s="2" t="s">
        <v>39</v>
      </c>
      <c r="AH379" s="54">
        <f t="shared" si="210"/>
        <v>104679985.58765389</v>
      </c>
      <c r="AI379" s="27">
        <f t="shared" si="227"/>
        <v>1.2206119108635432E-2</v>
      </c>
      <c r="AJ379" s="28">
        <f t="shared" si="228"/>
        <v>11778036.527369102</v>
      </c>
      <c r="AK379" s="46">
        <f t="shared" si="198"/>
        <v>2743296.5384083004</v>
      </c>
      <c r="AL379" s="46">
        <f t="shared" si="199"/>
        <v>161040.66147061734</v>
      </c>
      <c r="AM379" s="46">
        <f t="shared" si="200"/>
        <v>2736962.2588293892</v>
      </c>
      <c r="AN379" s="46">
        <f t="shared" si="201"/>
        <v>937746.64782522002</v>
      </c>
      <c r="AO379" s="46">
        <f t="shared" si="202"/>
        <v>98868.240186788491</v>
      </c>
      <c r="AP379" s="46">
        <f t="shared" si="203"/>
        <v>1102354.2773172806</v>
      </c>
      <c r="AQ379" s="46">
        <f t="shared" si="204"/>
        <v>3997767.903331507</v>
      </c>
      <c r="BG379" s="50" t="str">
        <f t="shared" si="205"/>
        <v>2022SetembroNicarágua</v>
      </c>
      <c r="BH379" s="2">
        <v>2022</v>
      </c>
      <c r="BI379" s="55" t="s">
        <v>62</v>
      </c>
      <c r="BJ379" s="55" t="str">
        <f t="shared" si="211"/>
        <v>Setembro/2022</v>
      </c>
      <c r="BK379" s="2" t="s">
        <v>27</v>
      </c>
      <c r="BL379" s="2" t="s">
        <v>24</v>
      </c>
      <c r="BM379" s="52" t="s">
        <v>1204</v>
      </c>
      <c r="BN379" s="51">
        <f t="shared" si="206"/>
        <v>3978329.2635140056</v>
      </c>
    </row>
    <row r="380" spans="4:66" x14ac:dyDescent="0.25">
      <c r="D380" t="str">
        <f t="shared" si="207"/>
        <v>2022FevereiroEgito</v>
      </c>
      <c r="E380" s="2">
        <v>2022</v>
      </c>
      <c r="F380" s="2" t="s">
        <v>55</v>
      </c>
      <c r="G380" s="2" t="s">
        <v>42</v>
      </c>
      <c r="H380" s="2" t="s">
        <v>40</v>
      </c>
      <c r="I380" s="45">
        <f t="shared" si="208"/>
        <v>53381918.095616713</v>
      </c>
      <c r="J380" s="33">
        <v>10971753.114041692</v>
      </c>
      <c r="K380" s="41">
        <v>790973.62311117875</v>
      </c>
      <c r="L380" s="41">
        <v>12162688.116242863</v>
      </c>
      <c r="M380" s="41">
        <v>4167218.5916179121</v>
      </c>
      <c r="N380" s="43">
        <v>1464523.3855094197</v>
      </c>
      <c r="O380" s="43">
        <v>1959485.0057378379</v>
      </c>
      <c r="P380" s="43">
        <v>21865276.259355813</v>
      </c>
      <c r="AC380" s="50" t="str">
        <f t="shared" si="209"/>
        <v>2022FevereiroEgito</v>
      </c>
      <c r="AD380" s="2">
        <v>2022</v>
      </c>
      <c r="AE380" s="2" t="s">
        <v>55</v>
      </c>
      <c r="AF380" s="2" t="s">
        <v>42</v>
      </c>
      <c r="AG380" s="2" t="s">
        <v>40</v>
      </c>
      <c r="AH380" s="54">
        <f t="shared" si="210"/>
        <v>53381918.095616713</v>
      </c>
      <c r="AI380" s="27">
        <f t="shared" si="227"/>
        <v>6.2245523522441882E-3</v>
      </c>
      <c r="AJ380" s="28">
        <f t="shared" si="228"/>
        <v>6006250.1699976651</v>
      </c>
      <c r="AK380" s="46">
        <f t="shared" si="198"/>
        <v>1234483.4422837349</v>
      </c>
      <c r="AL380" s="46">
        <f t="shared" si="199"/>
        <v>88996.1550232359</v>
      </c>
      <c r="AM380" s="46">
        <f t="shared" si="200"/>
        <v>1368481.1294146946</v>
      </c>
      <c r="AN380" s="46">
        <f t="shared" si="201"/>
        <v>468873.32391261001</v>
      </c>
      <c r="AO380" s="46">
        <f t="shared" si="202"/>
        <v>164780.40031131418</v>
      </c>
      <c r="AP380" s="46">
        <f t="shared" si="203"/>
        <v>220470.85546345613</v>
      </c>
      <c r="AQ380" s="46">
        <f t="shared" si="204"/>
        <v>2460164.86358862</v>
      </c>
      <c r="BG380" s="50" t="str">
        <f t="shared" si="205"/>
        <v>2022SetembroPanamá</v>
      </c>
      <c r="BH380" s="2">
        <v>2022</v>
      </c>
      <c r="BI380" s="55" t="s">
        <v>62</v>
      </c>
      <c r="BJ380" s="55" t="str">
        <f t="shared" si="211"/>
        <v>Setembro/2022</v>
      </c>
      <c r="BK380" s="2" t="s">
        <v>27</v>
      </c>
      <c r="BL380" s="2" t="s">
        <v>25</v>
      </c>
      <c r="BM380" s="52" t="s">
        <v>1204</v>
      </c>
      <c r="BN380" s="51">
        <f t="shared" si="206"/>
        <v>7956658.5270280112</v>
      </c>
    </row>
    <row r="381" spans="4:66" x14ac:dyDescent="0.25">
      <c r="D381" t="str">
        <f t="shared" si="207"/>
        <v>2022FevereiroÁfrica do Sul</v>
      </c>
      <c r="E381" s="2">
        <v>2022</v>
      </c>
      <c r="F381" s="2" t="s">
        <v>55</v>
      </c>
      <c r="G381" s="2" t="s">
        <v>42</v>
      </c>
      <c r="H381" s="2" t="s">
        <v>41</v>
      </c>
      <c r="I381" s="45">
        <f t="shared" si="208"/>
        <v>27074246.919289112</v>
      </c>
      <c r="J381" s="33">
        <v>6704960.2363588121</v>
      </c>
      <c r="K381" s="41">
        <v>1016966.0868572298</v>
      </c>
      <c r="L381" s="41">
        <v>7297612.8697457183</v>
      </c>
      <c r="M381" s="41">
        <v>2083609.295808956</v>
      </c>
      <c r="N381" s="43">
        <v>585809.35420376784</v>
      </c>
      <c r="O381" s="43">
        <v>3918970.0114756757</v>
      </c>
      <c r="P381" s="43">
        <v>5466319.0648389533</v>
      </c>
      <c r="AC381" s="50" t="str">
        <f t="shared" si="209"/>
        <v>2022FevereiroÁfrica do Sul</v>
      </c>
      <c r="AD381" s="2">
        <v>2022</v>
      </c>
      <c r="AE381" s="2" t="s">
        <v>55</v>
      </c>
      <c r="AF381" s="2" t="s">
        <v>42</v>
      </c>
      <c r="AG381" s="2" t="s">
        <v>41</v>
      </c>
      <c r="AH381" s="54">
        <f t="shared" si="210"/>
        <v>27074246.919289112</v>
      </c>
      <c r="AI381" s="27">
        <f t="shared" si="227"/>
        <v>3.1569691266027946E-3</v>
      </c>
      <c r="AJ381" s="28">
        <f t="shared" si="228"/>
        <v>3046250.6025030147</v>
      </c>
      <c r="AK381" s="46">
        <f t="shared" si="198"/>
        <v>754406.54806228261</v>
      </c>
      <c r="AL381" s="46">
        <f t="shared" si="199"/>
        <v>114423.62788701759</v>
      </c>
      <c r="AM381" s="46">
        <f t="shared" si="200"/>
        <v>821088.67764881684</v>
      </c>
      <c r="AN381" s="46">
        <f t="shared" si="201"/>
        <v>234436.66195630506</v>
      </c>
      <c r="AO381" s="46">
        <f t="shared" si="202"/>
        <v>65912.160124525675</v>
      </c>
      <c r="AP381" s="46">
        <f t="shared" si="203"/>
        <v>440941.71092691226</v>
      </c>
      <c r="AQ381" s="46">
        <f t="shared" si="204"/>
        <v>615041.21589715499</v>
      </c>
      <c r="BG381" s="50" t="str">
        <f t="shared" si="205"/>
        <v>2022OutubroCosta Rica</v>
      </c>
      <c r="BH381" s="2">
        <v>2022</v>
      </c>
      <c r="BI381" s="55" t="s">
        <v>63</v>
      </c>
      <c r="BJ381" s="55" t="str">
        <f t="shared" si="211"/>
        <v>Outubro/2022</v>
      </c>
      <c r="BK381" s="2" t="s">
        <v>27</v>
      </c>
      <c r="BL381" s="2" t="s">
        <v>20</v>
      </c>
      <c r="BM381" s="52" t="s">
        <v>1204</v>
      </c>
      <c r="BN381" s="51">
        <f t="shared" si="206"/>
        <v>14401458.889512494</v>
      </c>
    </row>
    <row r="382" spans="4:66" x14ac:dyDescent="0.25">
      <c r="D382" t="str">
        <f t="shared" si="207"/>
        <v>2022FevereiroOutros - África</v>
      </c>
      <c r="E382" s="2">
        <v>2022</v>
      </c>
      <c r="F382" s="2" t="s">
        <v>55</v>
      </c>
      <c r="G382" s="2" t="s">
        <v>42</v>
      </c>
      <c r="H382" s="2" t="s">
        <v>1194</v>
      </c>
      <c r="I382" s="45">
        <f t="shared" si="208"/>
        <v>162919812.53025255</v>
      </c>
      <c r="J382" s="33">
        <v>37011380.504700638</v>
      </c>
      <c r="K382" s="41">
        <v>2850518.2760501909</v>
      </c>
      <c r="L382" s="41">
        <v>38531395.952257395</v>
      </c>
      <c r="M382" s="41">
        <v>12835033.262183169</v>
      </c>
      <c r="N382" s="43">
        <v>2577561.1584965787</v>
      </c>
      <c r="O382" s="43">
        <v>13794774.440394377</v>
      </c>
      <c r="P382" s="43">
        <v>55319148.936170205</v>
      </c>
      <c r="AC382" s="50" t="str">
        <f t="shared" si="209"/>
        <v>2022FevereiroOutros - África</v>
      </c>
      <c r="AD382" s="2">
        <v>2022</v>
      </c>
      <c r="AE382" s="2" t="s">
        <v>55</v>
      </c>
      <c r="AF382" s="2" t="s">
        <v>42</v>
      </c>
      <c r="AG382" s="2" t="s">
        <v>1194</v>
      </c>
      <c r="AH382" s="54">
        <f t="shared" si="210"/>
        <v>162919812.53025255</v>
      </c>
      <c r="AI382" s="27">
        <f t="shared" si="227"/>
        <v>1.8997123716984525E-2</v>
      </c>
      <c r="AJ382" s="28">
        <f t="shared" si="228"/>
        <v>18330872.823885407</v>
      </c>
      <c r="AK382" s="46">
        <f t="shared" si="198"/>
        <v>4164324.1453037993</v>
      </c>
      <c r="AL382" s="46">
        <f t="shared" si="199"/>
        <v>320725.1910551663</v>
      </c>
      <c r="AM382" s="46">
        <f t="shared" si="200"/>
        <v>4335348.217985752</v>
      </c>
      <c r="AN382" s="46">
        <f t="shared" si="201"/>
        <v>1444129.8376508388</v>
      </c>
      <c r="AO382" s="46">
        <f t="shared" si="202"/>
        <v>290013.50454791298</v>
      </c>
      <c r="AP382" s="46">
        <f t="shared" si="203"/>
        <v>1552114.8224627308</v>
      </c>
      <c r="AQ382" s="46">
        <f t="shared" si="204"/>
        <v>6224217.104879207</v>
      </c>
      <c r="AR382" s="2" t="s">
        <v>43</v>
      </c>
      <c r="BG382" s="50" t="str">
        <f t="shared" si="205"/>
        <v>2022OutubroEl Salvador</v>
      </c>
      <c r="BH382" s="2">
        <v>2022</v>
      </c>
      <c r="BI382" s="55" t="s">
        <v>63</v>
      </c>
      <c r="BJ382" s="55" t="str">
        <f t="shared" si="211"/>
        <v>Outubro/2022</v>
      </c>
      <c r="BK382" s="2" t="s">
        <v>27</v>
      </c>
      <c r="BL382" s="2" t="s">
        <v>21</v>
      </c>
      <c r="BM382" s="52" t="s">
        <v>1204</v>
      </c>
      <c r="BN382" s="51">
        <f t="shared" si="206"/>
        <v>17433344.971515119</v>
      </c>
    </row>
    <row r="383" spans="4:66" x14ac:dyDescent="0.25">
      <c r="D383" t="str">
        <f t="shared" si="207"/>
        <v>2022MarçoNigéria</v>
      </c>
      <c r="E383" s="2">
        <v>2022</v>
      </c>
      <c r="F383" s="2" t="s">
        <v>56</v>
      </c>
      <c r="G383" s="2" t="s">
        <v>42</v>
      </c>
      <c r="H383" s="2" t="s">
        <v>39</v>
      </c>
      <c r="I383" s="45">
        <f t="shared" si="208"/>
        <v>114929683.80198365</v>
      </c>
      <c r="J383" s="33">
        <v>28062932.892986558</v>
      </c>
      <c r="K383" s="41">
        <v>1559749.5281118115</v>
      </c>
      <c r="L383" s="41">
        <v>27359756.097560976</v>
      </c>
      <c r="M383" s="41">
        <v>9381960.5372691099</v>
      </c>
      <c r="N383" s="43">
        <v>984412.06370721816</v>
      </c>
      <c r="O383" s="43">
        <v>10791888.470683364</v>
      </c>
      <c r="P383" s="43">
        <v>36788984.211664625</v>
      </c>
      <c r="AC383" s="50" t="str">
        <f t="shared" si="209"/>
        <v>2022MarçoNigéria</v>
      </c>
      <c r="AD383" s="2">
        <v>2022</v>
      </c>
      <c r="AE383" s="2" t="s">
        <v>56</v>
      </c>
      <c r="AF383" s="2" t="s">
        <v>42</v>
      </c>
      <c r="AG383" s="2" t="s">
        <v>39</v>
      </c>
      <c r="AH383" s="54">
        <f t="shared" si="210"/>
        <v>114929683.80198365</v>
      </c>
      <c r="AI383" s="27">
        <f t="shared" si="227"/>
        <v>1.3401276296796457E-2</v>
      </c>
      <c r="AJ383" s="28">
        <f t="shared" si="228"/>
        <v>12931278.183691263</v>
      </c>
      <c r="AK383" s="46">
        <f t="shared" si="198"/>
        <v>3157492.3021166935</v>
      </c>
      <c r="AL383" s="46">
        <f t="shared" si="199"/>
        <v>175494.74058978391</v>
      </c>
      <c r="AM383" s="46">
        <f t="shared" si="200"/>
        <v>3078374.5802787794</v>
      </c>
      <c r="AN383" s="46">
        <f t="shared" si="201"/>
        <v>1055608.4172724963</v>
      </c>
      <c r="AO383" s="46">
        <f t="shared" si="202"/>
        <v>110760.82193971834</v>
      </c>
      <c r="AP383" s="46">
        <f t="shared" si="203"/>
        <v>1214246.0270074147</v>
      </c>
      <c r="AQ383" s="46">
        <f t="shared" si="204"/>
        <v>4139301.2944863783</v>
      </c>
      <c r="AR383" s="2" t="s">
        <v>44</v>
      </c>
      <c r="BG383" s="50" t="str">
        <f t="shared" si="205"/>
        <v>2022OutubroGuatemala</v>
      </c>
      <c r="BH383" s="2">
        <v>2022</v>
      </c>
      <c r="BI383" s="55" t="s">
        <v>63</v>
      </c>
      <c r="BJ383" s="55" t="str">
        <f t="shared" si="211"/>
        <v>Outubro/2022</v>
      </c>
      <c r="BK383" s="2" t="s">
        <v>27</v>
      </c>
      <c r="BL383" s="2" t="s">
        <v>22</v>
      </c>
      <c r="BM383" s="52" t="s">
        <v>1204</v>
      </c>
      <c r="BN383" s="51">
        <f t="shared" si="206"/>
        <v>40930462.107035503</v>
      </c>
    </row>
    <row r="384" spans="4:66" x14ac:dyDescent="0.25">
      <c r="D384" t="str">
        <f t="shared" si="207"/>
        <v>2022MarçoEgito</v>
      </c>
      <c r="E384" s="2">
        <v>2022</v>
      </c>
      <c r="F384" s="2" t="s">
        <v>56</v>
      </c>
      <c r="G384" s="2" t="s">
        <v>42</v>
      </c>
      <c r="H384" s="2" t="s">
        <v>40</v>
      </c>
      <c r="I384" s="45">
        <f t="shared" si="208"/>
        <v>58411255.552532695</v>
      </c>
      <c r="J384" s="33">
        <v>12201275.170863722</v>
      </c>
      <c r="K384" s="41">
        <v>874981.44259930891</v>
      </c>
      <c r="L384" s="41">
        <v>13681519.699812382</v>
      </c>
      <c r="M384" s="41">
        <v>4690980.2686345549</v>
      </c>
      <c r="N384" s="43">
        <v>1640686.7728453637</v>
      </c>
      <c r="O384" s="43">
        <v>2158377.6941366731</v>
      </c>
      <c r="P384" s="43">
        <v>23163434.503640689</v>
      </c>
      <c r="AC384" s="50" t="str">
        <f t="shared" si="209"/>
        <v>2022MarçoEgito</v>
      </c>
      <c r="AD384" s="2">
        <v>2022</v>
      </c>
      <c r="AE384" s="2" t="s">
        <v>56</v>
      </c>
      <c r="AF384" s="2" t="s">
        <v>42</v>
      </c>
      <c r="AG384" s="2" t="s">
        <v>40</v>
      </c>
      <c r="AH384" s="54">
        <f t="shared" si="210"/>
        <v>58411255.552532695</v>
      </c>
      <c r="AI384" s="27">
        <f t="shared" si="227"/>
        <v>6.8109938930221454E-3</v>
      </c>
      <c r="AJ384" s="28">
        <f t="shared" si="228"/>
        <v>6572124.5340748457</v>
      </c>
      <c r="AK384" s="46">
        <f t="shared" si="198"/>
        <v>1372822.7400507363</v>
      </c>
      <c r="AL384" s="46">
        <f t="shared" si="199"/>
        <v>98448.26911134219</v>
      </c>
      <c r="AM384" s="46">
        <f t="shared" si="200"/>
        <v>1539372.000002601</v>
      </c>
      <c r="AN384" s="46">
        <f t="shared" si="201"/>
        <v>527804.20863624802</v>
      </c>
      <c r="AO384" s="46">
        <f t="shared" si="202"/>
        <v>184601.36989953057</v>
      </c>
      <c r="AP384" s="46">
        <f t="shared" si="203"/>
        <v>242849.20540148293</v>
      </c>
      <c r="AQ384" s="46">
        <f t="shared" si="204"/>
        <v>2606226.7409729045</v>
      </c>
      <c r="AR384" s="2" t="s">
        <v>45</v>
      </c>
      <c r="BG384" s="50" t="str">
        <f t="shared" si="205"/>
        <v>2022OutubroHonduras</v>
      </c>
      <c r="BH384" s="2">
        <v>2022</v>
      </c>
      <c r="BI384" s="55" t="s">
        <v>63</v>
      </c>
      <c r="BJ384" s="55" t="str">
        <f t="shared" si="211"/>
        <v>Outubro/2022</v>
      </c>
      <c r="BK384" s="2" t="s">
        <v>27</v>
      </c>
      <c r="BL384" s="2" t="s">
        <v>23</v>
      </c>
      <c r="BM384" s="52" t="s">
        <v>1204</v>
      </c>
      <c r="BN384" s="51">
        <f t="shared" si="206"/>
        <v>20465231.053517748</v>
      </c>
    </row>
    <row r="385" spans="4:66" x14ac:dyDescent="0.25">
      <c r="D385" t="str">
        <f t="shared" si="207"/>
        <v>2022MarçoÁfrica do Sul</v>
      </c>
      <c r="E385" s="2">
        <v>2022</v>
      </c>
      <c r="F385" s="2" t="s">
        <v>56</v>
      </c>
      <c r="G385" s="2" t="s">
        <v>42</v>
      </c>
      <c r="H385" s="2" t="s">
        <v>41</v>
      </c>
      <c r="I385" s="45">
        <f t="shared" si="208"/>
        <v>30082275.333435923</v>
      </c>
      <c r="J385" s="33">
        <v>7320765.1025182335</v>
      </c>
      <c r="K385" s="41">
        <v>1103237.4711034766</v>
      </c>
      <c r="L385" s="41">
        <v>8208255.1594746709</v>
      </c>
      <c r="M385" s="41">
        <v>2345490.1343172775</v>
      </c>
      <c r="N385" s="43">
        <v>656274.70913814544</v>
      </c>
      <c r="O385" s="43">
        <v>4316755.3882733462</v>
      </c>
      <c r="P385" s="43">
        <v>6131497.3686107714</v>
      </c>
      <c r="AC385" s="50" t="str">
        <f t="shared" si="209"/>
        <v>2022MarçoÁfrica do Sul</v>
      </c>
      <c r="AD385" s="2">
        <v>2022</v>
      </c>
      <c r="AE385" s="2" t="s">
        <v>56</v>
      </c>
      <c r="AF385" s="2" t="s">
        <v>42</v>
      </c>
      <c r="AG385" s="2" t="s">
        <v>41</v>
      </c>
      <c r="AH385" s="54">
        <f t="shared" si="210"/>
        <v>30082275.333435923</v>
      </c>
      <c r="AI385" s="27">
        <f t="shared" si="227"/>
        <v>3.5077176760902342E-3</v>
      </c>
      <c r="AJ385" s="28">
        <f t="shared" si="228"/>
        <v>3384697.9985195058</v>
      </c>
      <c r="AK385" s="46">
        <f t="shared" si="198"/>
        <v>823693.64403044188</v>
      </c>
      <c r="AL385" s="46">
        <f t="shared" si="199"/>
        <v>124130.42627082279</v>
      </c>
      <c r="AM385" s="46">
        <f t="shared" si="200"/>
        <v>923549.31605627586</v>
      </c>
      <c r="AN385" s="46">
        <f t="shared" si="201"/>
        <v>263902.10431812407</v>
      </c>
      <c r="AO385" s="46">
        <f t="shared" si="202"/>
        <v>73840.547959812233</v>
      </c>
      <c r="AP385" s="46">
        <f t="shared" si="203"/>
        <v>485698.41080296587</v>
      </c>
      <c r="AQ385" s="46">
        <f t="shared" si="204"/>
        <v>689883.54908106313</v>
      </c>
      <c r="AR385" s="2" t="s">
        <v>46</v>
      </c>
      <c r="BG385" s="50" t="str">
        <f t="shared" si="205"/>
        <v>2022OutubroNicarágua</v>
      </c>
      <c r="BH385" s="2">
        <v>2022</v>
      </c>
      <c r="BI385" s="55" t="s">
        <v>63</v>
      </c>
      <c r="BJ385" s="55" t="str">
        <f t="shared" si="211"/>
        <v>Outubro/2022</v>
      </c>
      <c r="BK385" s="2" t="s">
        <v>27</v>
      </c>
      <c r="BL385" s="2" t="s">
        <v>24</v>
      </c>
      <c r="BM385" s="52" t="s">
        <v>1204</v>
      </c>
      <c r="BN385" s="51">
        <f t="shared" si="206"/>
        <v>4093046.2107035504</v>
      </c>
    </row>
    <row r="386" spans="4:66" x14ac:dyDescent="0.25">
      <c r="D386" t="str">
        <f t="shared" si="207"/>
        <v>2022MarçoOutros - África</v>
      </c>
      <c r="E386" s="2">
        <v>2022</v>
      </c>
      <c r="F386" s="2" t="s">
        <v>56</v>
      </c>
      <c r="G386" s="2" t="s">
        <v>42</v>
      </c>
      <c r="H386" s="2" t="s">
        <v>1194</v>
      </c>
      <c r="I386" s="45">
        <f t="shared" si="208"/>
        <v>174362755.44681621</v>
      </c>
      <c r="J386" s="33">
        <v>40787119.856887296</v>
      </c>
      <c r="K386" s="41">
        <v>3032544.3786982247</v>
      </c>
      <c r="L386" s="41">
        <v>42213883.677298307</v>
      </c>
      <c r="M386" s="41">
        <v>14072940.80590366</v>
      </c>
      <c r="N386" s="43">
        <v>2812605.8963063373</v>
      </c>
      <c r="O386" s="43">
        <v>14800304.188365756</v>
      </c>
      <c r="P386" s="43">
        <v>56643356.643356636</v>
      </c>
      <c r="AC386" s="50" t="str">
        <f t="shared" si="209"/>
        <v>2022MarçoOutros - África</v>
      </c>
      <c r="AD386" s="2">
        <v>2022</v>
      </c>
      <c r="AE386" s="2" t="s">
        <v>56</v>
      </c>
      <c r="AF386" s="2" t="s">
        <v>42</v>
      </c>
      <c r="AG386" s="2" t="s">
        <v>1194</v>
      </c>
      <c r="AH386" s="54">
        <f t="shared" si="210"/>
        <v>174362755.44681621</v>
      </c>
      <c r="AI386" s="27">
        <f t="shared" si="227"/>
        <v>2.0331418170778999E-2</v>
      </c>
      <c r="AJ386" s="28">
        <f t="shared" si="228"/>
        <v>19618372.042530522</v>
      </c>
      <c r="AK386" s="46">
        <f t="shared" si="198"/>
        <v>4589150.3024553182</v>
      </c>
      <c r="AL386" s="46">
        <f t="shared" si="199"/>
        <v>341205.80226167029</v>
      </c>
      <c r="AM386" s="46">
        <f t="shared" si="200"/>
        <v>4749682.1968608471</v>
      </c>
      <c r="AN386" s="46">
        <f t="shared" si="201"/>
        <v>1583412.6259087436</v>
      </c>
      <c r="AO386" s="46">
        <f t="shared" si="202"/>
        <v>316459.49125633808</v>
      </c>
      <c r="AP386" s="46">
        <f t="shared" si="203"/>
        <v>1665251.6941815969</v>
      </c>
      <c r="AQ386" s="46">
        <f t="shared" si="204"/>
        <v>6373209.9296060093</v>
      </c>
      <c r="AR386" s="2" t="s">
        <v>49</v>
      </c>
      <c r="BG386" s="50" t="str">
        <f t="shared" si="205"/>
        <v>2022OutubroPanamá</v>
      </c>
      <c r="BH386" s="2">
        <v>2022</v>
      </c>
      <c r="BI386" s="55" t="s">
        <v>63</v>
      </c>
      <c r="BJ386" s="55" t="str">
        <f t="shared" si="211"/>
        <v>Outubro/2022</v>
      </c>
      <c r="BK386" s="2" t="s">
        <v>27</v>
      </c>
      <c r="BL386" s="2" t="s">
        <v>25</v>
      </c>
      <c r="BM386" s="52" t="s">
        <v>1204</v>
      </c>
      <c r="BN386" s="51">
        <f t="shared" si="206"/>
        <v>8186092.4214071007</v>
      </c>
    </row>
    <row r="387" spans="4:66" x14ac:dyDescent="0.25">
      <c r="D387" t="str">
        <f t="shared" si="207"/>
        <v>2022AbrilNigéria</v>
      </c>
      <c r="E387" s="2">
        <v>2022</v>
      </c>
      <c r="F387" s="2" t="s">
        <v>57</v>
      </c>
      <c r="G387" s="2" t="s">
        <v>42</v>
      </c>
      <c r="H387" s="2" t="s">
        <v>39</v>
      </c>
      <c r="I387" s="45">
        <f t="shared" si="208"/>
        <v>124589359.0501571</v>
      </c>
      <c r="J387" s="33">
        <v>31117846.295324873</v>
      </c>
      <c r="K387" s="41">
        <v>1687359.4242015292</v>
      </c>
      <c r="L387" s="41">
        <v>30399764.655541293</v>
      </c>
      <c r="M387" s="41">
        <v>10498606.856421543</v>
      </c>
      <c r="N387" s="43">
        <v>1090115.1557307364</v>
      </c>
      <c r="O387" s="43">
        <v>11793352.499632258</v>
      </c>
      <c r="P387" s="43">
        <v>38002314.163304873</v>
      </c>
      <c r="AC387" s="50" t="str">
        <f t="shared" si="209"/>
        <v>2022AbrilNigéria</v>
      </c>
      <c r="AD387" s="2">
        <v>2022</v>
      </c>
      <c r="AE387" s="2" t="s">
        <v>57</v>
      </c>
      <c r="AF387" s="2" t="s">
        <v>42</v>
      </c>
      <c r="AG387" s="2" t="s">
        <v>39</v>
      </c>
      <c r="AH387" s="54">
        <f t="shared" si="210"/>
        <v>124589359.0501571</v>
      </c>
      <c r="AI387" s="27">
        <f t="shared" si="227"/>
        <v>1.4527634367711675E-2</v>
      </c>
      <c r="AJ387" s="28">
        <f t="shared" si="228"/>
        <v>14018133.586630184</v>
      </c>
      <c r="AK387" s="46">
        <f t="shared" ref="AK387:AK398" si="232">(VLOOKUP($AC387,$D:$P,7,FALSE)/VLOOKUP($AC387,$D:$P,6,FALSE))*$AJ387</f>
        <v>3501214.9482242577</v>
      </c>
      <c r="AL387" s="46">
        <f t="shared" ref="AL387:AL398" si="233">(VLOOKUP($AC387,$D:$P,8,FALSE)/VLOOKUP($AC387,$D:$P,6,FALSE))*$AJ387</f>
        <v>189852.7289765891</v>
      </c>
      <c r="AM387" s="46">
        <f t="shared" ref="AM387:AM398" si="234">(VLOOKUP($AC387,$D:$P,9,FALSE)/VLOOKUP($AC387,$D:$P,6,FALSE))*$AJ387</f>
        <v>3420420.2123869844</v>
      </c>
      <c r="AN387" s="46">
        <f t="shared" ref="AN387:AN398" si="235">(VLOOKUP($AC387,$D:$P,10,FALSE)/VLOOKUP($AC387,$D:$P,6,FALSE))*$AJ387</f>
        <v>1181247.5359760125</v>
      </c>
      <c r="AO387" s="46">
        <f t="shared" ref="AO387:AO398" si="236">(VLOOKUP($AC387,$D:$P,11,FALSE)/VLOOKUP($AC387,$D:$P,6,FALSE))*$AJ387</f>
        <v>122653.97297446296</v>
      </c>
      <c r="AP387" s="46">
        <f t="shared" ref="AP387:AP398" si="237">(VLOOKUP($AC387,$D:$P,12,FALSE)/VLOOKUP($AC387,$D:$P,6,FALSE))*$AJ387</f>
        <v>1326925.4455953117</v>
      </c>
      <c r="AQ387" s="46">
        <f t="shared" ref="AQ387:AQ398" si="238">(VLOOKUP($AC387,$D:$P,13,FALSE)/VLOOKUP($AC387,$D:$P,6,FALSE))*$AJ387</f>
        <v>4275818.7424965668</v>
      </c>
      <c r="AR387" s="2" t="s">
        <v>47</v>
      </c>
      <c r="BG387" s="50" t="str">
        <f t="shared" ref="BG387:BG450" si="239">BH387&amp;BI387&amp;BL387</f>
        <v>2022NovembroCosta Rica</v>
      </c>
      <c r="BH387" s="2">
        <v>2022</v>
      </c>
      <c r="BI387" s="55" t="s">
        <v>64</v>
      </c>
      <c r="BJ387" s="55" t="str">
        <f t="shared" si="211"/>
        <v>Novembro/2022</v>
      </c>
      <c r="BK387" s="2" t="s">
        <v>27</v>
      </c>
      <c r="BL387" s="2" t="s">
        <v>20</v>
      </c>
      <c r="BM387" s="52" t="s">
        <v>1204</v>
      </c>
      <c r="BN387" s="51">
        <f t="shared" ref="BN387:BN450" si="240">VLOOKUP(BG387,AC:AQ,VLOOKUP(BM387,$BP$2:$BQ$16,2,FALSE),FALSE)</f>
        <v>15028565.161307927</v>
      </c>
    </row>
    <row r="388" spans="4:66" x14ac:dyDescent="0.25">
      <c r="D388" t="str">
        <f t="shared" ref="D388:D398" si="241">_xlfn.CONCAT(E388,F388,H388)</f>
        <v>2022AbrilEgito</v>
      </c>
      <c r="E388" s="2">
        <v>2022</v>
      </c>
      <c r="F388" s="2" t="s">
        <v>57</v>
      </c>
      <c r="G388" s="2" t="s">
        <v>42</v>
      </c>
      <c r="H388" s="2" t="s">
        <v>40</v>
      </c>
      <c r="I388" s="45">
        <f t="shared" ref="I388:I451" si="242">SUM(J388:P388)</f>
        <v>63081338.234693289</v>
      </c>
      <c r="J388" s="33">
        <v>13069495.444036447</v>
      </c>
      <c r="K388" s="41">
        <v>958726.94556905061</v>
      </c>
      <c r="L388" s="41">
        <v>15198224.219084296</v>
      </c>
      <c r="M388" s="41">
        <v>5249303.4282107716</v>
      </c>
      <c r="N388" s="43">
        <v>1816858.5928845606</v>
      </c>
      <c r="O388" s="43">
        <v>2358670.4999264516</v>
      </c>
      <c r="P388" s="43">
        <v>24430059.104981702</v>
      </c>
      <c r="AC388" s="50" t="str">
        <f t="shared" ref="AC388:AC451" si="243">_xlfn.CONCAT(AD388,AE388,AG388)</f>
        <v>2022AbrilEgito</v>
      </c>
      <c r="AD388" s="2">
        <v>2022</v>
      </c>
      <c r="AE388" s="2" t="s">
        <v>57</v>
      </c>
      <c r="AF388" s="2" t="s">
        <v>42</v>
      </c>
      <c r="AG388" s="2" t="s">
        <v>40</v>
      </c>
      <c r="AH388" s="54">
        <f t="shared" ref="AH388:AH499" si="244">VLOOKUP(AC388,D:P,6,FALSE)</f>
        <v>63081338.234693289</v>
      </c>
      <c r="AI388" s="27">
        <f t="shared" si="227"/>
        <v>7.3555448417600569E-3</v>
      </c>
      <c r="AJ388" s="28">
        <f t="shared" si="228"/>
        <v>7097577.4571674205</v>
      </c>
      <c r="AK388" s="46">
        <f t="shared" si="232"/>
        <v>1470510.2782541881</v>
      </c>
      <c r="AL388" s="46">
        <f t="shared" si="233"/>
        <v>107870.86873669834</v>
      </c>
      <c r="AM388" s="46">
        <f t="shared" si="234"/>
        <v>1710023.5446023287</v>
      </c>
      <c r="AN388" s="46">
        <f t="shared" si="235"/>
        <v>590623.76798800612</v>
      </c>
      <c r="AO388" s="46">
        <f t="shared" si="236"/>
        <v>204423.28829077157</v>
      </c>
      <c r="AP388" s="46">
        <f t="shared" si="237"/>
        <v>265385.08911906235</v>
      </c>
      <c r="AQ388" s="46">
        <f t="shared" si="238"/>
        <v>2748740.6201763642</v>
      </c>
      <c r="AR388" s="2" t="s">
        <v>48</v>
      </c>
      <c r="BG388" s="50" t="str">
        <f t="shared" si="239"/>
        <v>2022NovembroEl Salvador</v>
      </c>
      <c r="BH388" s="2">
        <v>2022</v>
      </c>
      <c r="BI388" s="55" t="s">
        <v>64</v>
      </c>
      <c r="BJ388" s="55" t="str">
        <f t="shared" ref="BJ388:BJ451" si="245">BI388&amp;"/"&amp;BH388</f>
        <v>Novembro/2022</v>
      </c>
      <c r="BK388" s="2" t="s">
        <v>27</v>
      </c>
      <c r="BL388" s="2" t="s">
        <v>21</v>
      </c>
      <c r="BM388" s="52" t="s">
        <v>1204</v>
      </c>
      <c r="BN388" s="51">
        <f t="shared" si="240"/>
        <v>18034278.193569515</v>
      </c>
    </row>
    <row r="389" spans="4:66" x14ac:dyDescent="0.25">
      <c r="D389" t="str">
        <f t="shared" si="241"/>
        <v>2022AbrilÁfrica do Sul</v>
      </c>
      <c r="E389" s="2">
        <v>2022</v>
      </c>
      <c r="F389" s="2" t="s">
        <v>57</v>
      </c>
      <c r="G389" s="2" t="s">
        <v>42</v>
      </c>
      <c r="H389" s="2" t="s">
        <v>41</v>
      </c>
      <c r="I389" s="45">
        <f t="shared" si="242"/>
        <v>33253922.904488903</v>
      </c>
      <c r="J389" s="33">
        <v>8090640.0367844673</v>
      </c>
      <c r="K389" s="41">
        <v>1188821.412505623</v>
      </c>
      <c r="L389" s="41">
        <v>9119597.7749251164</v>
      </c>
      <c r="M389" s="41">
        <v>2624651.7141053858</v>
      </c>
      <c r="N389" s="43">
        <v>726743.43715382437</v>
      </c>
      <c r="O389" s="43">
        <v>4717340.9998529032</v>
      </c>
      <c r="P389" s="43">
        <v>6786127.5291615846</v>
      </c>
      <c r="AC389" s="50" t="str">
        <f t="shared" si="243"/>
        <v>2022AbrilÁfrica do Sul</v>
      </c>
      <c r="AD389" s="2">
        <v>2022</v>
      </c>
      <c r="AE389" s="2" t="s">
        <v>57</v>
      </c>
      <c r="AF389" s="2" t="s">
        <v>42</v>
      </c>
      <c r="AG389" s="2" t="s">
        <v>41</v>
      </c>
      <c r="AH389" s="54">
        <f t="shared" si="244"/>
        <v>33253922.904488903</v>
      </c>
      <c r="AI389" s="27">
        <f t="shared" si="227"/>
        <v>3.8775448957402612E-3</v>
      </c>
      <c r="AJ389" s="28">
        <f t="shared" si="228"/>
        <v>3741554.9538782127</v>
      </c>
      <c r="AK389" s="46">
        <f t="shared" si="232"/>
        <v>910315.88653830707</v>
      </c>
      <c r="AL389" s="46">
        <f t="shared" si="233"/>
        <v>133759.87723350598</v>
      </c>
      <c r="AM389" s="46">
        <f t="shared" si="234"/>
        <v>1026088.7513978624</v>
      </c>
      <c r="AN389" s="46">
        <f t="shared" si="235"/>
        <v>295311.88399400306</v>
      </c>
      <c r="AO389" s="46">
        <f t="shared" si="236"/>
        <v>81769.315316308639</v>
      </c>
      <c r="AP389" s="46">
        <f t="shared" si="237"/>
        <v>530770.1782381247</v>
      </c>
      <c r="AQ389" s="46">
        <f t="shared" si="238"/>
        <v>763539.06116010121</v>
      </c>
      <c r="AR389" s="2" t="s">
        <v>1195</v>
      </c>
      <c r="BG389" s="50" t="str">
        <f t="shared" si="239"/>
        <v>2022NovembroGuatemala</v>
      </c>
      <c r="BH389" s="2">
        <v>2022</v>
      </c>
      <c r="BI389" s="55" t="s">
        <v>64</v>
      </c>
      <c r="BJ389" s="55" t="str">
        <f t="shared" si="245"/>
        <v>Novembro/2022</v>
      </c>
      <c r="BK389" s="2" t="s">
        <v>27</v>
      </c>
      <c r="BL389" s="2" t="s">
        <v>22</v>
      </c>
      <c r="BM389" s="52" t="s">
        <v>1204</v>
      </c>
      <c r="BN389" s="51">
        <f t="shared" si="240"/>
        <v>42079982.451662213</v>
      </c>
    </row>
    <row r="390" spans="4:66" x14ac:dyDescent="0.25">
      <c r="D390" t="str">
        <f t="shared" si="241"/>
        <v>2022AbrilOutros - África</v>
      </c>
      <c r="E390" s="2">
        <v>2022</v>
      </c>
      <c r="F390" s="2" t="s">
        <v>57</v>
      </c>
      <c r="G390" s="2" t="s">
        <v>42</v>
      </c>
      <c r="H390" s="2" t="s">
        <v>1194</v>
      </c>
      <c r="I390" s="45">
        <f t="shared" si="242"/>
        <v>185291616.93299428</v>
      </c>
      <c r="J390" s="33">
        <v>43846049.231606148</v>
      </c>
      <c r="K390" s="41">
        <v>3216374.2690058481</v>
      </c>
      <c r="L390" s="41">
        <v>45892169.448010281</v>
      </c>
      <c r="M390" s="41">
        <v>15409245.547328396</v>
      </c>
      <c r="N390" s="43">
        <v>3047633.7687095865</v>
      </c>
      <c r="O390" s="43">
        <v>15825918.193054905</v>
      </c>
      <c r="P390" s="43">
        <v>58054226.475279115</v>
      </c>
      <c r="AC390" s="50" t="str">
        <f t="shared" si="243"/>
        <v>2022AbrilOutros - África</v>
      </c>
      <c r="AD390" s="2">
        <v>2022</v>
      </c>
      <c r="AE390" s="2" t="s">
        <v>57</v>
      </c>
      <c r="AF390" s="2" t="s">
        <v>42</v>
      </c>
      <c r="AG390" s="2" t="s">
        <v>1194</v>
      </c>
      <c r="AH390" s="54">
        <f t="shared" si="244"/>
        <v>185291616.93299428</v>
      </c>
      <c r="AI390" s="27">
        <f t="shared" si="227"/>
        <v>2.1605768604371352E-2</v>
      </c>
      <c r="AJ390" s="28">
        <f t="shared" si="228"/>
        <v>20848029.546437785</v>
      </c>
      <c r="AK390" s="46">
        <f t="shared" si="232"/>
        <v>4933324.8044656646</v>
      </c>
      <c r="AL390" s="46">
        <f t="shared" si="233"/>
        <v>361889.36608440743</v>
      </c>
      <c r="AM390" s="46">
        <f t="shared" si="234"/>
        <v>5163543.3941311808</v>
      </c>
      <c r="AN390" s="46">
        <f t="shared" si="235"/>
        <v>1733766.5447389861</v>
      </c>
      <c r="AO390" s="46">
        <f t="shared" si="236"/>
        <v>342903.58035871369</v>
      </c>
      <c r="AP390" s="46">
        <f t="shared" si="237"/>
        <v>1780648.3398956447</v>
      </c>
      <c r="AQ390" s="46">
        <f t="shared" si="238"/>
        <v>6531953.5167631889</v>
      </c>
      <c r="BG390" s="50" t="str">
        <f t="shared" si="239"/>
        <v>2022NovembroHonduras</v>
      </c>
      <c r="BH390" s="2">
        <v>2022</v>
      </c>
      <c r="BI390" s="55" t="s">
        <v>64</v>
      </c>
      <c r="BJ390" s="55" t="str">
        <f t="shared" si="245"/>
        <v>Novembro/2022</v>
      </c>
      <c r="BK390" s="2" t="s">
        <v>27</v>
      </c>
      <c r="BL390" s="2" t="s">
        <v>23</v>
      </c>
      <c r="BM390" s="52" t="s">
        <v>1204</v>
      </c>
      <c r="BN390" s="51">
        <f t="shared" si="240"/>
        <v>21039991.225831106</v>
      </c>
    </row>
    <row r="391" spans="4:66" x14ac:dyDescent="0.25">
      <c r="D391" t="str">
        <f t="shared" si="241"/>
        <v>2022MaioNigéria</v>
      </c>
      <c r="E391" s="2">
        <v>2022</v>
      </c>
      <c r="F391" s="2" t="s">
        <v>58</v>
      </c>
      <c r="G391" s="2" t="s">
        <v>42</v>
      </c>
      <c r="H391" s="2" t="s">
        <v>39</v>
      </c>
      <c r="I391" s="45">
        <f t="shared" si="242"/>
        <v>134061055.92077048</v>
      </c>
      <c r="J391" s="33">
        <v>34178544.636159047</v>
      </c>
      <c r="K391" s="41">
        <v>1814322.8743922142</v>
      </c>
      <c r="L391" s="41">
        <v>33438237.608182527</v>
      </c>
      <c r="M391" s="41">
        <v>11456714.510805029</v>
      </c>
      <c r="N391" s="43">
        <v>1207901.0942162853</v>
      </c>
      <c r="O391" s="43">
        <v>12781516.302614631</v>
      </c>
      <c r="P391" s="43">
        <v>39183818.894400746</v>
      </c>
      <c r="AC391" s="50" t="str">
        <f t="shared" si="243"/>
        <v>2022MaioNigéria</v>
      </c>
      <c r="AD391" s="2">
        <v>2022</v>
      </c>
      <c r="AE391" s="2" t="s">
        <v>58</v>
      </c>
      <c r="AF391" s="2" t="s">
        <v>42</v>
      </c>
      <c r="AG391" s="2" t="s">
        <v>39</v>
      </c>
      <c r="AH391" s="54">
        <f t="shared" si="244"/>
        <v>134061055.92077048</v>
      </c>
      <c r="AI391" s="27">
        <f t="shared" si="227"/>
        <v>1.5632073382625254E-2</v>
      </c>
      <c r="AJ391" s="28">
        <f t="shared" si="228"/>
        <v>15083838.659973346</v>
      </c>
      <c r="AK391" s="46">
        <f t="shared" si="232"/>
        <v>3845588.4849154446</v>
      </c>
      <c r="AL391" s="46">
        <f t="shared" si="233"/>
        <v>204137.98270099409</v>
      </c>
      <c r="AM391" s="46">
        <f t="shared" si="234"/>
        <v>3762293.0663306345</v>
      </c>
      <c r="AN391" s="46">
        <f t="shared" si="235"/>
        <v>1289048.7253545818</v>
      </c>
      <c r="AO391" s="46">
        <f t="shared" si="236"/>
        <v>135906.62177934451</v>
      </c>
      <c r="AP391" s="46">
        <f t="shared" si="237"/>
        <v>1438108.3933308625</v>
      </c>
      <c r="AQ391" s="46">
        <f t="shared" si="238"/>
        <v>4408755.385561483</v>
      </c>
      <c r="BG391" s="50" t="str">
        <f t="shared" si="239"/>
        <v>2022NovembroNicarágua</v>
      </c>
      <c r="BH391" s="2">
        <v>2022</v>
      </c>
      <c r="BI391" s="55" t="s">
        <v>64</v>
      </c>
      <c r="BJ391" s="55" t="str">
        <f t="shared" si="245"/>
        <v>Novembro/2022</v>
      </c>
      <c r="BK391" s="2" t="s">
        <v>27</v>
      </c>
      <c r="BL391" s="2" t="s">
        <v>24</v>
      </c>
      <c r="BM391" s="52" t="s">
        <v>1204</v>
      </c>
      <c r="BN391" s="51">
        <f t="shared" si="240"/>
        <v>4207998.2451662207</v>
      </c>
    </row>
    <row r="392" spans="4:66" x14ac:dyDescent="0.25">
      <c r="D392" t="str">
        <f t="shared" si="241"/>
        <v>2022MaioEgito</v>
      </c>
      <c r="E392" s="2">
        <v>2022</v>
      </c>
      <c r="F392" s="2" t="s">
        <v>58</v>
      </c>
      <c r="G392" s="2" t="s">
        <v>42</v>
      </c>
      <c r="H392" s="2" t="s">
        <v>40</v>
      </c>
      <c r="I392" s="45">
        <f t="shared" si="242"/>
        <v>67655967.863646239</v>
      </c>
      <c r="J392" s="33">
        <v>13924592.259175906</v>
      </c>
      <c r="K392" s="41">
        <v>1042270.5874168038</v>
      </c>
      <c r="L392" s="41">
        <v>16719118.804091264</v>
      </c>
      <c r="M392" s="41">
        <v>5728357.2554025147</v>
      </c>
      <c r="N392" s="43">
        <v>2013168.4903604756</v>
      </c>
      <c r="O392" s="43">
        <v>2556303.2605229262</v>
      </c>
      <c r="P392" s="43">
        <v>25672157.206676349</v>
      </c>
      <c r="AC392" s="50" t="str">
        <f t="shared" si="243"/>
        <v>2022MaioEgito</v>
      </c>
      <c r="AD392" s="2">
        <v>2022</v>
      </c>
      <c r="AE392" s="2" t="s">
        <v>58</v>
      </c>
      <c r="AF392" s="2" t="s">
        <v>42</v>
      </c>
      <c r="AG392" s="2" t="s">
        <v>40</v>
      </c>
      <c r="AH392" s="54">
        <f t="shared" si="244"/>
        <v>67655967.863646239</v>
      </c>
      <c r="AI392" s="27">
        <f t="shared" si="227"/>
        <v>7.8889655698526871E-3</v>
      </c>
      <c r="AJ392" s="28">
        <f t="shared" si="228"/>
        <v>7612290.5092042517</v>
      </c>
      <c r="AK392" s="46">
        <f t="shared" si="232"/>
        <v>1566721.2345951812</v>
      </c>
      <c r="AL392" s="46">
        <f t="shared" si="233"/>
        <v>117270.75601972002</v>
      </c>
      <c r="AM392" s="46">
        <f t="shared" si="234"/>
        <v>1881146.5331653175</v>
      </c>
      <c r="AN392" s="46">
        <f t="shared" si="235"/>
        <v>644524.36267729104</v>
      </c>
      <c r="AO392" s="46">
        <f t="shared" si="236"/>
        <v>226511.03629890759</v>
      </c>
      <c r="AP392" s="46">
        <f t="shared" si="237"/>
        <v>287621.67866617255</v>
      </c>
      <c r="AQ392" s="46">
        <f t="shared" si="238"/>
        <v>2888494.9077816615</v>
      </c>
      <c r="BG392" s="50" t="str">
        <f t="shared" si="239"/>
        <v>2022NovembroPanamá</v>
      </c>
      <c r="BH392" s="2">
        <v>2022</v>
      </c>
      <c r="BI392" s="55" t="s">
        <v>64</v>
      </c>
      <c r="BJ392" s="55" t="str">
        <f t="shared" si="245"/>
        <v>Novembro/2022</v>
      </c>
      <c r="BK392" s="2" t="s">
        <v>27</v>
      </c>
      <c r="BL392" s="2" t="s">
        <v>25</v>
      </c>
      <c r="BM392" s="52" t="s">
        <v>1204</v>
      </c>
      <c r="BN392" s="51">
        <f t="shared" si="240"/>
        <v>8415996.4903324414</v>
      </c>
    </row>
    <row r="393" spans="4:66" x14ac:dyDescent="0.25">
      <c r="D393" t="str">
        <f t="shared" si="241"/>
        <v>2022MaioÁfrica do Sul</v>
      </c>
      <c r="E393" s="2">
        <v>2022</v>
      </c>
      <c r="F393" s="2" t="s">
        <v>58</v>
      </c>
      <c r="G393" s="2" t="s">
        <v>42</v>
      </c>
      <c r="H393" s="2" t="s">
        <v>41</v>
      </c>
      <c r="I393" s="45">
        <f t="shared" si="242"/>
        <v>36379928.194034025</v>
      </c>
      <c r="J393" s="33">
        <v>8861104.164930122</v>
      </c>
      <c r="K393" s="41">
        <v>1273886.273509427</v>
      </c>
      <c r="L393" s="41">
        <v>10031471.282454759</v>
      </c>
      <c r="M393" s="41">
        <v>2864178.6277012574</v>
      </c>
      <c r="N393" s="43">
        <v>805267.39614419022</v>
      </c>
      <c r="O393" s="43">
        <v>5112606.5210458525</v>
      </c>
      <c r="P393" s="43">
        <v>7431413.9282484166</v>
      </c>
      <c r="AC393" s="50" t="str">
        <f t="shared" si="243"/>
        <v>2022MaioÁfrica do Sul</v>
      </c>
      <c r="AD393" s="2">
        <v>2022</v>
      </c>
      <c r="AE393" s="2" t="s">
        <v>58</v>
      </c>
      <c r="AF393" s="2" t="s">
        <v>42</v>
      </c>
      <c r="AG393" s="2" t="s">
        <v>41</v>
      </c>
      <c r="AH393" s="54">
        <f t="shared" si="244"/>
        <v>36379928.194034025</v>
      </c>
      <c r="AI393" s="27">
        <f t="shared" si="227"/>
        <v>4.2420500366629442E-3</v>
      </c>
      <c r="AJ393" s="28">
        <f t="shared" si="228"/>
        <v>4093276.4819078641</v>
      </c>
      <c r="AK393" s="46">
        <f t="shared" si="232"/>
        <v>997004.42201511527</v>
      </c>
      <c r="AL393" s="46">
        <f t="shared" si="233"/>
        <v>143330.92402410225</v>
      </c>
      <c r="AM393" s="46">
        <f t="shared" si="234"/>
        <v>1128687.9198991908</v>
      </c>
      <c r="AN393" s="46">
        <f t="shared" si="235"/>
        <v>322262.18133864552</v>
      </c>
      <c r="AO393" s="46">
        <f t="shared" si="236"/>
        <v>90604.414519563041</v>
      </c>
      <c r="AP393" s="46">
        <f t="shared" si="237"/>
        <v>575243.3573323451</v>
      </c>
      <c r="AQ393" s="46">
        <f t="shared" si="238"/>
        <v>836143.26277890208</v>
      </c>
      <c r="BG393" s="50" t="str">
        <f t="shared" si="239"/>
        <v>2022DezembroCosta Rica</v>
      </c>
      <c r="BH393" s="2">
        <v>2022</v>
      </c>
      <c r="BI393" s="55" t="s">
        <v>65</v>
      </c>
      <c r="BJ393" s="55" t="str">
        <f t="shared" si="245"/>
        <v>Dezembro/2022</v>
      </c>
      <c r="BK393" s="2" t="s">
        <v>27</v>
      </c>
      <c r="BL393" s="2" t="s">
        <v>20</v>
      </c>
      <c r="BM393" s="52" t="s">
        <v>1204</v>
      </c>
      <c r="BN393" s="51">
        <f t="shared" si="240"/>
        <v>15652817.456934789</v>
      </c>
    </row>
    <row r="394" spans="4:66" x14ac:dyDescent="0.25">
      <c r="D394" t="str">
        <f t="shared" si="241"/>
        <v>2022MaioOutros - África</v>
      </c>
      <c r="E394" s="2">
        <v>2022</v>
      </c>
      <c r="F394" s="2" t="s">
        <v>58</v>
      </c>
      <c r="G394" s="2" t="s">
        <v>42</v>
      </c>
      <c r="H394" s="2" t="s">
        <v>1194</v>
      </c>
      <c r="I394" s="45">
        <f t="shared" si="242"/>
        <v>196079842.80578297</v>
      </c>
      <c r="J394" s="33">
        <v>46911727.931983009</v>
      </c>
      <c r="K394" s="41">
        <v>3401571.5467328373</v>
      </c>
      <c r="L394" s="41">
        <v>49567269.86624705</v>
      </c>
      <c r="M394" s="41">
        <v>16511147.383219017</v>
      </c>
      <c r="N394" s="43">
        <v>3315806.9252996072</v>
      </c>
      <c r="O394" s="43">
        <v>16841527.363445163</v>
      </c>
      <c r="P394" s="43">
        <v>59530791.788856305</v>
      </c>
      <c r="AC394" s="50" t="str">
        <f t="shared" si="243"/>
        <v>2022MaioOutros - África</v>
      </c>
      <c r="AD394" s="2">
        <v>2022</v>
      </c>
      <c r="AE394" s="2" t="s">
        <v>58</v>
      </c>
      <c r="AF394" s="2" t="s">
        <v>42</v>
      </c>
      <c r="AG394" s="2" t="s">
        <v>1194</v>
      </c>
      <c r="AH394" s="54">
        <f t="shared" si="244"/>
        <v>196079842.80578297</v>
      </c>
      <c r="AI394" s="27">
        <f t="shared" si="227"/>
        <v>2.2863720343998379E-2</v>
      </c>
      <c r="AJ394" s="28">
        <f t="shared" si="228"/>
        <v>22061863.477364499</v>
      </c>
      <c r="AK394" s="46">
        <f t="shared" si="232"/>
        <v>5278258.7047859048</v>
      </c>
      <c r="AL394" s="46">
        <f t="shared" si="233"/>
        <v>382726.78108396643</v>
      </c>
      <c r="AM394" s="46">
        <f t="shared" si="234"/>
        <v>5577046.1924430598</v>
      </c>
      <c r="AN394" s="46">
        <f t="shared" si="235"/>
        <v>1857746.6924227804</v>
      </c>
      <c r="AO394" s="46">
        <f t="shared" si="236"/>
        <v>373077.00096290669</v>
      </c>
      <c r="AP394" s="46">
        <f t="shared" si="237"/>
        <v>1894919.2947418429</v>
      </c>
      <c r="AQ394" s="46">
        <f t="shared" si="238"/>
        <v>6698088.8109240383</v>
      </c>
      <c r="BG394" s="50" t="str">
        <f t="shared" si="239"/>
        <v>2022DezembroEl Salvador</v>
      </c>
      <c r="BH394" s="2">
        <v>2022</v>
      </c>
      <c r="BI394" s="55" t="s">
        <v>65</v>
      </c>
      <c r="BJ394" s="55" t="str">
        <f t="shared" si="245"/>
        <v>Dezembro/2022</v>
      </c>
      <c r="BK394" s="2" t="s">
        <v>27</v>
      </c>
      <c r="BL394" s="2" t="s">
        <v>21</v>
      </c>
      <c r="BM394" s="52" t="s">
        <v>1204</v>
      </c>
      <c r="BN394" s="51">
        <f t="shared" si="240"/>
        <v>18634306.49635094</v>
      </c>
    </row>
    <row r="395" spans="4:66" x14ac:dyDescent="0.25">
      <c r="D395" t="str">
        <f t="shared" si="241"/>
        <v>2022JunhoNigéria</v>
      </c>
      <c r="E395" s="2">
        <v>2022</v>
      </c>
      <c r="F395" s="2" t="s">
        <v>59</v>
      </c>
      <c r="G395" s="2" t="s">
        <v>42</v>
      </c>
      <c r="H395" s="2" t="s">
        <v>39</v>
      </c>
      <c r="I395" s="45">
        <f t="shared" si="242"/>
        <v>143511017.2787247</v>
      </c>
      <c r="J395" s="33">
        <v>37244012.495661221</v>
      </c>
      <c r="K395" s="41">
        <v>1940785.2773917194</v>
      </c>
      <c r="L395" s="41">
        <v>36478066.982162364</v>
      </c>
      <c r="M395" s="41">
        <v>12414009.008980919</v>
      </c>
      <c r="N395" s="43">
        <v>1313695.8379906637</v>
      </c>
      <c r="O395" s="43">
        <v>13778327.110536667</v>
      </c>
      <c r="P395" s="43">
        <v>40342120.566001169</v>
      </c>
      <c r="AC395" s="50" t="str">
        <f t="shared" si="243"/>
        <v>2022JunhoNigéria</v>
      </c>
      <c r="AD395" s="2">
        <v>2022</v>
      </c>
      <c r="AE395" s="2" t="s">
        <v>59</v>
      </c>
      <c r="AF395" s="2" t="s">
        <v>42</v>
      </c>
      <c r="AG395" s="2" t="s">
        <v>39</v>
      </c>
      <c r="AH395" s="54">
        <f t="shared" si="244"/>
        <v>143511017.2787247</v>
      </c>
      <c r="AI395" s="27">
        <f t="shared" si="227"/>
        <v>1.6733977946899438E-2</v>
      </c>
      <c r="AJ395" s="28">
        <f t="shared" si="228"/>
        <v>16147098.168764668</v>
      </c>
      <c r="AK395" s="46">
        <f t="shared" si="232"/>
        <v>4190498.6625392269</v>
      </c>
      <c r="AL395" s="46">
        <f t="shared" si="233"/>
        <v>218366.86125409469</v>
      </c>
      <c r="AM395" s="46">
        <f t="shared" si="234"/>
        <v>4104318.5376058887</v>
      </c>
      <c r="AN395" s="46">
        <f t="shared" si="235"/>
        <v>1396758.4227114271</v>
      </c>
      <c r="AO395" s="46">
        <f t="shared" si="236"/>
        <v>147810.08498277518</v>
      </c>
      <c r="AP395" s="46">
        <f t="shared" si="237"/>
        <v>1550264.256179651</v>
      </c>
      <c r="AQ395" s="46">
        <f t="shared" si="238"/>
        <v>4539081.3434916073</v>
      </c>
      <c r="BG395" s="50" t="str">
        <f t="shared" si="239"/>
        <v>2022DezembroGuatemala</v>
      </c>
      <c r="BH395" s="2">
        <v>2022</v>
      </c>
      <c r="BI395" s="55" t="s">
        <v>65</v>
      </c>
      <c r="BJ395" s="55" t="str">
        <f t="shared" si="245"/>
        <v>Dezembro/2022</v>
      </c>
      <c r="BK395" s="2" t="s">
        <v>27</v>
      </c>
      <c r="BL395" s="2" t="s">
        <v>22</v>
      </c>
      <c r="BM395" s="52" t="s">
        <v>1204</v>
      </c>
      <c r="BN395" s="51">
        <f t="shared" si="240"/>
        <v>43231591.071534179</v>
      </c>
    </row>
    <row r="396" spans="4:66" x14ac:dyDescent="0.25">
      <c r="D396" t="str">
        <f t="shared" si="241"/>
        <v>2022JunhoEgito</v>
      </c>
      <c r="E396" s="2">
        <v>2022</v>
      </c>
      <c r="F396" s="2" t="s">
        <v>59</v>
      </c>
      <c r="G396" s="2" t="s">
        <v>42</v>
      </c>
      <c r="H396" s="2" t="s">
        <v>40</v>
      </c>
      <c r="I396" s="45">
        <f t="shared" si="242"/>
        <v>72182460.009750083</v>
      </c>
      <c r="J396" s="33">
        <v>14769177.368969105</v>
      </c>
      <c r="K396" s="41">
        <v>1125655.4608871972</v>
      </c>
      <c r="L396" s="41">
        <v>18240717.145977434</v>
      </c>
      <c r="M396" s="41">
        <v>6207004.5044904593</v>
      </c>
      <c r="N396" s="43">
        <v>2189493.0633177725</v>
      </c>
      <c r="O396" s="43">
        <v>2755665.4221073333</v>
      </c>
      <c r="P396" s="43">
        <v>26894747.044000782</v>
      </c>
      <c r="AC396" s="50" t="str">
        <f t="shared" si="243"/>
        <v>2022JunhoEgito</v>
      </c>
      <c r="AD396" s="2">
        <v>2022</v>
      </c>
      <c r="AE396" s="2" t="s">
        <v>59</v>
      </c>
      <c r="AF396" s="2" t="s">
        <v>42</v>
      </c>
      <c r="AG396" s="2" t="s">
        <v>40</v>
      </c>
      <c r="AH396" s="54">
        <f t="shared" si="244"/>
        <v>72182460.009750083</v>
      </c>
      <c r="AI396" s="27">
        <f t="shared" si="227"/>
        <v>8.4167732684254197E-3</v>
      </c>
      <c r="AJ396" s="28">
        <f t="shared" si="228"/>
        <v>8121587.3870970998</v>
      </c>
      <c r="AK396" s="46">
        <f t="shared" si="232"/>
        <v>1661749.4696276244</v>
      </c>
      <c r="AL396" s="46">
        <f t="shared" si="233"/>
        <v>126652.77952737491</v>
      </c>
      <c r="AM396" s="46">
        <f t="shared" si="234"/>
        <v>2052348.7047180929</v>
      </c>
      <c r="AN396" s="46">
        <f t="shared" si="235"/>
        <v>698379.21135571355</v>
      </c>
      <c r="AO396" s="46">
        <f t="shared" si="236"/>
        <v>246350.14163795856</v>
      </c>
      <c r="AP396" s="46">
        <f t="shared" si="237"/>
        <v>310052.85123593023</v>
      </c>
      <c r="AQ396" s="46">
        <f t="shared" si="238"/>
        <v>3026054.2289944049</v>
      </c>
      <c r="BG396" s="50" t="str">
        <f t="shared" si="239"/>
        <v>2022DezembroHonduras</v>
      </c>
      <c r="BH396" s="2">
        <v>2022</v>
      </c>
      <c r="BI396" s="55" t="s">
        <v>65</v>
      </c>
      <c r="BJ396" s="55" t="str">
        <f t="shared" si="245"/>
        <v>Dezembro/2022</v>
      </c>
      <c r="BK396" s="2" t="s">
        <v>27</v>
      </c>
      <c r="BL396" s="2" t="s">
        <v>23</v>
      </c>
      <c r="BM396" s="52" t="s">
        <v>1204</v>
      </c>
      <c r="BN396" s="51">
        <f t="shared" si="240"/>
        <v>21615795.53576709</v>
      </c>
    </row>
    <row r="397" spans="4:66" x14ac:dyDescent="0.25">
      <c r="D397" t="str">
        <f t="shared" si="241"/>
        <v>2022JunhoÁfrica do Sul</v>
      </c>
      <c r="E397" s="2">
        <v>2022</v>
      </c>
      <c r="F397" s="2" t="s">
        <v>59</v>
      </c>
      <c r="G397" s="2" t="s">
        <v>42</v>
      </c>
      <c r="H397" s="2" t="s">
        <v>41</v>
      </c>
      <c r="I397" s="45">
        <f t="shared" si="242"/>
        <v>39493433.15194317</v>
      </c>
      <c r="J397" s="33">
        <v>9632072.1971537657</v>
      </c>
      <c r="K397" s="41">
        <v>1358549.6941742036</v>
      </c>
      <c r="L397" s="41">
        <v>10943756.82562796</v>
      </c>
      <c r="M397" s="41">
        <v>3103502.2522452297</v>
      </c>
      <c r="N397" s="43">
        <v>875797.22532710899</v>
      </c>
      <c r="O397" s="43">
        <v>5511330.8442146666</v>
      </c>
      <c r="P397" s="43">
        <v>8068424.1132002342</v>
      </c>
      <c r="AC397" s="50" t="str">
        <f t="shared" si="243"/>
        <v>2022JunhoÁfrica do Sul</v>
      </c>
      <c r="AD397" s="2">
        <v>2022</v>
      </c>
      <c r="AE397" s="2" t="s">
        <v>59</v>
      </c>
      <c r="AF397" s="2" t="s">
        <v>42</v>
      </c>
      <c r="AG397" s="2" t="s">
        <v>41</v>
      </c>
      <c r="AH397" s="54">
        <f t="shared" si="244"/>
        <v>39493433.15194317</v>
      </c>
      <c r="AI397" s="27">
        <f t="shared" si="227"/>
        <v>4.605097587235478E-3</v>
      </c>
      <c r="AJ397" s="28">
        <f t="shared" si="228"/>
        <v>4443591.5389508568</v>
      </c>
      <c r="AK397" s="46">
        <f t="shared" si="232"/>
        <v>1083749.6541049725</v>
      </c>
      <c r="AL397" s="46">
        <f t="shared" si="233"/>
        <v>152856.80287786626</v>
      </c>
      <c r="AM397" s="46">
        <f t="shared" si="234"/>
        <v>1231333.4484647962</v>
      </c>
      <c r="AN397" s="46">
        <f t="shared" si="235"/>
        <v>349189.60567785677</v>
      </c>
      <c r="AO397" s="46">
        <f t="shared" si="236"/>
        <v>98540.056655183405</v>
      </c>
      <c r="AP397" s="46">
        <f t="shared" si="237"/>
        <v>620105.70247186034</v>
      </c>
      <c r="AQ397" s="46">
        <f t="shared" si="238"/>
        <v>907816.26869832131</v>
      </c>
      <c r="BG397" s="50" t="str">
        <f t="shared" si="239"/>
        <v>2022DezembroNicarágua</v>
      </c>
      <c r="BH397" s="2">
        <v>2022</v>
      </c>
      <c r="BI397" s="55" t="s">
        <v>65</v>
      </c>
      <c r="BJ397" s="55" t="str">
        <f t="shared" si="245"/>
        <v>Dezembro/2022</v>
      </c>
      <c r="BK397" s="2" t="s">
        <v>27</v>
      </c>
      <c r="BL397" s="2" t="s">
        <v>24</v>
      </c>
      <c r="BM397" s="52" t="s">
        <v>1204</v>
      </c>
      <c r="BN397" s="51">
        <f t="shared" si="240"/>
        <v>4323159.1071534185</v>
      </c>
    </row>
    <row r="398" spans="4:66" x14ac:dyDescent="0.25">
      <c r="D398" t="str">
        <f t="shared" si="241"/>
        <v>2022JunhoOutros - África</v>
      </c>
      <c r="E398" s="2">
        <v>2022</v>
      </c>
      <c r="F398" s="2" t="s">
        <v>59</v>
      </c>
      <c r="G398" s="2" t="s">
        <v>42</v>
      </c>
      <c r="H398" s="2" t="s">
        <v>1194</v>
      </c>
      <c r="I398" s="45">
        <f t="shared" si="242"/>
        <v>206908305.76250106</v>
      </c>
      <c r="J398" s="33">
        <v>49982644.914960079</v>
      </c>
      <c r="K398" s="41">
        <v>3587830.0803673943</v>
      </c>
      <c r="L398" s="41">
        <v>53239898.070622504</v>
      </c>
      <c r="M398" s="41">
        <v>17614472.242472924</v>
      </c>
      <c r="N398" s="43">
        <v>3550529.2918666583</v>
      </c>
      <c r="O398" s="43">
        <v>17874586.521777298</v>
      </c>
      <c r="P398" s="43">
        <v>61058344.640434198</v>
      </c>
      <c r="AC398" s="50" t="str">
        <f t="shared" si="243"/>
        <v>2022JunhoOutros - África</v>
      </c>
      <c r="AD398" s="2">
        <v>2022</v>
      </c>
      <c r="AE398" s="2" t="s">
        <v>59</v>
      </c>
      <c r="AF398" s="2" t="s">
        <v>42</v>
      </c>
      <c r="AG398" s="2" t="s">
        <v>1194</v>
      </c>
      <c r="AH398" s="54">
        <f t="shared" si="244"/>
        <v>206908305.76250106</v>
      </c>
      <c r="AI398" s="27">
        <f t="shared" si="227"/>
        <v>2.4126363893967842E-2</v>
      </c>
      <c r="AJ398" s="28">
        <f t="shared" si="228"/>
        <v>23280224.6714697</v>
      </c>
      <c r="AK398" s="46">
        <f t="shared" si="232"/>
        <v>5623781.9888690477</v>
      </c>
      <c r="AL398" s="46">
        <f t="shared" si="233"/>
        <v>403683.60296702909</v>
      </c>
      <c r="AM398" s="46">
        <f t="shared" si="234"/>
        <v>5990270.8303692797</v>
      </c>
      <c r="AN398" s="46">
        <f t="shared" si="235"/>
        <v>1981886.9511445926</v>
      </c>
      <c r="AO398" s="46">
        <f t="shared" si="236"/>
        <v>399486.71616966254</v>
      </c>
      <c r="AP398" s="46">
        <f t="shared" si="237"/>
        <v>2011153.6296384663</v>
      </c>
      <c r="AQ398" s="46">
        <f t="shared" si="238"/>
        <v>6869960.952311621</v>
      </c>
      <c r="BG398" s="50" t="str">
        <f t="shared" si="239"/>
        <v>2022DezembroPanamá</v>
      </c>
      <c r="BH398" s="2">
        <v>2022</v>
      </c>
      <c r="BI398" s="55" t="s">
        <v>65</v>
      </c>
      <c r="BJ398" s="55" t="str">
        <f t="shared" si="245"/>
        <v>Dezembro/2022</v>
      </c>
      <c r="BK398" s="2" t="s">
        <v>27</v>
      </c>
      <c r="BL398" s="2" t="s">
        <v>25</v>
      </c>
      <c r="BM398" s="52" t="s">
        <v>1204</v>
      </c>
      <c r="BN398" s="51">
        <f t="shared" si="240"/>
        <v>8646318.2143068351</v>
      </c>
    </row>
    <row r="399" spans="4:66" x14ac:dyDescent="0.25">
      <c r="D399" t="str">
        <f t="shared" ref="D399:D430" si="246">_xlfn.CONCAT(E399,F399,H399)</f>
        <v>2022JulhoNigéria</v>
      </c>
      <c r="E399" s="2">
        <v>2022</v>
      </c>
      <c r="F399" s="2" t="s">
        <v>60</v>
      </c>
      <c r="G399" s="2" t="s">
        <v>42</v>
      </c>
      <c r="H399" s="2" t="s">
        <v>39</v>
      </c>
      <c r="I399" s="45">
        <f t="shared" si="242"/>
        <v>160000000</v>
      </c>
      <c r="J399" s="33">
        <v>100000000</v>
      </c>
      <c r="K399" s="41">
        <v>10000000</v>
      </c>
      <c r="L399" s="41">
        <v>10000000</v>
      </c>
      <c r="M399" s="41">
        <v>10000000</v>
      </c>
      <c r="N399" s="43">
        <v>10000000</v>
      </c>
      <c r="O399" s="43">
        <v>10000000</v>
      </c>
      <c r="P399" s="43">
        <v>10000000</v>
      </c>
      <c r="Q399" s="53"/>
      <c r="AC399" s="50" t="str">
        <f t="shared" si="243"/>
        <v>2022JulhoNigéria</v>
      </c>
      <c r="AD399" s="2">
        <v>2022</v>
      </c>
      <c r="AE399" s="2" t="s">
        <v>60</v>
      </c>
      <c r="AF399" s="2" t="s">
        <v>42</v>
      </c>
      <c r="AG399" s="2" t="s">
        <v>39</v>
      </c>
      <c r="AH399" s="54">
        <f t="shared" si="244"/>
        <v>160000000</v>
      </c>
      <c r="AI399" s="27">
        <f t="shared" si="227"/>
        <v>1.8656661504279061E-2</v>
      </c>
      <c r="AJ399" s="28">
        <f t="shared" ref="AJ399:AJ422" si="247">AI399*$AA$3</f>
        <v>18002351.011035252</v>
      </c>
      <c r="AK399" s="46">
        <f t="shared" ref="AK399:AK462" si="248">(VLOOKUP($AC399,$D:$P,7,FALSE)/VLOOKUP($AC399,$D:$P,6,FALSE))*$AJ399</f>
        <v>11251469.381897032</v>
      </c>
      <c r="AL399" s="46">
        <f t="shared" ref="AL399:AL462" si="249">(VLOOKUP($AC399,$D:$P,8,FALSE)/VLOOKUP($AC399,$D:$P,6,FALSE))*$AJ399</f>
        <v>1125146.9381897033</v>
      </c>
      <c r="AM399" s="46">
        <f t="shared" ref="AM399:AM462" si="250">(VLOOKUP($AC399,$D:$P,9,FALSE)/VLOOKUP($AC399,$D:$P,6,FALSE))*$AJ399</f>
        <v>1125146.9381897033</v>
      </c>
      <c r="AN399" s="46">
        <f t="shared" ref="AN399:AN462" si="251">(VLOOKUP($AC399,$D:$P,10,FALSE)/VLOOKUP($AC399,$D:$P,6,FALSE))*$AJ399</f>
        <v>1125146.9381897033</v>
      </c>
      <c r="AO399" s="46">
        <f t="shared" ref="AO399:AO462" si="252">(VLOOKUP($AC399,$D:$P,11,FALSE)/VLOOKUP($AC399,$D:$P,6,FALSE))*$AJ399</f>
        <v>1125146.9381897033</v>
      </c>
      <c r="AP399" s="46">
        <f t="shared" ref="AP399:AP462" si="253">(VLOOKUP($AC399,$D:$P,12,FALSE)/VLOOKUP($AC399,$D:$P,6,FALSE))*$AJ399</f>
        <v>1125146.9381897033</v>
      </c>
      <c r="AQ399" s="46">
        <f t="shared" ref="AQ399:AQ462" si="254">(VLOOKUP($AC399,$D:$P,13,FALSE)/VLOOKUP($AC399,$D:$P,6,FALSE))*$AJ399</f>
        <v>1125146.9381897033</v>
      </c>
      <c r="BG399" s="50" t="str">
        <f t="shared" si="239"/>
        <v>2022JaneiroCosta Rica</v>
      </c>
      <c r="BH399" s="2">
        <v>2022</v>
      </c>
      <c r="BI399" s="55" t="s">
        <v>16</v>
      </c>
      <c r="BJ399" s="55" t="str">
        <f t="shared" si="245"/>
        <v>Janeiro/2022</v>
      </c>
      <c r="BK399" s="2" t="s">
        <v>27</v>
      </c>
      <c r="BL399" s="2" t="s">
        <v>20</v>
      </c>
      <c r="BM399" s="52" t="s">
        <v>1201</v>
      </c>
      <c r="BN399" s="51">
        <f t="shared" si="240"/>
        <v>1715001.2488321392</v>
      </c>
    </row>
    <row r="400" spans="4:66" x14ac:dyDescent="0.25">
      <c r="D400" t="str">
        <f t="shared" si="246"/>
        <v>2022JulhoEgito</v>
      </c>
      <c r="E400" s="2">
        <v>2022</v>
      </c>
      <c r="F400" s="2" t="s">
        <v>60</v>
      </c>
      <c r="G400" s="2" t="s">
        <v>42</v>
      </c>
      <c r="H400" s="2" t="s">
        <v>40</v>
      </c>
      <c r="I400" s="45">
        <f t="shared" si="242"/>
        <v>80000000</v>
      </c>
      <c r="J400" s="33">
        <v>50000000</v>
      </c>
      <c r="K400" s="41">
        <v>5000000</v>
      </c>
      <c r="L400" s="41">
        <v>5000000</v>
      </c>
      <c r="M400" s="41">
        <v>5000000</v>
      </c>
      <c r="N400" s="43">
        <v>5000000</v>
      </c>
      <c r="O400" s="43">
        <v>5000000</v>
      </c>
      <c r="P400" s="43">
        <v>5000000</v>
      </c>
      <c r="Q400" s="53"/>
      <c r="AC400" s="50" t="str">
        <f t="shared" si="243"/>
        <v>2022JulhoEgito</v>
      </c>
      <c r="AD400" s="2">
        <v>2022</v>
      </c>
      <c r="AE400" s="2" t="s">
        <v>60</v>
      </c>
      <c r="AF400" s="2" t="s">
        <v>42</v>
      </c>
      <c r="AG400" s="2" t="s">
        <v>40</v>
      </c>
      <c r="AH400" s="54">
        <f t="shared" si="244"/>
        <v>80000000</v>
      </c>
      <c r="AI400" s="27">
        <f t="shared" si="227"/>
        <v>9.3283307521395305E-3</v>
      </c>
      <c r="AJ400" s="28">
        <f t="shared" si="247"/>
        <v>9001175.5055176262</v>
      </c>
      <c r="AK400" s="46">
        <f t="shared" si="248"/>
        <v>5625734.6909485161</v>
      </c>
      <c r="AL400" s="46">
        <f t="shared" si="249"/>
        <v>562573.46909485164</v>
      </c>
      <c r="AM400" s="46">
        <f t="shared" si="250"/>
        <v>562573.46909485164</v>
      </c>
      <c r="AN400" s="46">
        <f t="shared" si="251"/>
        <v>562573.46909485164</v>
      </c>
      <c r="AO400" s="46">
        <f t="shared" si="252"/>
        <v>562573.46909485164</v>
      </c>
      <c r="AP400" s="46">
        <f t="shared" si="253"/>
        <v>562573.46909485164</v>
      </c>
      <c r="AQ400" s="46">
        <f t="shared" si="254"/>
        <v>562573.46909485164</v>
      </c>
      <c r="BG400" s="50" t="str">
        <f t="shared" si="239"/>
        <v>2022JaneiroEl Salvador</v>
      </c>
      <c r="BH400" s="2">
        <v>2022</v>
      </c>
      <c r="BI400" s="55" t="s">
        <v>16</v>
      </c>
      <c r="BJ400" s="55" t="str">
        <f t="shared" si="245"/>
        <v>Janeiro/2022</v>
      </c>
      <c r="BK400" s="2" t="s">
        <v>27</v>
      </c>
      <c r="BL400" s="2" t="s">
        <v>21</v>
      </c>
      <c r="BM400" s="52" t="s">
        <v>1201</v>
      </c>
      <c r="BN400" s="51">
        <f t="shared" si="240"/>
        <v>214375.15610401737</v>
      </c>
    </row>
    <row r="401" spans="4:66" x14ac:dyDescent="0.25">
      <c r="D401" t="str">
        <f t="shared" si="246"/>
        <v>2022JulhoÁfrica do Sul</v>
      </c>
      <c r="E401" s="2">
        <v>2022</v>
      </c>
      <c r="F401" s="2" t="s">
        <v>60</v>
      </c>
      <c r="G401" s="2" t="s">
        <v>42</v>
      </c>
      <c r="H401" s="2" t="s">
        <v>41</v>
      </c>
      <c r="I401" s="45">
        <f t="shared" si="242"/>
        <v>58000000</v>
      </c>
      <c r="J401" s="33">
        <v>40000000</v>
      </c>
      <c r="K401" s="41">
        <v>3000000</v>
      </c>
      <c r="L401" s="41">
        <v>3000000</v>
      </c>
      <c r="M401" s="41">
        <v>3000000</v>
      </c>
      <c r="N401" s="43">
        <v>3000000</v>
      </c>
      <c r="O401" s="43">
        <v>3000000</v>
      </c>
      <c r="P401" s="43">
        <v>3000000</v>
      </c>
      <c r="Q401" s="53"/>
      <c r="AC401" s="50" t="str">
        <f t="shared" si="243"/>
        <v>2022JulhoÁfrica do Sul</v>
      </c>
      <c r="AD401" s="2">
        <v>2022</v>
      </c>
      <c r="AE401" s="2" t="s">
        <v>60</v>
      </c>
      <c r="AF401" s="2" t="s">
        <v>42</v>
      </c>
      <c r="AG401" s="2" t="s">
        <v>41</v>
      </c>
      <c r="AH401" s="54">
        <f t="shared" si="244"/>
        <v>58000000</v>
      </c>
      <c r="AI401" s="27">
        <f t="shared" si="227"/>
        <v>6.7630397953011593E-3</v>
      </c>
      <c r="AJ401" s="28">
        <f t="shared" si="247"/>
        <v>6525852.241500278</v>
      </c>
      <c r="AK401" s="46">
        <f t="shared" si="248"/>
        <v>4500587.7527588131</v>
      </c>
      <c r="AL401" s="46">
        <f t="shared" si="249"/>
        <v>337544.08145691094</v>
      </c>
      <c r="AM401" s="46">
        <f t="shared" si="250"/>
        <v>337544.08145691094</v>
      </c>
      <c r="AN401" s="46">
        <f t="shared" si="251"/>
        <v>337544.08145691094</v>
      </c>
      <c r="AO401" s="46">
        <f t="shared" si="252"/>
        <v>337544.08145691094</v>
      </c>
      <c r="AP401" s="46">
        <f t="shared" si="253"/>
        <v>337544.08145691094</v>
      </c>
      <c r="AQ401" s="46">
        <f t="shared" si="254"/>
        <v>337544.08145691094</v>
      </c>
      <c r="BG401" s="50" t="str">
        <f t="shared" si="239"/>
        <v>2022JaneiroGuatemala</v>
      </c>
      <c r="BH401" s="2">
        <v>2022</v>
      </c>
      <c r="BI401" s="55" t="s">
        <v>16</v>
      </c>
      <c r="BJ401" s="55" t="str">
        <f t="shared" si="245"/>
        <v>Janeiro/2022</v>
      </c>
      <c r="BK401" s="2" t="s">
        <v>27</v>
      </c>
      <c r="BL401" s="2" t="s">
        <v>22</v>
      </c>
      <c r="BM401" s="52" t="s">
        <v>1201</v>
      </c>
      <c r="BN401" s="51">
        <f t="shared" si="240"/>
        <v>1286250.9366241044</v>
      </c>
    </row>
    <row r="402" spans="4:66" x14ac:dyDescent="0.25">
      <c r="D402" t="str">
        <f t="shared" si="246"/>
        <v>2022JulhoOutros - África</v>
      </c>
      <c r="E402" s="2">
        <v>2022</v>
      </c>
      <c r="F402" s="2" t="s">
        <v>60</v>
      </c>
      <c r="G402" s="2" t="s">
        <v>42</v>
      </c>
      <c r="H402" s="2" t="s">
        <v>1194</v>
      </c>
      <c r="I402" s="45">
        <f t="shared" si="242"/>
        <v>337000000</v>
      </c>
      <c r="J402" s="33">
        <v>265000000</v>
      </c>
      <c r="K402" s="41">
        <v>12000000</v>
      </c>
      <c r="L402" s="41">
        <v>12000000</v>
      </c>
      <c r="M402" s="41">
        <v>12000000</v>
      </c>
      <c r="N402" s="43">
        <v>12000000</v>
      </c>
      <c r="O402" s="43">
        <v>12000000</v>
      </c>
      <c r="P402" s="43">
        <v>12000000</v>
      </c>
      <c r="Q402" s="53"/>
      <c r="AC402" s="50" t="str">
        <f t="shared" si="243"/>
        <v>2022JulhoOutros - África</v>
      </c>
      <c r="AD402" s="2">
        <v>2022</v>
      </c>
      <c r="AE402" s="2" t="s">
        <v>60</v>
      </c>
      <c r="AF402" s="2" t="s">
        <v>42</v>
      </c>
      <c r="AG402" s="2" t="s">
        <v>1194</v>
      </c>
      <c r="AH402" s="54">
        <f t="shared" si="244"/>
        <v>337000000</v>
      </c>
      <c r="AI402" s="27">
        <f t="shared" si="227"/>
        <v>3.9295593293387769E-2</v>
      </c>
      <c r="AJ402" s="28">
        <f t="shared" si="247"/>
        <v>37917451.816992998</v>
      </c>
      <c r="AK402" s="46">
        <f t="shared" si="248"/>
        <v>29816393.862027135</v>
      </c>
      <c r="AL402" s="46">
        <f t="shared" si="249"/>
        <v>1350176.325827644</v>
      </c>
      <c r="AM402" s="46">
        <f t="shared" si="250"/>
        <v>1350176.325827644</v>
      </c>
      <c r="AN402" s="46">
        <f t="shared" si="251"/>
        <v>1350176.325827644</v>
      </c>
      <c r="AO402" s="46">
        <f t="shared" si="252"/>
        <v>1350176.325827644</v>
      </c>
      <c r="AP402" s="46">
        <f t="shared" si="253"/>
        <v>1350176.325827644</v>
      </c>
      <c r="AQ402" s="46">
        <f t="shared" si="254"/>
        <v>1350176.325827644</v>
      </c>
      <c r="BG402" s="50" t="str">
        <f t="shared" si="239"/>
        <v>2022JaneiroHonduras</v>
      </c>
      <c r="BH402" s="2">
        <v>2022</v>
      </c>
      <c r="BI402" s="55" t="s">
        <v>16</v>
      </c>
      <c r="BJ402" s="55" t="str">
        <f t="shared" si="245"/>
        <v>Janeiro/2022</v>
      </c>
      <c r="BK402" s="2" t="s">
        <v>27</v>
      </c>
      <c r="BL402" s="2" t="s">
        <v>23</v>
      </c>
      <c r="BM402" s="52" t="s">
        <v>1201</v>
      </c>
      <c r="BN402" s="51">
        <f t="shared" si="240"/>
        <v>428750.3122080348</v>
      </c>
    </row>
    <row r="403" spans="4:66" x14ac:dyDescent="0.25">
      <c r="D403" t="str">
        <f t="shared" si="246"/>
        <v>2022AgostoNigéria</v>
      </c>
      <c r="E403" s="2">
        <v>2022</v>
      </c>
      <c r="F403" s="2" t="s">
        <v>61</v>
      </c>
      <c r="G403" s="2" t="s">
        <v>42</v>
      </c>
      <c r="H403" s="2" t="s">
        <v>39</v>
      </c>
      <c r="I403" s="45">
        <f t="shared" si="242"/>
        <v>182000000</v>
      </c>
      <c r="J403" s="33">
        <v>110000000</v>
      </c>
      <c r="K403" s="41">
        <v>12000000</v>
      </c>
      <c r="L403" s="41">
        <v>12000000</v>
      </c>
      <c r="M403" s="41">
        <v>12000000</v>
      </c>
      <c r="N403" s="43">
        <v>12000000</v>
      </c>
      <c r="O403" s="43">
        <v>12000000</v>
      </c>
      <c r="P403" s="43">
        <v>12000000</v>
      </c>
      <c r="Q403" s="53"/>
      <c r="AC403" s="50" t="str">
        <f t="shared" si="243"/>
        <v>2022AgostoNigéria</v>
      </c>
      <c r="AD403" s="2">
        <v>2022</v>
      </c>
      <c r="AE403" s="2" t="s">
        <v>61</v>
      </c>
      <c r="AF403" s="2" t="s">
        <v>42</v>
      </c>
      <c r="AG403" s="2" t="s">
        <v>39</v>
      </c>
      <c r="AH403" s="54">
        <f t="shared" si="244"/>
        <v>182000000</v>
      </c>
      <c r="AI403" s="27">
        <f t="shared" si="227"/>
        <v>2.1221952461117431E-2</v>
      </c>
      <c r="AJ403" s="28">
        <f t="shared" si="247"/>
        <v>20477674.275052596</v>
      </c>
      <c r="AK403" s="46">
        <f t="shared" si="248"/>
        <v>12376616.320086733</v>
      </c>
      <c r="AL403" s="46">
        <f t="shared" si="249"/>
        <v>1350176.3258276437</v>
      </c>
      <c r="AM403" s="46">
        <f t="shared" si="250"/>
        <v>1350176.3258276437</v>
      </c>
      <c r="AN403" s="46">
        <f t="shared" si="251"/>
        <v>1350176.3258276437</v>
      </c>
      <c r="AO403" s="46">
        <f t="shared" si="252"/>
        <v>1350176.3258276437</v>
      </c>
      <c r="AP403" s="46">
        <f t="shared" si="253"/>
        <v>1350176.3258276437</v>
      </c>
      <c r="AQ403" s="46">
        <f t="shared" si="254"/>
        <v>1350176.3258276437</v>
      </c>
      <c r="BG403" s="50" t="str">
        <f t="shared" si="239"/>
        <v>2022JaneiroNicarágua</v>
      </c>
      <c r="BH403" s="2">
        <v>2022</v>
      </c>
      <c r="BI403" s="55" t="s">
        <v>16</v>
      </c>
      <c r="BJ403" s="55" t="str">
        <f t="shared" si="245"/>
        <v>Janeiro/2022</v>
      </c>
      <c r="BK403" s="2" t="s">
        <v>27</v>
      </c>
      <c r="BL403" s="2" t="s">
        <v>24</v>
      </c>
      <c r="BM403" s="52" t="s">
        <v>1201</v>
      </c>
      <c r="BN403" s="51">
        <f t="shared" si="240"/>
        <v>107187.57805200868</v>
      </c>
    </row>
    <row r="404" spans="4:66" x14ac:dyDescent="0.25">
      <c r="D404" t="str">
        <f t="shared" si="246"/>
        <v>2022AgostoEgito</v>
      </c>
      <c r="E404" s="2">
        <v>2022</v>
      </c>
      <c r="F404" s="2" t="s">
        <v>61</v>
      </c>
      <c r="G404" s="2" t="s">
        <v>42</v>
      </c>
      <c r="H404" s="2" t="s">
        <v>40</v>
      </c>
      <c r="I404" s="45">
        <f t="shared" si="242"/>
        <v>91000000</v>
      </c>
      <c r="J404" s="33">
        <v>55000000</v>
      </c>
      <c r="K404" s="41">
        <v>6000000</v>
      </c>
      <c r="L404" s="41">
        <v>6000000</v>
      </c>
      <c r="M404" s="41">
        <v>6000000</v>
      </c>
      <c r="N404" s="43">
        <v>6000000</v>
      </c>
      <c r="O404" s="43">
        <v>6000000</v>
      </c>
      <c r="P404" s="43">
        <v>6000000</v>
      </c>
      <c r="Q404" s="53"/>
      <c r="AC404" s="50" t="str">
        <f t="shared" si="243"/>
        <v>2022AgostoEgito</v>
      </c>
      <c r="AD404" s="2">
        <v>2022</v>
      </c>
      <c r="AE404" s="2" t="s">
        <v>61</v>
      </c>
      <c r="AF404" s="2" t="s">
        <v>42</v>
      </c>
      <c r="AG404" s="2" t="s">
        <v>40</v>
      </c>
      <c r="AH404" s="54">
        <f t="shared" si="244"/>
        <v>91000000</v>
      </c>
      <c r="AI404" s="27">
        <f t="shared" si="227"/>
        <v>1.0610976230558716E-2</v>
      </c>
      <c r="AJ404" s="28">
        <f t="shared" si="247"/>
        <v>10238837.137526298</v>
      </c>
      <c r="AK404" s="46">
        <f t="shared" si="248"/>
        <v>6188308.1600433663</v>
      </c>
      <c r="AL404" s="46">
        <f t="shared" si="249"/>
        <v>675088.16291382187</v>
      </c>
      <c r="AM404" s="46">
        <f t="shared" si="250"/>
        <v>675088.16291382187</v>
      </c>
      <c r="AN404" s="46">
        <f t="shared" si="251"/>
        <v>675088.16291382187</v>
      </c>
      <c r="AO404" s="46">
        <f t="shared" si="252"/>
        <v>675088.16291382187</v>
      </c>
      <c r="AP404" s="46">
        <f t="shared" si="253"/>
        <v>675088.16291382187</v>
      </c>
      <c r="AQ404" s="46">
        <f t="shared" si="254"/>
        <v>675088.16291382187</v>
      </c>
      <c r="BG404" s="50" t="str">
        <f t="shared" si="239"/>
        <v>2022JaneiroPanamá</v>
      </c>
      <c r="BH404" s="2">
        <v>2022</v>
      </c>
      <c r="BI404" s="55" t="s">
        <v>16</v>
      </c>
      <c r="BJ404" s="55" t="str">
        <f t="shared" si="245"/>
        <v>Janeiro/2022</v>
      </c>
      <c r="BK404" s="2" t="s">
        <v>27</v>
      </c>
      <c r="BL404" s="2" t="s">
        <v>25</v>
      </c>
      <c r="BM404" s="52" t="s">
        <v>1201</v>
      </c>
      <c r="BN404" s="51">
        <f t="shared" si="240"/>
        <v>857500.62441606936</v>
      </c>
    </row>
    <row r="405" spans="4:66" x14ac:dyDescent="0.25">
      <c r="D405" t="str">
        <f t="shared" si="246"/>
        <v>2022AgostoÁfrica do Sul</v>
      </c>
      <c r="E405" s="2">
        <v>2022</v>
      </c>
      <c r="F405" s="2" t="s">
        <v>61</v>
      </c>
      <c r="G405" s="2" t="s">
        <v>42</v>
      </c>
      <c r="H405" s="2" t="s">
        <v>41</v>
      </c>
      <c r="I405" s="45">
        <f t="shared" si="242"/>
        <v>69000000</v>
      </c>
      <c r="J405" s="33">
        <v>45000000</v>
      </c>
      <c r="K405" s="41">
        <v>4000000</v>
      </c>
      <c r="L405" s="41">
        <v>4000000</v>
      </c>
      <c r="M405" s="41">
        <v>4000000</v>
      </c>
      <c r="N405" s="43">
        <v>4000000</v>
      </c>
      <c r="O405" s="43">
        <v>4000000</v>
      </c>
      <c r="P405" s="43">
        <v>4000000</v>
      </c>
      <c r="Q405" s="53"/>
      <c r="AC405" s="50" t="str">
        <f t="shared" si="243"/>
        <v>2022AgostoÁfrica do Sul</v>
      </c>
      <c r="AD405" s="2">
        <v>2022</v>
      </c>
      <c r="AE405" s="2" t="s">
        <v>61</v>
      </c>
      <c r="AF405" s="2" t="s">
        <v>42</v>
      </c>
      <c r="AG405" s="2" t="s">
        <v>41</v>
      </c>
      <c r="AH405" s="54">
        <f t="shared" si="244"/>
        <v>69000000</v>
      </c>
      <c r="AI405" s="27">
        <f t="shared" si="227"/>
        <v>8.0456852737203453E-3</v>
      </c>
      <c r="AJ405" s="28">
        <f t="shared" si="247"/>
        <v>7763513.8735089526</v>
      </c>
      <c r="AK405" s="46">
        <f t="shared" si="248"/>
        <v>5063161.2218536651</v>
      </c>
      <c r="AL405" s="46">
        <f t="shared" si="249"/>
        <v>450058.77527588129</v>
      </c>
      <c r="AM405" s="46">
        <f t="shared" si="250"/>
        <v>450058.77527588129</v>
      </c>
      <c r="AN405" s="46">
        <f t="shared" si="251"/>
        <v>450058.77527588129</v>
      </c>
      <c r="AO405" s="46">
        <f t="shared" si="252"/>
        <v>450058.77527588129</v>
      </c>
      <c r="AP405" s="46">
        <f t="shared" si="253"/>
        <v>450058.77527588129</v>
      </c>
      <c r="AQ405" s="46">
        <f t="shared" si="254"/>
        <v>450058.77527588129</v>
      </c>
      <c r="BG405" s="50" t="str">
        <f t="shared" si="239"/>
        <v>2022FevereiroCosta Rica</v>
      </c>
      <c r="BH405" s="2">
        <v>2022</v>
      </c>
      <c r="BI405" s="55" t="s">
        <v>55</v>
      </c>
      <c r="BJ405" s="55" t="str">
        <f t="shared" si="245"/>
        <v>Fevereiro/2022</v>
      </c>
      <c r="BK405" s="2" t="s">
        <v>27</v>
      </c>
      <c r="BL405" s="2" t="s">
        <v>20</v>
      </c>
      <c r="BM405" s="52" t="s">
        <v>1201</v>
      </c>
      <c r="BN405" s="51">
        <f t="shared" si="240"/>
        <v>1545977.7259210972</v>
      </c>
    </row>
    <row r="406" spans="4:66" x14ac:dyDescent="0.25">
      <c r="D406" t="str">
        <f t="shared" si="246"/>
        <v>2022AgostoOutros - África</v>
      </c>
      <c r="E406" s="2">
        <v>2022</v>
      </c>
      <c r="F406" s="2" t="s">
        <v>61</v>
      </c>
      <c r="G406" s="2" t="s">
        <v>42</v>
      </c>
      <c r="H406" s="2" t="s">
        <v>1194</v>
      </c>
      <c r="I406" s="45">
        <f t="shared" si="242"/>
        <v>465000000</v>
      </c>
      <c r="J406" s="33">
        <v>405000000</v>
      </c>
      <c r="K406" s="41">
        <v>10000000</v>
      </c>
      <c r="L406" s="41">
        <v>10000000</v>
      </c>
      <c r="M406" s="41">
        <v>10000000</v>
      </c>
      <c r="N406" s="43">
        <v>10000000</v>
      </c>
      <c r="O406" s="43">
        <v>10000000</v>
      </c>
      <c r="P406" s="43">
        <v>10000000</v>
      </c>
      <c r="Q406" s="53"/>
      <c r="AC406" s="50" t="str">
        <f t="shared" si="243"/>
        <v>2022AgostoOutros - África</v>
      </c>
      <c r="AD406" s="2">
        <v>2022</v>
      </c>
      <c r="AE406" s="2" t="s">
        <v>61</v>
      </c>
      <c r="AF406" s="2" t="s">
        <v>42</v>
      </c>
      <c r="AG406" s="2" t="s">
        <v>1194</v>
      </c>
      <c r="AH406" s="54">
        <f t="shared" si="244"/>
        <v>465000000</v>
      </c>
      <c r="AI406" s="27">
        <f t="shared" si="227"/>
        <v>5.4220922496811014E-2</v>
      </c>
      <c r="AJ406" s="28">
        <f t="shared" si="247"/>
        <v>52319332.625821188</v>
      </c>
      <c r="AK406" s="46">
        <f t="shared" si="248"/>
        <v>45568450.996682972</v>
      </c>
      <c r="AL406" s="46">
        <f t="shared" si="249"/>
        <v>1125146.938189703</v>
      </c>
      <c r="AM406" s="46">
        <f t="shared" si="250"/>
        <v>1125146.938189703</v>
      </c>
      <c r="AN406" s="46">
        <f t="shared" si="251"/>
        <v>1125146.938189703</v>
      </c>
      <c r="AO406" s="46">
        <f t="shared" si="252"/>
        <v>1125146.938189703</v>
      </c>
      <c r="AP406" s="46">
        <f t="shared" si="253"/>
        <v>1125146.938189703</v>
      </c>
      <c r="AQ406" s="46">
        <f t="shared" si="254"/>
        <v>1125146.938189703</v>
      </c>
      <c r="BG406" s="50" t="str">
        <f t="shared" si="239"/>
        <v>2022FevereiroEl Salvador</v>
      </c>
      <c r="BH406" s="2">
        <v>2022</v>
      </c>
      <c r="BI406" s="55" t="s">
        <v>55</v>
      </c>
      <c r="BJ406" s="55" t="str">
        <f t="shared" si="245"/>
        <v>Fevereiro/2022</v>
      </c>
      <c r="BK406" s="2" t="s">
        <v>27</v>
      </c>
      <c r="BL406" s="2" t="s">
        <v>21</v>
      </c>
      <c r="BM406" s="52" t="s">
        <v>1201</v>
      </c>
      <c r="BN406" s="51">
        <f t="shared" si="240"/>
        <v>192184.24975696806</v>
      </c>
    </row>
    <row r="407" spans="4:66" x14ac:dyDescent="0.25">
      <c r="D407" t="str">
        <f t="shared" si="246"/>
        <v>2022SetembroNigéria</v>
      </c>
      <c r="E407" s="2">
        <v>2022</v>
      </c>
      <c r="F407" s="2" t="s">
        <v>62</v>
      </c>
      <c r="G407" s="2" t="s">
        <v>42</v>
      </c>
      <c r="H407" s="2" t="s">
        <v>39</v>
      </c>
      <c r="I407" s="45">
        <f t="shared" si="242"/>
        <v>204000000</v>
      </c>
      <c r="J407" s="33">
        <v>120000000</v>
      </c>
      <c r="K407" s="41">
        <v>14000000</v>
      </c>
      <c r="L407" s="41">
        <v>14000000</v>
      </c>
      <c r="M407" s="41">
        <v>14000000</v>
      </c>
      <c r="N407" s="43">
        <v>14000000</v>
      </c>
      <c r="O407" s="43">
        <v>14000000</v>
      </c>
      <c r="P407" s="43">
        <v>14000000</v>
      </c>
      <c r="Q407" s="53"/>
      <c r="AC407" s="50" t="str">
        <f t="shared" si="243"/>
        <v>2022SetembroNigéria</v>
      </c>
      <c r="AD407" s="2">
        <v>2022</v>
      </c>
      <c r="AE407" s="2" t="s">
        <v>62</v>
      </c>
      <c r="AF407" s="2" t="s">
        <v>42</v>
      </c>
      <c r="AG407" s="2" t="s">
        <v>39</v>
      </c>
      <c r="AH407" s="54">
        <f t="shared" si="244"/>
        <v>204000000</v>
      </c>
      <c r="AI407" s="27">
        <f t="shared" si="227"/>
        <v>2.3787243417955801E-2</v>
      </c>
      <c r="AJ407" s="28">
        <f t="shared" si="247"/>
        <v>22952997.539069943</v>
      </c>
      <c r="AK407" s="46">
        <f t="shared" si="248"/>
        <v>13501763.258276438</v>
      </c>
      <c r="AL407" s="46">
        <f t="shared" si="249"/>
        <v>1575205.7134655844</v>
      </c>
      <c r="AM407" s="46">
        <f t="shared" si="250"/>
        <v>1575205.7134655844</v>
      </c>
      <c r="AN407" s="46">
        <f t="shared" si="251"/>
        <v>1575205.7134655844</v>
      </c>
      <c r="AO407" s="46">
        <f t="shared" si="252"/>
        <v>1575205.7134655844</v>
      </c>
      <c r="AP407" s="46">
        <f t="shared" si="253"/>
        <v>1575205.7134655844</v>
      </c>
      <c r="AQ407" s="46">
        <f t="shared" si="254"/>
        <v>1575205.7134655844</v>
      </c>
      <c r="BG407" s="50" t="str">
        <f t="shared" si="239"/>
        <v>2022FevereiroGuatemala</v>
      </c>
      <c r="BH407" s="2">
        <v>2022</v>
      </c>
      <c r="BI407" s="55" t="s">
        <v>55</v>
      </c>
      <c r="BJ407" s="55" t="str">
        <f t="shared" si="245"/>
        <v>Fevereiro/2022</v>
      </c>
      <c r="BK407" s="2" t="s">
        <v>27</v>
      </c>
      <c r="BL407" s="2" t="s">
        <v>22</v>
      </c>
      <c r="BM407" s="52" t="s">
        <v>1201</v>
      </c>
      <c r="BN407" s="51">
        <f t="shared" si="240"/>
        <v>1158207.73526102</v>
      </c>
    </row>
    <row r="408" spans="4:66" x14ac:dyDescent="0.25">
      <c r="D408" t="str">
        <f t="shared" si="246"/>
        <v>2022SetembroEgito</v>
      </c>
      <c r="E408" s="2">
        <v>2022</v>
      </c>
      <c r="F408" s="2" t="s">
        <v>62</v>
      </c>
      <c r="G408" s="2" t="s">
        <v>42</v>
      </c>
      <c r="H408" s="2" t="s">
        <v>40</v>
      </c>
      <c r="I408" s="45">
        <f t="shared" si="242"/>
        <v>102000000</v>
      </c>
      <c r="J408" s="33">
        <v>60000000</v>
      </c>
      <c r="K408" s="41">
        <v>7000000</v>
      </c>
      <c r="L408" s="41">
        <v>7000000</v>
      </c>
      <c r="M408" s="41">
        <v>7000000</v>
      </c>
      <c r="N408" s="43">
        <v>7000000</v>
      </c>
      <c r="O408" s="43">
        <v>7000000</v>
      </c>
      <c r="P408" s="43">
        <v>7000000</v>
      </c>
      <c r="Q408" s="53"/>
      <c r="AC408" s="50" t="str">
        <f t="shared" si="243"/>
        <v>2022SetembroEgito</v>
      </c>
      <c r="AD408" s="2">
        <v>2022</v>
      </c>
      <c r="AE408" s="2" t="s">
        <v>62</v>
      </c>
      <c r="AF408" s="2" t="s">
        <v>42</v>
      </c>
      <c r="AG408" s="2" t="s">
        <v>40</v>
      </c>
      <c r="AH408" s="54">
        <f t="shared" si="244"/>
        <v>102000000</v>
      </c>
      <c r="AI408" s="27">
        <f t="shared" si="227"/>
        <v>1.1893621708977901E-2</v>
      </c>
      <c r="AJ408" s="28">
        <f t="shared" si="247"/>
        <v>11476498.769534972</v>
      </c>
      <c r="AK408" s="46">
        <f t="shared" si="248"/>
        <v>6750881.6291382192</v>
      </c>
      <c r="AL408" s="46">
        <f t="shared" si="249"/>
        <v>787602.85673279222</v>
      </c>
      <c r="AM408" s="46">
        <f t="shared" si="250"/>
        <v>787602.85673279222</v>
      </c>
      <c r="AN408" s="46">
        <f t="shared" si="251"/>
        <v>787602.85673279222</v>
      </c>
      <c r="AO408" s="46">
        <f t="shared" si="252"/>
        <v>787602.85673279222</v>
      </c>
      <c r="AP408" s="46">
        <f t="shared" si="253"/>
        <v>787602.85673279222</v>
      </c>
      <c r="AQ408" s="46">
        <f t="shared" si="254"/>
        <v>787602.85673279222</v>
      </c>
      <c r="BG408" s="50" t="str">
        <f t="shared" si="239"/>
        <v>2022FevereiroHonduras</v>
      </c>
      <c r="BH408" s="2">
        <v>2022</v>
      </c>
      <c r="BI408" s="55" t="s">
        <v>55</v>
      </c>
      <c r="BJ408" s="55" t="str">
        <f t="shared" si="245"/>
        <v>Fevereiro/2022</v>
      </c>
      <c r="BK408" s="2" t="s">
        <v>27</v>
      </c>
      <c r="BL408" s="2" t="s">
        <v>23</v>
      </c>
      <c r="BM408" s="52" t="s">
        <v>1201</v>
      </c>
      <c r="BN408" s="51">
        <f t="shared" si="240"/>
        <v>386069.24508700671</v>
      </c>
    </row>
    <row r="409" spans="4:66" x14ac:dyDescent="0.25">
      <c r="D409" t="str">
        <f t="shared" si="246"/>
        <v>2022SetembroÁfrica do Sul</v>
      </c>
      <c r="E409" s="2">
        <v>2022</v>
      </c>
      <c r="F409" s="2" t="s">
        <v>62</v>
      </c>
      <c r="G409" s="2" t="s">
        <v>42</v>
      </c>
      <c r="H409" s="2" t="s">
        <v>41</v>
      </c>
      <c r="I409" s="45">
        <f t="shared" si="242"/>
        <v>80000000</v>
      </c>
      <c r="J409" s="33">
        <v>50000000</v>
      </c>
      <c r="K409" s="41">
        <v>5000000</v>
      </c>
      <c r="L409" s="41">
        <v>5000000</v>
      </c>
      <c r="M409" s="41">
        <v>5000000</v>
      </c>
      <c r="N409" s="43">
        <v>5000000</v>
      </c>
      <c r="O409" s="43">
        <v>5000000</v>
      </c>
      <c r="P409" s="43">
        <v>5000000</v>
      </c>
      <c r="Q409" s="53"/>
      <c r="AC409" s="50" t="str">
        <f t="shared" si="243"/>
        <v>2022SetembroÁfrica do Sul</v>
      </c>
      <c r="AD409" s="2">
        <v>2022</v>
      </c>
      <c r="AE409" s="2" t="s">
        <v>62</v>
      </c>
      <c r="AF409" s="2" t="s">
        <v>42</v>
      </c>
      <c r="AG409" s="2" t="s">
        <v>41</v>
      </c>
      <c r="AH409" s="54">
        <f t="shared" si="244"/>
        <v>80000000</v>
      </c>
      <c r="AI409" s="27">
        <f t="shared" si="227"/>
        <v>9.3283307521395305E-3</v>
      </c>
      <c r="AJ409" s="28">
        <f t="shared" si="247"/>
        <v>9001175.5055176262</v>
      </c>
      <c r="AK409" s="46">
        <f t="shared" si="248"/>
        <v>5625734.6909485161</v>
      </c>
      <c r="AL409" s="46">
        <f t="shared" si="249"/>
        <v>562573.46909485164</v>
      </c>
      <c r="AM409" s="46">
        <f t="shared" si="250"/>
        <v>562573.46909485164</v>
      </c>
      <c r="AN409" s="46">
        <f t="shared" si="251"/>
        <v>562573.46909485164</v>
      </c>
      <c r="AO409" s="46">
        <f t="shared" si="252"/>
        <v>562573.46909485164</v>
      </c>
      <c r="AP409" s="46">
        <f t="shared" si="253"/>
        <v>562573.46909485164</v>
      </c>
      <c r="AQ409" s="46">
        <f t="shared" si="254"/>
        <v>562573.46909485164</v>
      </c>
      <c r="BG409" s="50" t="str">
        <f t="shared" si="239"/>
        <v>2022FevereiroNicarágua</v>
      </c>
      <c r="BH409" s="2">
        <v>2022</v>
      </c>
      <c r="BI409" s="55" t="s">
        <v>55</v>
      </c>
      <c r="BJ409" s="55" t="str">
        <f t="shared" si="245"/>
        <v>Fevereiro/2022</v>
      </c>
      <c r="BK409" s="2" t="s">
        <v>27</v>
      </c>
      <c r="BL409" s="2" t="s">
        <v>24</v>
      </c>
      <c r="BM409" s="52" t="s">
        <v>1201</v>
      </c>
      <c r="BN409" s="51">
        <f t="shared" si="240"/>
        <v>95241.752091948787</v>
      </c>
    </row>
    <row r="410" spans="4:66" x14ac:dyDescent="0.25">
      <c r="D410" t="str">
        <f t="shared" si="246"/>
        <v>2022SetembroOutros - África</v>
      </c>
      <c r="E410" s="2">
        <v>2022</v>
      </c>
      <c r="F410" s="2" t="s">
        <v>62</v>
      </c>
      <c r="G410" s="2" t="s">
        <v>42</v>
      </c>
      <c r="H410" s="2" t="s">
        <v>1194</v>
      </c>
      <c r="I410" s="45">
        <f t="shared" si="242"/>
        <v>579000000</v>
      </c>
      <c r="J410" s="33">
        <v>525000000</v>
      </c>
      <c r="K410" s="41">
        <v>9000000</v>
      </c>
      <c r="L410" s="41">
        <v>9000000</v>
      </c>
      <c r="M410" s="41">
        <v>9000000</v>
      </c>
      <c r="N410" s="43">
        <v>9000000</v>
      </c>
      <c r="O410" s="43">
        <v>9000000</v>
      </c>
      <c r="P410" s="43">
        <v>9000000</v>
      </c>
      <c r="Q410" s="53"/>
      <c r="AC410" s="50" t="str">
        <f t="shared" si="243"/>
        <v>2022SetembroOutros - África</v>
      </c>
      <c r="AD410" s="2">
        <v>2022</v>
      </c>
      <c r="AE410" s="2" t="s">
        <v>62</v>
      </c>
      <c r="AF410" s="2" t="s">
        <v>42</v>
      </c>
      <c r="AG410" s="2" t="s">
        <v>1194</v>
      </c>
      <c r="AH410" s="54">
        <f t="shared" si="244"/>
        <v>579000000</v>
      </c>
      <c r="AI410" s="27">
        <f t="shared" si="227"/>
        <v>6.7513793818609849E-2</v>
      </c>
      <c r="AJ410" s="28">
        <f t="shared" si="247"/>
        <v>65146007.721183814</v>
      </c>
      <c r="AK410" s="46">
        <f t="shared" si="248"/>
        <v>59070214.254959419</v>
      </c>
      <c r="AL410" s="46">
        <f t="shared" si="249"/>
        <v>1012632.2443707328</v>
      </c>
      <c r="AM410" s="46">
        <f t="shared" si="250"/>
        <v>1012632.2443707328</v>
      </c>
      <c r="AN410" s="46">
        <f t="shared" si="251"/>
        <v>1012632.2443707328</v>
      </c>
      <c r="AO410" s="46">
        <f t="shared" si="252"/>
        <v>1012632.2443707328</v>
      </c>
      <c r="AP410" s="46">
        <f t="shared" si="253"/>
        <v>1012632.2443707328</v>
      </c>
      <c r="AQ410" s="46">
        <f t="shared" si="254"/>
        <v>1012632.2443707328</v>
      </c>
      <c r="BG410" s="50" t="str">
        <f t="shared" si="239"/>
        <v>2022FevereiroPanamá</v>
      </c>
      <c r="BH410" s="2">
        <v>2022</v>
      </c>
      <c r="BI410" s="55" t="s">
        <v>55</v>
      </c>
      <c r="BJ410" s="55" t="str">
        <f t="shared" si="245"/>
        <v>Fevereiro/2022</v>
      </c>
      <c r="BK410" s="2" t="s">
        <v>27</v>
      </c>
      <c r="BL410" s="2" t="s">
        <v>25</v>
      </c>
      <c r="BM410" s="52" t="s">
        <v>1201</v>
      </c>
      <c r="BN410" s="51">
        <f t="shared" si="240"/>
        <v>772138.49017401342</v>
      </c>
    </row>
    <row r="411" spans="4:66" x14ac:dyDescent="0.25">
      <c r="D411" t="str">
        <f t="shared" si="246"/>
        <v>2022OutubroNigéria</v>
      </c>
      <c r="E411" s="2">
        <v>2022</v>
      </c>
      <c r="F411" s="2" t="s">
        <v>63</v>
      </c>
      <c r="G411" s="2" t="s">
        <v>42</v>
      </c>
      <c r="H411" s="2" t="s">
        <v>39</v>
      </c>
      <c r="I411" s="45">
        <f t="shared" si="242"/>
        <v>226000000</v>
      </c>
      <c r="J411" s="33">
        <v>130000000</v>
      </c>
      <c r="K411" s="41">
        <v>16000000</v>
      </c>
      <c r="L411" s="41">
        <v>16000000</v>
      </c>
      <c r="M411" s="41">
        <v>16000000</v>
      </c>
      <c r="N411" s="43">
        <v>16000000</v>
      </c>
      <c r="O411" s="43">
        <v>16000000</v>
      </c>
      <c r="P411" s="43">
        <v>16000000</v>
      </c>
      <c r="Q411" s="53"/>
      <c r="AC411" s="50" t="str">
        <f t="shared" si="243"/>
        <v>2022OutubroNigéria</v>
      </c>
      <c r="AD411" s="2">
        <v>2022</v>
      </c>
      <c r="AE411" s="2" t="s">
        <v>63</v>
      </c>
      <c r="AF411" s="2" t="s">
        <v>42</v>
      </c>
      <c r="AG411" s="2" t="s">
        <v>39</v>
      </c>
      <c r="AH411" s="54">
        <f t="shared" si="244"/>
        <v>226000000</v>
      </c>
      <c r="AI411" s="27">
        <f t="shared" si="227"/>
        <v>2.6352534374794172E-2</v>
      </c>
      <c r="AJ411" s="28">
        <f t="shared" si="247"/>
        <v>25428320.80308729</v>
      </c>
      <c r="AK411" s="46">
        <f t="shared" si="248"/>
        <v>14626910.19646614</v>
      </c>
      <c r="AL411" s="46">
        <f t="shared" si="249"/>
        <v>1800235.1011035249</v>
      </c>
      <c r="AM411" s="46">
        <f t="shared" si="250"/>
        <v>1800235.1011035249</v>
      </c>
      <c r="AN411" s="46">
        <f t="shared" si="251"/>
        <v>1800235.1011035249</v>
      </c>
      <c r="AO411" s="46">
        <f t="shared" si="252"/>
        <v>1800235.1011035249</v>
      </c>
      <c r="AP411" s="46">
        <f t="shared" si="253"/>
        <v>1800235.1011035249</v>
      </c>
      <c r="AQ411" s="46">
        <f t="shared" si="254"/>
        <v>1800235.1011035249</v>
      </c>
      <c r="BG411" s="50" t="str">
        <f t="shared" si="239"/>
        <v>2022MarçoCosta Rica</v>
      </c>
      <c r="BH411" s="2">
        <v>2022</v>
      </c>
      <c r="BI411" s="55" t="s">
        <v>56</v>
      </c>
      <c r="BJ411" s="55" t="str">
        <f t="shared" si="245"/>
        <v>Março/2022</v>
      </c>
      <c r="BK411" s="2" t="s">
        <v>27</v>
      </c>
      <c r="BL411" s="2" t="s">
        <v>20</v>
      </c>
      <c r="BM411" s="52" t="s">
        <v>1201</v>
      </c>
      <c r="BN411" s="51">
        <f t="shared" si="240"/>
        <v>1715001.2488321392</v>
      </c>
    </row>
    <row r="412" spans="4:66" x14ac:dyDescent="0.25">
      <c r="D412" t="str">
        <f t="shared" si="246"/>
        <v>2022OutubroEgito</v>
      </c>
      <c r="E412" s="2">
        <v>2022</v>
      </c>
      <c r="F412" s="2" t="s">
        <v>63</v>
      </c>
      <c r="G412" s="2" t="s">
        <v>42</v>
      </c>
      <c r="H412" s="2" t="s">
        <v>40</v>
      </c>
      <c r="I412" s="45">
        <f t="shared" si="242"/>
        <v>113000000</v>
      </c>
      <c r="J412" s="33">
        <v>65000000</v>
      </c>
      <c r="K412" s="41">
        <v>8000000</v>
      </c>
      <c r="L412" s="41">
        <v>8000000</v>
      </c>
      <c r="M412" s="41">
        <v>8000000</v>
      </c>
      <c r="N412" s="43">
        <v>8000000</v>
      </c>
      <c r="O412" s="43">
        <v>8000000</v>
      </c>
      <c r="P412" s="43">
        <v>8000000</v>
      </c>
      <c r="Q412" s="53"/>
      <c r="AC412" s="50" t="str">
        <f t="shared" si="243"/>
        <v>2022OutubroEgito</v>
      </c>
      <c r="AD412" s="2">
        <v>2022</v>
      </c>
      <c r="AE412" s="2" t="s">
        <v>63</v>
      </c>
      <c r="AF412" s="2" t="s">
        <v>42</v>
      </c>
      <c r="AG412" s="2" t="s">
        <v>40</v>
      </c>
      <c r="AH412" s="54">
        <f t="shared" si="244"/>
        <v>113000000</v>
      </c>
      <c r="AI412" s="27">
        <f t="shared" si="227"/>
        <v>1.3176267187397086E-2</v>
      </c>
      <c r="AJ412" s="28">
        <f t="shared" si="247"/>
        <v>12714160.401543645</v>
      </c>
      <c r="AK412" s="46">
        <f t="shared" si="248"/>
        <v>7313455.0982330702</v>
      </c>
      <c r="AL412" s="46">
        <f t="shared" si="249"/>
        <v>900117.55055176246</v>
      </c>
      <c r="AM412" s="46">
        <f t="shared" si="250"/>
        <v>900117.55055176246</v>
      </c>
      <c r="AN412" s="46">
        <f t="shared" si="251"/>
        <v>900117.55055176246</v>
      </c>
      <c r="AO412" s="46">
        <f t="shared" si="252"/>
        <v>900117.55055176246</v>
      </c>
      <c r="AP412" s="46">
        <f t="shared" si="253"/>
        <v>900117.55055176246</v>
      </c>
      <c r="AQ412" s="46">
        <f t="shared" si="254"/>
        <v>900117.55055176246</v>
      </c>
      <c r="BG412" s="50" t="str">
        <f t="shared" si="239"/>
        <v>2022MarçoEl Salvador</v>
      </c>
      <c r="BH412" s="2">
        <v>2022</v>
      </c>
      <c r="BI412" s="55" t="s">
        <v>56</v>
      </c>
      <c r="BJ412" s="55" t="str">
        <f t="shared" si="245"/>
        <v>Março/2022</v>
      </c>
      <c r="BK412" s="2" t="s">
        <v>27</v>
      </c>
      <c r="BL412" s="2" t="s">
        <v>21</v>
      </c>
      <c r="BM412" s="52" t="s">
        <v>1201</v>
      </c>
      <c r="BN412" s="51">
        <f t="shared" si="240"/>
        <v>214375.15610401737</v>
      </c>
    </row>
    <row r="413" spans="4:66" x14ac:dyDescent="0.25">
      <c r="D413" t="str">
        <f t="shared" si="246"/>
        <v>2022OutubroÁfrica do Sul</v>
      </c>
      <c r="E413" s="2">
        <v>2022</v>
      </c>
      <c r="F413" s="2" t="s">
        <v>63</v>
      </c>
      <c r="G413" s="2" t="s">
        <v>42</v>
      </c>
      <c r="H413" s="2" t="s">
        <v>41</v>
      </c>
      <c r="I413" s="45">
        <f t="shared" si="242"/>
        <v>91000000</v>
      </c>
      <c r="J413" s="33">
        <v>55000000</v>
      </c>
      <c r="K413" s="41">
        <v>6000000</v>
      </c>
      <c r="L413" s="41">
        <v>6000000</v>
      </c>
      <c r="M413" s="41">
        <v>6000000</v>
      </c>
      <c r="N413" s="43">
        <v>6000000</v>
      </c>
      <c r="O413" s="43">
        <v>6000000</v>
      </c>
      <c r="P413" s="43">
        <v>6000000</v>
      </c>
      <c r="Q413" s="53"/>
      <c r="AC413" s="50" t="str">
        <f t="shared" si="243"/>
        <v>2022OutubroÁfrica do Sul</v>
      </c>
      <c r="AD413" s="2">
        <v>2022</v>
      </c>
      <c r="AE413" s="2" t="s">
        <v>63</v>
      </c>
      <c r="AF413" s="2" t="s">
        <v>42</v>
      </c>
      <c r="AG413" s="2" t="s">
        <v>41</v>
      </c>
      <c r="AH413" s="54">
        <f t="shared" si="244"/>
        <v>91000000</v>
      </c>
      <c r="AI413" s="27">
        <f t="shared" si="227"/>
        <v>1.0610976230558716E-2</v>
      </c>
      <c r="AJ413" s="28">
        <f t="shared" si="247"/>
        <v>10238837.137526298</v>
      </c>
      <c r="AK413" s="46">
        <f t="shared" si="248"/>
        <v>6188308.1600433663</v>
      </c>
      <c r="AL413" s="46">
        <f t="shared" si="249"/>
        <v>675088.16291382187</v>
      </c>
      <c r="AM413" s="46">
        <f t="shared" si="250"/>
        <v>675088.16291382187</v>
      </c>
      <c r="AN413" s="46">
        <f t="shared" si="251"/>
        <v>675088.16291382187</v>
      </c>
      <c r="AO413" s="46">
        <f t="shared" si="252"/>
        <v>675088.16291382187</v>
      </c>
      <c r="AP413" s="46">
        <f t="shared" si="253"/>
        <v>675088.16291382187</v>
      </c>
      <c r="AQ413" s="46">
        <f t="shared" si="254"/>
        <v>675088.16291382187</v>
      </c>
      <c r="BG413" s="50" t="str">
        <f t="shared" si="239"/>
        <v>2022MarçoGuatemala</v>
      </c>
      <c r="BH413" s="2">
        <v>2022</v>
      </c>
      <c r="BI413" s="55" t="s">
        <v>56</v>
      </c>
      <c r="BJ413" s="55" t="str">
        <f t="shared" si="245"/>
        <v>Março/2022</v>
      </c>
      <c r="BK413" s="2" t="s">
        <v>27</v>
      </c>
      <c r="BL413" s="2" t="s">
        <v>22</v>
      </c>
      <c r="BM413" s="52" t="s">
        <v>1201</v>
      </c>
      <c r="BN413" s="51">
        <f t="shared" si="240"/>
        <v>1286250.9366241044</v>
      </c>
    </row>
    <row r="414" spans="4:66" x14ac:dyDescent="0.25">
      <c r="D414" t="str">
        <f t="shared" si="246"/>
        <v>2022OutubroOutros - África</v>
      </c>
      <c r="E414" s="2">
        <v>2022</v>
      </c>
      <c r="F414" s="2" t="s">
        <v>63</v>
      </c>
      <c r="G414" s="2" t="s">
        <v>42</v>
      </c>
      <c r="H414" s="2" t="s">
        <v>1194</v>
      </c>
      <c r="I414" s="45">
        <f t="shared" si="242"/>
        <v>714000000</v>
      </c>
      <c r="J414" s="33">
        <v>660000000</v>
      </c>
      <c r="K414" s="41">
        <v>9000000</v>
      </c>
      <c r="L414" s="41">
        <v>9000000</v>
      </c>
      <c r="M414" s="41">
        <v>9000000</v>
      </c>
      <c r="N414" s="43">
        <v>9000000</v>
      </c>
      <c r="O414" s="43">
        <v>9000000</v>
      </c>
      <c r="P414" s="43">
        <v>9000000</v>
      </c>
      <c r="Q414" s="53"/>
      <c r="AC414" s="50" t="str">
        <f t="shared" si="243"/>
        <v>2022OutubroOutros - África</v>
      </c>
      <c r="AD414" s="2">
        <v>2022</v>
      </c>
      <c r="AE414" s="2" t="s">
        <v>63</v>
      </c>
      <c r="AF414" s="2" t="s">
        <v>42</v>
      </c>
      <c r="AG414" s="2" t="s">
        <v>1194</v>
      </c>
      <c r="AH414" s="54">
        <f t="shared" si="244"/>
        <v>714000000</v>
      </c>
      <c r="AI414" s="27">
        <f t="shared" si="227"/>
        <v>8.3255351962845309E-2</v>
      </c>
      <c r="AJ414" s="28">
        <f t="shared" si="247"/>
        <v>80335491.386744812</v>
      </c>
      <c r="AK414" s="46">
        <f t="shared" si="248"/>
        <v>74259697.920520425</v>
      </c>
      <c r="AL414" s="46">
        <f t="shared" si="249"/>
        <v>1012632.2443707329</v>
      </c>
      <c r="AM414" s="46">
        <f t="shared" si="250"/>
        <v>1012632.2443707329</v>
      </c>
      <c r="AN414" s="46">
        <f t="shared" si="251"/>
        <v>1012632.2443707329</v>
      </c>
      <c r="AO414" s="46">
        <f t="shared" si="252"/>
        <v>1012632.2443707329</v>
      </c>
      <c r="AP414" s="46">
        <f t="shared" si="253"/>
        <v>1012632.2443707329</v>
      </c>
      <c r="AQ414" s="46">
        <f t="shared" si="254"/>
        <v>1012632.2443707329</v>
      </c>
      <c r="BG414" s="50" t="str">
        <f t="shared" si="239"/>
        <v>2022MarçoHonduras</v>
      </c>
      <c r="BH414" s="2">
        <v>2022</v>
      </c>
      <c r="BI414" s="55" t="s">
        <v>56</v>
      </c>
      <c r="BJ414" s="55" t="str">
        <f t="shared" si="245"/>
        <v>Março/2022</v>
      </c>
      <c r="BK414" s="2" t="s">
        <v>27</v>
      </c>
      <c r="BL414" s="2" t="s">
        <v>23</v>
      </c>
      <c r="BM414" s="52" t="s">
        <v>1201</v>
      </c>
      <c r="BN414" s="51">
        <f t="shared" si="240"/>
        <v>428750.3122080348</v>
      </c>
    </row>
    <row r="415" spans="4:66" x14ac:dyDescent="0.25">
      <c r="D415" t="str">
        <f t="shared" si="246"/>
        <v>2022NovembroNigéria</v>
      </c>
      <c r="E415" s="2">
        <v>2022</v>
      </c>
      <c r="F415" s="2" t="s">
        <v>64</v>
      </c>
      <c r="G415" s="2" t="s">
        <v>42</v>
      </c>
      <c r="H415" s="2" t="s">
        <v>39</v>
      </c>
      <c r="I415" s="45">
        <f t="shared" si="242"/>
        <v>248000000</v>
      </c>
      <c r="J415" s="33">
        <v>140000000</v>
      </c>
      <c r="K415" s="41">
        <v>18000000</v>
      </c>
      <c r="L415" s="41">
        <v>18000000</v>
      </c>
      <c r="M415" s="41">
        <v>18000000</v>
      </c>
      <c r="N415" s="43">
        <v>18000000</v>
      </c>
      <c r="O415" s="43">
        <v>18000000</v>
      </c>
      <c r="P415" s="43">
        <v>18000000</v>
      </c>
      <c r="Q415" s="53"/>
      <c r="AC415" s="50" t="str">
        <f t="shared" si="243"/>
        <v>2022NovembroNigéria</v>
      </c>
      <c r="AD415" s="2">
        <v>2022</v>
      </c>
      <c r="AE415" s="2" t="s">
        <v>64</v>
      </c>
      <c r="AF415" s="2" t="s">
        <v>42</v>
      </c>
      <c r="AG415" s="2" t="s">
        <v>39</v>
      </c>
      <c r="AH415" s="54">
        <f t="shared" si="244"/>
        <v>248000000</v>
      </c>
      <c r="AI415" s="27">
        <f t="shared" si="227"/>
        <v>2.8917825331632542E-2</v>
      </c>
      <c r="AJ415" s="28">
        <f t="shared" si="247"/>
        <v>27903644.067104638</v>
      </c>
      <c r="AK415" s="46">
        <f t="shared" si="248"/>
        <v>15752057.134655844</v>
      </c>
      <c r="AL415" s="46">
        <f t="shared" si="249"/>
        <v>2025264.4887414658</v>
      </c>
      <c r="AM415" s="46">
        <f t="shared" si="250"/>
        <v>2025264.4887414658</v>
      </c>
      <c r="AN415" s="46">
        <f t="shared" si="251"/>
        <v>2025264.4887414658</v>
      </c>
      <c r="AO415" s="46">
        <f t="shared" si="252"/>
        <v>2025264.4887414658</v>
      </c>
      <c r="AP415" s="46">
        <f t="shared" si="253"/>
        <v>2025264.4887414658</v>
      </c>
      <c r="AQ415" s="46">
        <f t="shared" si="254"/>
        <v>2025264.4887414658</v>
      </c>
      <c r="BG415" s="50" t="str">
        <f t="shared" si="239"/>
        <v>2022MarçoNicarágua</v>
      </c>
      <c r="BH415" s="2">
        <v>2022</v>
      </c>
      <c r="BI415" s="55" t="s">
        <v>56</v>
      </c>
      <c r="BJ415" s="55" t="str">
        <f t="shared" si="245"/>
        <v>Março/2022</v>
      </c>
      <c r="BK415" s="2" t="s">
        <v>27</v>
      </c>
      <c r="BL415" s="2" t="s">
        <v>24</v>
      </c>
      <c r="BM415" s="52" t="s">
        <v>1201</v>
      </c>
      <c r="BN415" s="51">
        <f t="shared" si="240"/>
        <v>107187.57805200868</v>
      </c>
    </row>
    <row r="416" spans="4:66" x14ac:dyDescent="0.25">
      <c r="D416" t="str">
        <f t="shared" si="246"/>
        <v>2022NovembroEgito</v>
      </c>
      <c r="E416" s="2">
        <v>2022</v>
      </c>
      <c r="F416" s="2" t="s">
        <v>64</v>
      </c>
      <c r="G416" s="2" t="s">
        <v>42</v>
      </c>
      <c r="H416" s="2" t="s">
        <v>40</v>
      </c>
      <c r="I416" s="45">
        <f t="shared" si="242"/>
        <v>124000000</v>
      </c>
      <c r="J416" s="33">
        <v>70000000</v>
      </c>
      <c r="K416" s="41">
        <v>9000000</v>
      </c>
      <c r="L416" s="41">
        <v>9000000</v>
      </c>
      <c r="M416" s="41">
        <v>9000000</v>
      </c>
      <c r="N416" s="43">
        <v>9000000</v>
      </c>
      <c r="O416" s="43">
        <v>9000000</v>
      </c>
      <c r="P416" s="43">
        <v>9000000</v>
      </c>
      <c r="Q416" s="53"/>
      <c r="AC416" s="50" t="str">
        <f t="shared" si="243"/>
        <v>2022NovembroEgito</v>
      </c>
      <c r="AD416" s="2">
        <v>2022</v>
      </c>
      <c r="AE416" s="2" t="s">
        <v>64</v>
      </c>
      <c r="AF416" s="2" t="s">
        <v>42</v>
      </c>
      <c r="AG416" s="2" t="s">
        <v>40</v>
      </c>
      <c r="AH416" s="54">
        <f t="shared" si="244"/>
        <v>124000000</v>
      </c>
      <c r="AI416" s="27">
        <f t="shared" si="227"/>
        <v>1.4458912665816271E-2</v>
      </c>
      <c r="AJ416" s="28">
        <f t="shared" si="247"/>
        <v>13951822.033552319</v>
      </c>
      <c r="AK416" s="46">
        <f t="shared" si="248"/>
        <v>7876028.5673279222</v>
      </c>
      <c r="AL416" s="46">
        <f t="shared" si="249"/>
        <v>1012632.2443707329</v>
      </c>
      <c r="AM416" s="46">
        <f t="shared" si="250"/>
        <v>1012632.2443707329</v>
      </c>
      <c r="AN416" s="46">
        <f t="shared" si="251"/>
        <v>1012632.2443707329</v>
      </c>
      <c r="AO416" s="46">
        <f t="shared" si="252"/>
        <v>1012632.2443707329</v>
      </c>
      <c r="AP416" s="46">
        <f t="shared" si="253"/>
        <v>1012632.2443707329</v>
      </c>
      <c r="AQ416" s="46">
        <f t="shared" si="254"/>
        <v>1012632.2443707329</v>
      </c>
      <c r="BG416" s="50" t="str">
        <f t="shared" si="239"/>
        <v>2022MarçoPanamá</v>
      </c>
      <c r="BH416" s="2">
        <v>2022</v>
      </c>
      <c r="BI416" s="55" t="s">
        <v>56</v>
      </c>
      <c r="BJ416" s="55" t="str">
        <f t="shared" si="245"/>
        <v>Março/2022</v>
      </c>
      <c r="BK416" s="2" t="s">
        <v>27</v>
      </c>
      <c r="BL416" s="2" t="s">
        <v>25</v>
      </c>
      <c r="BM416" s="52" t="s">
        <v>1201</v>
      </c>
      <c r="BN416" s="51">
        <f t="shared" si="240"/>
        <v>857500.62441606936</v>
      </c>
    </row>
    <row r="417" spans="4:66" x14ac:dyDescent="0.25">
      <c r="D417" t="str">
        <f t="shared" si="246"/>
        <v>2022NovembroÁfrica do Sul</v>
      </c>
      <c r="E417" s="2">
        <v>2022</v>
      </c>
      <c r="F417" s="2" t="s">
        <v>64</v>
      </c>
      <c r="G417" s="2" t="s">
        <v>42</v>
      </c>
      <c r="H417" s="2" t="s">
        <v>41</v>
      </c>
      <c r="I417" s="45">
        <f t="shared" si="242"/>
        <v>102000000</v>
      </c>
      <c r="J417" s="33">
        <v>60000000</v>
      </c>
      <c r="K417" s="41">
        <v>7000000</v>
      </c>
      <c r="L417" s="41">
        <v>7000000</v>
      </c>
      <c r="M417" s="41">
        <v>7000000</v>
      </c>
      <c r="N417" s="43">
        <v>7000000</v>
      </c>
      <c r="O417" s="43">
        <v>7000000</v>
      </c>
      <c r="P417" s="43">
        <v>7000000</v>
      </c>
      <c r="Q417" s="53"/>
      <c r="AC417" s="50" t="str">
        <f t="shared" si="243"/>
        <v>2022NovembroÁfrica do Sul</v>
      </c>
      <c r="AD417" s="2">
        <v>2022</v>
      </c>
      <c r="AE417" s="2" t="s">
        <v>64</v>
      </c>
      <c r="AF417" s="2" t="s">
        <v>42</v>
      </c>
      <c r="AG417" s="2" t="s">
        <v>41</v>
      </c>
      <c r="AH417" s="54">
        <f t="shared" si="244"/>
        <v>102000000</v>
      </c>
      <c r="AI417" s="27">
        <f t="shared" si="227"/>
        <v>1.1893621708977901E-2</v>
      </c>
      <c r="AJ417" s="28">
        <f t="shared" si="247"/>
        <v>11476498.769534972</v>
      </c>
      <c r="AK417" s="46">
        <f t="shared" si="248"/>
        <v>6750881.6291382192</v>
      </c>
      <c r="AL417" s="46">
        <f t="shared" si="249"/>
        <v>787602.85673279222</v>
      </c>
      <c r="AM417" s="46">
        <f t="shared" si="250"/>
        <v>787602.85673279222</v>
      </c>
      <c r="AN417" s="46">
        <f t="shared" si="251"/>
        <v>787602.85673279222</v>
      </c>
      <c r="AO417" s="46">
        <f t="shared" si="252"/>
        <v>787602.85673279222</v>
      </c>
      <c r="AP417" s="46">
        <f t="shared" si="253"/>
        <v>787602.85673279222</v>
      </c>
      <c r="AQ417" s="46">
        <f t="shared" si="254"/>
        <v>787602.85673279222</v>
      </c>
      <c r="BG417" s="50" t="str">
        <f t="shared" si="239"/>
        <v>2022AbrilCosta Rica</v>
      </c>
      <c r="BH417" s="2">
        <v>2022</v>
      </c>
      <c r="BI417" s="55" t="s">
        <v>57</v>
      </c>
      <c r="BJ417" s="55" t="str">
        <f t="shared" si="245"/>
        <v>Abril/2022</v>
      </c>
      <c r="BK417" s="2" t="s">
        <v>27</v>
      </c>
      <c r="BL417" s="2" t="s">
        <v>20</v>
      </c>
      <c r="BM417" s="52" t="s">
        <v>1201</v>
      </c>
      <c r="BN417" s="51">
        <f t="shared" si="240"/>
        <v>1888626.9384618176</v>
      </c>
    </row>
    <row r="418" spans="4:66" x14ac:dyDescent="0.25">
      <c r="D418" t="str">
        <f t="shared" si="246"/>
        <v>2022NovembroOutros - África</v>
      </c>
      <c r="E418" s="2">
        <v>2022</v>
      </c>
      <c r="F418" s="2" t="s">
        <v>64</v>
      </c>
      <c r="G418" s="2" t="s">
        <v>42</v>
      </c>
      <c r="H418" s="2" t="s">
        <v>1194</v>
      </c>
      <c r="I418" s="45">
        <f t="shared" si="242"/>
        <v>782500000</v>
      </c>
      <c r="J418" s="33">
        <v>722500000</v>
      </c>
      <c r="K418" s="41">
        <v>10000000</v>
      </c>
      <c r="L418" s="41">
        <v>10000000</v>
      </c>
      <c r="M418" s="41">
        <v>10000000</v>
      </c>
      <c r="N418" s="43">
        <v>10000000</v>
      </c>
      <c r="O418" s="43">
        <v>10000000</v>
      </c>
      <c r="P418" s="43">
        <v>10000000</v>
      </c>
      <c r="Q418" s="53"/>
      <c r="AC418" s="50" t="str">
        <f t="shared" si="243"/>
        <v>2022NovembroOutros - África</v>
      </c>
      <c r="AD418" s="2">
        <v>2022</v>
      </c>
      <c r="AE418" s="2" t="s">
        <v>64</v>
      </c>
      <c r="AF418" s="2" t="s">
        <v>42</v>
      </c>
      <c r="AG418" s="2" t="s">
        <v>1194</v>
      </c>
      <c r="AH418" s="54">
        <f t="shared" si="244"/>
        <v>782500000</v>
      </c>
      <c r="AI418" s="27">
        <f t="shared" si="227"/>
        <v>9.1242735169364778E-2</v>
      </c>
      <c r="AJ418" s="28">
        <f t="shared" si="247"/>
        <v>88042747.913344264</v>
      </c>
      <c r="AK418" s="46">
        <f t="shared" si="248"/>
        <v>81291866.284206048</v>
      </c>
      <c r="AL418" s="46">
        <f t="shared" si="249"/>
        <v>1125146.938189703</v>
      </c>
      <c r="AM418" s="46">
        <f t="shared" si="250"/>
        <v>1125146.938189703</v>
      </c>
      <c r="AN418" s="46">
        <f t="shared" si="251"/>
        <v>1125146.938189703</v>
      </c>
      <c r="AO418" s="46">
        <f t="shared" si="252"/>
        <v>1125146.938189703</v>
      </c>
      <c r="AP418" s="46">
        <f t="shared" si="253"/>
        <v>1125146.938189703</v>
      </c>
      <c r="AQ418" s="46">
        <f t="shared" si="254"/>
        <v>1125146.938189703</v>
      </c>
      <c r="BG418" s="50" t="str">
        <f t="shared" si="239"/>
        <v>2022AbrilEl Salvador</v>
      </c>
      <c r="BH418" s="2">
        <v>2022</v>
      </c>
      <c r="BI418" s="55" t="s">
        <v>57</v>
      </c>
      <c r="BJ418" s="55" t="str">
        <f t="shared" si="245"/>
        <v>Abril/2022</v>
      </c>
      <c r="BK418" s="2" t="s">
        <v>27</v>
      </c>
      <c r="BL418" s="2" t="s">
        <v>21</v>
      </c>
      <c r="BM418" s="52" t="s">
        <v>1201</v>
      </c>
      <c r="BN418" s="51">
        <f t="shared" si="240"/>
        <v>235429.20589441533</v>
      </c>
    </row>
    <row r="419" spans="4:66" x14ac:dyDescent="0.25">
      <c r="D419" t="str">
        <f t="shared" si="246"/>
        <v>2022DezembroNigéria</v>
      </c>
      <c r="E419" s="2">
        <v>2022</v>
      </c>
      <c r="F419" s="2" t="s">
        <v>65</v>
      </c>
      <c r="G419" s="2" t="s">
        <v>42</v>
      </c>
      <c r="H419" s="2" t="s">
        <v>39</v>
      </c>
      <c r="I419" s="45">
        <f t="shared" si="242"/>
        <v>270000000</v>
      </c>
      <c r="J419" s="33">
        <v>150000000</v>
      </c>
      <c r="K419" s="41">
        <v>20000000</v>
      </c>
      <c r="L419" s="41">
        <v>20000000</v>
      </c>
      <c r="M419" s="41">
        <v>20000000</v>
      </c>
      <c r="N419" s="43">
        <v>20000000</v>
      </c>
      <c r="O419" s="43">
        <v>20000000</v>
      </c>
      <c r="P419" s="43">
        <v>20000000</v>
      </c>
      <c r="Q419" s="53"/>
      <c r="AC419" s="50" t="str">
        <f t="shared" si="243"/>
        <v>2022DezembroNigéria</v>
      </c>
      <c r="AD419" s="2">
        <v>2022</v>
      </c>
      <c r="AE419" s="2" t="s">
        <v>65</v>
      </c>
      <c r="AF419" s="2" t="s">
        <v>42</v>
      </c>
      <c r="AG419" s="2" t="s">
        <v>39</v>
      </c>
      <c r="AH419" s="54">
        <f t="shared" si="244"/>
        <v>270000000</v>
      </c>
      <c r="AI419" s="27">
        <f t="shared" si="227"/>
        <v>3.1483116288470912E-2</v>
      </c>
      <c r="AJ419" s="28">
        <f t="shared" si="247"/>
        <v>30378967.331121985</v>
      </c>
      <c r="AK419" s="46">
        <f t="shared" si="248"/>
        <v>16877204.072845548</v>
      </c>
      <c r="AL419" s="46">
        <f t="shared" si="249"/>
        <v>2250293.8763794061</v>
      </c>
      <c r="AM419" s="46">
        <f t="shared" si="250"/>
        <v>2250293.8763794061</v>
      </c>
      <c r="AN419" s="46">
        <f t="shared" si="251"/>
        <v>2250293.8763794061</v>
      </c>
      <c r="AO419" s="46">
        <f t="shared" si="252"/>
        <v>2250293.8763794061</v>
      </c>
      <c r="AP419" s="46">
        <f t="shared" si="253"/>
        <v>2250293.8763794061</v>
      </c>
      <c r="AQ419" s="46">
        <f t="shared" si="254"/>
        <v>2250293.8763794061</v>
      </c>
      <c r="BG419" s="50" t="str">
        <f t="shared" si="239"/>
        <v>2022AbrilGuatemala</v>
      </c>
      <c r="BH419" s="2">
        <v>2022</v>
      </c>
      <c r="BI419" s="55" t="s">
        <v>57</v>
      </c>
      <c r="BJ419" s="55" t="str">
        <f t="shared" si="245"/>
        <v>Abril/2022</v>
      </c>
      <c r="BK419" s="2" t="s">
        <v>27</v>
      </c>
      <c r="BL419" s="2" t="s">
        <v>22</v>
      </c>
      <c r="BM419" s="52" t="s">
        <v>1201</v>
      </c>
      <c r="BN419" s="51">
        <f t="shared" si="240"/>
        <v>1416037.4295708216</v>
      </c>
    </row>
    <row r="420" spans="4:66" x14ac:dyDescent="0.25">
      <c r="D420" t="str">
        <f t="shared" si="246"/>
        <v>2022DezembroEgito</v>
      </c>
      <c r="E420" s="2">
        <v>2022</v>
      </c>
      <c r="F420" s="2" t="s">
        <v>65</v>
      </c>
      <c r="G420" s="2" t="s">
        <v>42</v>
      </c>
      <c r="H420" s="2" t="s">
        <v>40</v>
      </c>
      <c r="I420" s="45">
        <f t="shared" si="242"/>
        <v>140000000</v>
      </c>
      <c r="J420" s="33">
        <v>80000000</v>
      </c>
      <c r="K420" s="41">
        <v>10000000</v>
      </c>
      <c r="L420" s="41">
        <v>10000000</v>
      </c>
      <c r="M420" s="41">
        <v>10000000</v>
      </c>
      <c r="N420" s="43">
        <v>10000000</v>
      </c>
      <c r="O420" s="43">
        <v>10000000</v>
      </c>
      <c r="P420" s="43">
        <v>10000000</v>
      </c>
      <c r="Q420" s="53"/>
      <c r="AC420" s="50" t="str">
        <f t="shared" si="243"/>
        <v>2022DezembroEgito</v>
      </c>
      <c r="AD420" s="2">
        <v>2022</v>
      </c>
      <c r="AE420" s="2" t="s">
        <v>65</v>
      </c>
      <c r="AF420" s="2" t="s">
        <v>42</v>
      </c>
      <c r="AG420" s="2" t="s">
        <v>40</v>
      </c>
      <c r="AH420" s="54">
        <f t="shared" si="244"/>
        <v>140000000</v>
      </c>
      <c r="AI420" s="27">
        <f t="shared" si="227"/>
        <v>1.6324578816244176E-2</v>
      </c>
      <c r="AJ420" s="28">
        <f t="shared" si="247"/>
        <v>15752057.134655843</v>
      </c>
      <c r="AK420" s="46">
        <f t="shared" si="248"/>
        <v>9001175.5055176243</v>
      </c>
      <c r="AL420" s="46">
        <f t="shared" si="249"/>
        <v>1125146.938189703</v>
      </c>
      <c r="AM420" s="46">
        <f t="shared" si="250"/>
        <v>1125146.938189703</v>
      </c>
      <c r="AN420" s="46">
        <f t="shared" si="251"/>
        <v>1125146.938189703</v>
      </c>
      <c r="AO420" s="46">
        <f t="shared" si="252"/>
        <v>1125146.938189703</v>
      </c>
      <c r="AP420" s="46">
        <f t="shared" si="253"/>
        <v>1125146.938189703</v>
      </c>
      <c r="AQ420" s="46">
        <f t="shared" si="254"/>
        <v>1125146.938189703</v>
      </c>
      <c r="BG420" s="50" t="str">
        <f t="shared" si="239"/>
        <v>2022AbrilHonduras</v>
      </c>
      <c r="BH420" s="2">
        <v>2022</v>
      </c>
      <c r="BI420" s="55" t="s">
        <v>57</v>
      </c>
      <c r="BJ420" s="55" t="str">
        <f t="shared" si="245"/>
        <v>Abril/2022</v>
      </c>
      <c r="BK420" s="2" t="s">
        <v>27</v>
      </c>
      <c r="BL420" s="2" t="s">
        <v>23</v>
      </c>
      <c r="BM420" s="52" t="s">
        <v>1201</v>
      </c>
      <c r="BN420" s="51">
        <f t="shared" si="240"/>
        <v>472589.50889099558</v>
      </c>
    </row>
    <row r="421" spans="4:66" x14ac:dyDescent="0.25">
      <c r="D421" t="str">
        <f t="shared" si="246"/>
        <v>2022DezembroÁfrica do Sul</v>
      </c>
      <c r="E421" s="2">
        <v>2022</v>
      </c>
      <c r="F421" s="2" t="s">
        <v>65</v>
      </c>
      <c r="G421" s="2" t="s">
        <v>42</v>
      </c>
      <c r="H421" s="2" t="s">
        <v>41</v>
      </c>
      <c r="I421" s="45">
        <f t="shared" si="242"/>
        <v>118000000</v>
      </c>
      <c r="J421" s="33">
        <v>70000000</v>
      </c>
      <c r="K421" s="41">
        <v>8000000</v>
      </c>
      <c r="L421" s="41">
        <v>8000000</v>
      </c>
      <c r="M421" s="41">
        <v>8000000</v>
      </c>
      <c r="N421" s="43">
        <v>8000000</v>
      </c>
      <c r="O421" s="43">
        <v>8000000</v>
      </c>
      <c r="P421" s="43">
        <v>8000000</v>
      </c>
      <c r="Q421" s="53"/>
      <c r="AC421" s="50" t="str">
        <f t="shared" si="243"/>
        <v>2022DezembroÁfrica do Sul</v>
      </c>
      <c r="AD421" s="2">
        <v>2022</v>
      </c>
      <c r="AE421" s="2" t="s">
        <v>65</v>
      </c>
      <c r="AF421" s="2" t="s">
        <v>42</v>
      </c>
      <c r="AG421" s="2" t="s">
        <v>41</v>
      </c>
      <c r="AH421" s="54">
        <f t="shared" si="244"/>
        <v>118000000</v>
      </c>
      <c r="AI421" s="27">
        <f t="shared" si="227"/>
        <v>1.3759287859405807E-2</v>
      </c>
      <c r="AJ421" s="28">
        <f t="shared" si="247"/>
        <v>13276733.870638497</v>
      </c>
      <c r="AK421" s="46">
        <f t="shared" si="248"/>
        <v>7876028.5673279213</v>
      </c>
      <c r="AL421" s="46">
        <f t="shared" si="249"/>
        <v>900117.55055176257</v>
      </c>
      <c r="AM421" s="46">
        <f t="shared" si="250"/>
        <v>900117.55055176257</v>
      </c>
      <c r="AN421" s="46">
        <f t="shared" si="251"/>
        <v>900117.55055176257</v>
      </c>
      <c r="AO421" s="46">
        <f t="shared" si="252"/>
        <v>900117.55055176257</v>
      </c>
      <c r="AP421" s="46">
        <f t="shared" si="253"/>
        <v>900117.55055176257</v>
      </c>
      <c r="AQ421" s="46">
        <f t="shared" si="254"/>
        <v>900117.55055176257</v>
      </c>
      <c r="BG421" s="50" t="str">
        <f t="shared" si="239"/>
        <v>2022AbrilNicarágua</v>
      </c>
      <c r="BH421" s="2">
        <v>2022</v>
      </c>
      <c r="BI421" s="55" t="s">
        <v>57</v>
      </c>
      <c r="BJ421" s="55" t="str">
        <f t="shared" si="245"/>
        <v>Abril/2022</v>
      </c>
      <c r="BK421" s="2" t="s">
        <v>27</v>
      </c>
      <c r="BL421" s="2" t="s">
        <v>24</v>
      </c>
      <c r="BM421" s="52" t="s">
        <v>1201</v>
      </c>
      <c r="BN421" s="51">
        <f t="shared" si="240"/>
        <v>117714.60294720769</v>
      </c>
    </row>
    <row r="422" spans="4:66" x14ac:dyDescent="0.25">
      <c r="D422" t="str">
        <f t="shared" si="246"/>
        <v>2022DezembroOutros - África</v>
      </c>
      <c r="E422" s="2">
        <v>2022</v>
      </c>
      <c r="F422" s="2" t="s">
        <v>65</v>
      </c>
      <c r="G422" s="2" t="s">
        <v>42</v>
      </c>
      <c r="H422" s="2" t="s">
        <v>1194</v>
      </c>
      <c r="I422" s="45">
        <f t="shared" si="242"/>
        <v>843500000</v>
      </c>
      <c r="J422" s="33">
        <v>777500000</v>
      </c>
      <c r="K422" s="41">
        <v>11000000</v>
      </c>
      <c r="L422" s="41">
        <v>11000000</v>
      </c>
      <c r="M422" s="41">
        <v>11000000</v>
      </c>
      <c r="N422" s="43">
        <v>11000000</v>
      </c>
      <c r="O422" s="43">
        <v>11000000</v>
      </c>
      <c r="P422" s="43">
        <v>11000000</v>
      </c>
      <c r="Q422" s="53"/>
      <c r="AC422" s="50" t="str">
        <f t="shared" si="243"/>
        <v>2022DezembroOutros - África</v>
      </c>
      <c r="AD422" s="2">
        <v>2022</v>
      </c>
      <c r="AE422" s="2" t="s">
        <v>65</v>
      </c>
      <c r="AF422" s="2" t="s">
        <v>42</v>
      </c>
      <c r="AG422" s="2" t="s">
        <v>1194</v>
      </c>
      <c r="AH422" s="54">
        <f t="shared" si="244"/>
        <v>843500000</v>
      </c>
      <c r="AI422" s="27">
        <f t="shared" si="227"/>
        <v>9.8355587367871172E-2</v>
      </c>
      <c r="AJ422" s="28">
        <f t="shared" si="247"/>
        <v>94906144.236301467</v>
      </c>
      <c r="AK422" s="46">
        <f t="shared" si="248"/>
        <v>87480174.444249421</v>
      </c>
      <c r="AL422" s="46">
        <f t="shared" si="249"/>
        <v>1237661.6320086736</v>
      </c>
      <c r="AM422" s="46">
        <f t="shared" si="250"/>
        <v>1237661.6320086736</v>
      </c>
      <c r="AN422" s="46">
        <f t="shared" si="251"/>
        <v>1237661.6320086736</v>
      </c>
      <c r="AO422" s="46">
        <f t="shared" si="252"/>
        <v>1237661.6320086736</v>
      </c>
      <c r="AP422" s="46">
        <f t="shared" si="253"/>
        <v>1237661.6320086736</v>
      </c>
      <c r="AQ422" s="46">
        <f t="shared" si="254"/>
        <v>1237661.6320086736</v>
      </c>
      <c r="BG422" s="50" t="str">
        <f t="shared" si="239"/>
        <v>2022AbrilPanamá</v>
      </c>
      <c r="BH422" s="2">
        <v>2022</v>
      </c>
      <c r="BI422" s="55" t="s">
        <v>57</v>
      </c>
      <c r="BJ422" s="55" t="str">
        <f t="shared" si="245"/>
        <v>Abril/2022</v>
      </c>
      <c r="BK422" s="2" t="s">
        <v>27</v>
      </c>
      <c r="BL422" s="2" t="s">
        <v>25</v>
      </c>
      <c r="BM422" s="52" t="s">
        <v>1201</v>
      </c>
      <c r="BN422" s="51">
        <f t="shared" si="240"/>
        <v>943447.92067982617</v>
      </c>
    </row>
    <row r="423" spans="4:66" x14ac:dyDescent="0.25">
      <c r="D423" t="str">
        <f t="shared" si="246"/>
        <v>2022JaneiroChina</v>
      </c>
      <c r="E423" s="2">
        <v>2022</v>
      </c>
      <c r="F423" s="2" t="s">
        <v>16</v>
      </c>
      <c r="G423" s="2" t="s">
        <v>51</v>
      </c>
      <c r="H423" s="2" t="s">
        <v>43</v>
      </c>
      <c r="I423" s="45">
        <f t="shared" si="242"/>
        <v>9001801000</v>
      </c>
      <c r="J423" s="33">
        <v>1800000</v>
      </c>
      <c r="K423" s="41">
        <v>1800000000</v>
      </c>
      <c r="L423" s="41">
        <v>1800000000</v>
      </c>
      <c r="M423" s="41">
        <v>1800000000</v>
      </c>
      <c r="N423" s="43">
        <v>1800000000</v>
      </c>
      <c r="O423" s="43">
        <v>1800000000</v>
      </c>
      <c r="P423" s="43">
        <v>1000</v>
      </c>
      <c r="Q423" s="53"/>
      <c r="R423" s="53"/>
      <c r="AC423" s="50" t="str">
        <f t="shared" si="243"/>
        <v>2022JaneiroChina</v>
      </c>
      <c r="AD423" s="2">
        <v>2022</v>
      </c>
      <c r="AE423" s="2" t="s">
        <v>16</v>
      </c>
      <c r="AF423" s="2" t="s">
        <v>51</v>
      </c>
      <c r="AG423" s="2" t="s">
        <v>43</v>
      </c>
      <c r="AH423" s="54">
        <f>VLOOKUP(AC423,D:P,6,FALSE)</f>
        <v>9001801000</v>
      </c>
      <c r="AI423" s="27">
        <f t="shared" ref="AI423:AI470" si="255">AH423/SUM($AH$423:$AH$518)</f>
        <v>3.714720540779385E-2</v>
      </c>
      <c r="AJ423" s="28">
        <f t="shared" ref="AJ423:AJ470" si="256">AI423*$AA$7</f>
        <v>333056347.25854689</v>
      </c>
      <c r="AK423" s="46">
        <f t="shared" si="248"/>
        <v>66597.942463445303</v>
      </c>
      <c r="AL423" s="46">
        <f t="shared" si="249"/>
        <v>66597942.463445306</v>
      </c>
      <c r="AM423" s="46">
        <f t="shared" si="250"/>
        <v>66597942.463445306</v>
      </c>
      <c r="AN423" s="46">
        <f t="shared" si="251"/>
        <v>66597942.463445306</v>
      </c>
      <c r="AO423" s="46">
        <f t="shared" si="252"/>
        <v>66597942.463445306</v>
      </c>
      <c r="AP423" s="46">
        <f t="shared" si="253"/>
        <v>66597942.463445306</v>
      </c>
      <c r="AQ423" s="46">
        <f t="shared" si="254"/>
        <v>36.998856924136284</v>
      </c>
      <c r="BG423" s="50" t="str">
        <f t="shared" si="239"/>
        <v>2022MaioCosta Rica</v>
      </c>
      <c r="BH423" s="2">
        <v>2022</v>
      </c>
      <c r="BI423" s="55" t="s">
        <v>58</v>
      </c>
      <c r="BJ423" s="55" t="str">
        <f t="shared" si="245"/>
        <v>Maio/2022</v>
      </c>
      <c r="BK423" s="2" t="s">
        <v>27</v>
      </c>
      <c r="BL423" s="2" t="s">
        <v>20</v>
      </c>
      <c r="BM423" s="52" t="s">
        <v>1201</v>
      </c>
      <c r="BN423" s="51">
        <f t="shared" si="240"/>
        <v>2057286.9004429935</v>
      </c>
    </row>
    <row r="424" spans="4:66" x14ac:dyDescent="0.25">
      <c r="D424" t="str">
        <f t="shared" si="246"/>
        <v>2022JaneiroÍndia</v>
      </c>
      <c r="E424" s="2">
        <v>2022</v>
      </c>
      <c r="F424" s="2" t="s">
        <v>16</v>
      </c>
      <c r="G424" s="2" t="s">
        <v>51</v>
      </c>
      <c r="H424" s="2" t="s">
        <v>44</v>
      </c>
      <c r="I424" s="45">
        <f t="shared" si="242"/>
        <v>6001100000</v>
      </c>
      <c r="J424" s="33">
        <v>1100000</v>
      </c>
      <c r="K424" s="41">
        <v>1100000000</v>
      </c>
      <c r="L424" s="41">
        <v>1100000000</v>
      </c>
      <c r="M424" s="41">
        <v>1100000000</v>
      </c>
      <c r="N424" s="43">
        <v>1100000000</v>
      </c>
      <c r="O424" s="43">
        <v>1100000000</v>
      </c>
      <c r="P424" s="43">
        <v>500000000</v>
      </c>
      <c r="R424" s="53"/>
      <c r="AC424" s="50" t="str">
        <f t="shared" si="243"/>
        <v>2022JaneiroÍndia</v>
      </c>
      <c r="AD424" s="2">
        <v>2022</v>
      </c>
      <c r="AE424" s="2" t="s">
        <v>16</v>
      </c>
      <c r="AF424" s="2" t="s">
        <v>51</v>
      </c>
      <c r="AG424" s="2" t="s">
        <v>44</v>
      </c>
      <c r="AH424" s="54">
        <f t="shared" si="244"/>
        <v>6001100000</v>
      </c>
      <c r="AI424" s="27">
        <f t="shared" si="255"/>
        <v>2.476438818995351E-2</v>
      </c>
      <c r="AJ424" s="28">
        <f t="shared" si="256"/>
        <v>222033840.28743425</v>
      </c>
      <c r="AK424" s="46">
        <f t="shared" si="248"/>
        <v>40698.742616549913</v>
      </c>
      <c r="AL424" s="46">
        <f t="shared" si="249"/>
        <v>40698742.616549917</v>
      </c>
      <c r="AM424" s="46">
        <f t="shared" si="250"/>
        <v>40698742.616549917</v>
      </c>
      <c r="AN424" s="46">
        <f t="shared" si="251"/>
        <v>40698742.616549917</v>
      </c>
      <c r="AO424" s="46">
        <f t="shared" si="252"/>
        <v>40698742.616549917</v>
      </c>
      <c r="AP424" s="46">
        <f t="shared" si="253"/>
        <v>40698742.616549917</v>
      </c>
      <c r="AQ424" s="46">
        <f t="shared" si="254"/>
        <v>18499428.462068141</v>
      </c>
      <c r="BG424" s="50" t="str">
        <f t="shared" si="239"/>
        <v>2022MaioEl Salvador</v>
      </c>
      <c r="BH424" s="2">
        <v>2022</v>
      </c>
      <c r="BI424" s="55" t="s">
        <v>58</v>
      </c>
      <c r="BJ424" s="55" t="str">
        <f t="shared" si="245"/>
        <v>Maio/2022</v>
      </c>
      <c r="BK424" s="2" t="s">
        <v>27</v>
      </c>
      <c r="BL424" s="2" t="s">
        <v>21</v>
      </c>
      <c r="BM424" s="52" t="s">
        <v>1201</v>
      </c>
      <c r="BN424" s="51">
        <f t="shared" si="240"/>
        <v>257595.99091841208</v>
      </c>
    </row>
    <row r="425" spans="4:66" x14ac:dyDescent="0.25">
      <c r="D425" t="str">
        <f t="shared" si="246"/>
        <v>2022JaneiroJapão</v>
      </c>
      <c r="E425" s="2">
        <v>2022</v>
      </c>
      <c r="F425" s="2" t="s">
        <v>16</v>
      </c>
      <c r="G425" s="2" t="s">
        <v>51</v>
      </c>
      <c r="H425" s="2" t="s">
        <v>45</v>
      </c>
      <c r="I425" s="45">
        <f t="shared" si="242"/>
        <v>3200600000</v>
      </c>
      <c r="J425" s="33">
        <v>600000</v>
      </c>
      <c r="K425" s="41">
        <v>600000000</v>
      </c>
      <c r="L425" s="41">
        <v>600000000</v>
      </c>
      <c r="M425" s="41">
        <v>600000000</v>
      </c>
      <c r="N425" s="43">
        <v>600000000</v>
      </c>
      <c r="O425" s="43">
        <v>600000000</v>
      </c>
      <c r="P425" s="43">
        <v>200000000</v>
      </c>
      <c r="R425" s="53"/>
      <c r="AC425" s="50" t="str">
        <f t="shared" si="243"/>
        <v>2022JaneiroJapão</v>
      </c>
      <c r="AD425" s="2">
        <v>2022</v>
      </c>
      <c r="AE425" s="2" t="s">
        <v>16</v>
      </c>
      <c r="AF425" s="2" t="s">
        <v>51</v>
      </c>
      <c r="AG425" s="2" t="s">
        <v>45</v>
      </c>
      <c r="AH425" s="54">
        <f t="shared" si="244"/>
        <v>3200600000</v>
      </c>
      <c r="AI425" s="27">
        <f t="shared" si="255"/>
        <v>1.3207728723194947E-2</v>
      </c>
      <c r="AJ425" s="28">
        <f t="shared" si="256"/>
        <v>118418541.47139058</v>
      </c>
      <c r="AK425" s="46">
        <f t="shared" si="248"/>
        <v>22199.31415448177</v>
      </c>
      <c r="AL425" s="46">
        <f t="shared" si="249"/>
        <v>22199314.154481769</v>
      </c>
      <c r="AM425" s="46">
        <f t="shared" si="250"/>
        <v>22199314.154481769</v>
      </c>
      <c r="AN425" s="46">
        <f t="shared" si="251"/>
        <v>22199314.154481769</v>
      </c>
      <c r="AO425" s="46">
        <f t="shared" si="252"/>
        <v>22199314.154481769</v>
      </c>
      <c r="AP425" s="46">
        <f t="shared" si="253"/>
        <v>22199314.154481769</v>
      </c>
      <c r="AQ425" s="46">
        <f t="shared" si="254"/>
        <v>7399771.3848272553</v>
      </c>
      <c r="BG425" s="50" t="str">
        <f t="shared" si="239"/>
        <v>2022MaioGuatemala</v>
      </c>
      <c r="BH425" s="2">
        <v>2022</v>
      </c>
      <c r="BI425" s="55" t="s">
        <v>58</v>
      </c>
      <c r="BJ425" s="55" t="str">
        <f t="shared" si="245"/>
        <v>Maio/2022</v>
      </c>
      <c r="BK425" s="2" t="s">
        <v>27</v>
      </c>
      <c r="BL425" s="2" t="s">
        <v>22</v>
      </c>
      <c r="BM425" s="52" t="s">
        <v>1201</v>
      </c>
      <c r="BN425" s="51">
        <f t="shared" si="240"/>
        <v>1543835.4320583206</v>
      </c>
    </row>
    <row r="426" spans="4:66" x14ac:dyDescent="0.25">
      <c r="D426" t="str">
        <f t="shared" si="246"/>
        <v>2022JaneiroIndonésia</v>
      </c>
      <c r="E426" s="2">
        <v>2022</v>
      </c>
      <c r="F426" s="2" t="s">
        <v>16</v>
      </c>
      <c r="G426" s="2" t="s">
        <v>51</v>
      </c>
      <c r="H426" s="2" t="s">
        <v>46</v>
      </c>
      <c r="I426" s="45">
        <f t="shared" si="242"/>
        <v>2100400000</v>
      </c>
      <c r="J426" s="33">
        <v>400000</v>
      </c>
      <c r="K426" s="41">
        <v>400000000</v>
      </c>
      <c r="L426" s="41">
        <v>400000000</v>
      </c>
      <c r="M426" s="41">
        <v>400000000</v>
      </c>
      <c r="N426" s="43">
        <v>400000000</v>
      </c>
      <c r="O426" s="43">
        <v>400000000</v>
      </c>
      <c r="P426" s="43">
        <v>100000000</v>
      </c>
      <c r="R426" s="53"/>
      <c r="AC426" s="50" t="str">
        <f t="shared" si="243"/>
        <v>2022JaneiroIndonésia</v>
      </c>
      <c r="AD426" s="2">
        <v>2022</v>
      </c>
      <c r="AE426" s="2" t="s">
        <v>16</v>
      </c>
      <c r="AF426" s="2" t="s">
        <v>51</v>
      </c>
      <c r="AG426" s="2" t="s">
        <v>46</v>
      </c>
      <c r="AH426" s="54">
        <f t="shared" si="244"/>
        <v>2100400000</v>
      </c>
      <c r="AI426" s="27">
        <f t="shared" si="255"/>
        <v>8.6675977661059382E-3</v>
      </c>
      <c r="AJ426" s="28">
        <f t="shared" si="256"/>
        <v>77712399.083455831</v>
      </c>
      <c r="AK426" s="46">
        <f t="shared" si="248"/>
        <v>14799.54276965451</v>
      </c>
      <c r="AL426" s="46">
        <f t="shared" si="249"/>
        <v>14799542.769654511</v>
      </c>
      <c r="AM426" s="46">
        <f t="shared" si="250"/>
        <v>14799542.769654511</v>
      </c>
      <c r="AN426" s="46">
        <f t="shared" si="251"/>
        <v>14799542.769654511</v>
      </c>
      <c r="AO426" s="46">
        <f t="shared" si="252"/>
        <v>14799542.769654511</v>
      </c>
      <c r="AP426" s="46">
        <f t="shared" si="253"/>
        <v>14799542.769654511</v>
      </c>
      <c r="AQ426" s="46">
        <f t="shared" si="254"/>
        <v>3699885.6924136276</v>
      </c>
      <c r="BG426" s="50" t="str">
        <f t="shared" si="239"/>
        <v>2022MaioHonduras</v>
      </c>
      <c r="BH426" s="2">
        <v>2022</v>
      </c>
      <c r="BI426" s="55" t="s">
        <v>58</v>
      </c>
      <c r="BJ426" s="55" t="str">
        <f t="shared" si="245"/>
        <v>Maio/2022</v>
      </c>
      <c r="BK426" s="2" t="s">
        <v>27</v>
      </c>
      <c r="BL426" s="2" t="s">
        <v>23</v>
      </c>
      <c r="BM426" s="52" t="s">
        <v>1201</v>
      </c>
      <c r="BN426" s="51">
        <f t="shared" si="240"/>
        <v>516932.49528897542</v>
      </c>
    </row>
    <row r="427" spans="4:66" x14ac:dyDescent="0.25">
      <c r="D427" t="str">
        <f t="shared" si="246"/>
        <v>2022JaneiroCoréia do Sul</v>
      </c>
      <c r="E427" s="2">
        <v>2022</v>
      </c>
      <c r="F427" s="2" t="s">
        <v>16</v>
      </c>
      <c r="G427" s="2" t="s">
        <v>51</v>
      </c>
      <c r="H427" s="2" t="s">
        <v>49</v>
      </c>
      <c r="I427" s="45">
        <f t="shared" si="242"/>
        <v>1550300000</v>
      </c>
      <c r="J427" s="33">
        <v>300000</v>
      </c>
      <c r="K427" s="41">
        <v>300000000</v>
      </c>
      <c r="L427" s="41">
        <v>300000000</v>
      </c>
      <c r="M427" s="41">
        <v>300000000</v>
      </c>
      <c r="N427" s="43">
        <v>300000000</v>
      </c>
      <c r="O427" s="43">
        <v>300000000</v>
      </c>
      <c r="P427" s="43">
        <v>50000000</v>
      </c>
      <c r="R427" s="53"/>
      <c r="AC427" s="50" t="str">
        <f t="shared" si="243"/>
        <v>2022JaneiroCoréia do Sul</v>
      </c>
      <c r="AD427" s="2">
        <v>2022</v>
      </c>
      <c r="AE427" s="2" t="s">
        <v>16</v>
      </c>
      <c r="AF427" s="2" t="s">
        <v>51</v>
      </c>
      <c r="AG427" s="2" t="s">
        <v>49</v>
      </c>
      <c r="AH427" s="54">
        <f t="shared" si="244"/>
        <v>1550300000</v>
      </c>
      <c r="AI427" s="27">
        <f t="shared" si="255"/>
        <v>6.3975322875614339E-3</v>
      </c>
      <c r="AJ427" s="28">
        <f t="shared" si="256"/>
        <v>57359327.889488474</v>
      </c>
      <c r="AK427" s="46">
        <f t="shared" si="248"/>
        <v>11099.657077240883</v>
      </c>
      <c r="AL427" s="46">
        <f t="shared" si="249"/>
        <v>11099657.077240884</v>
      </c>
      <c r="AM427" s="46">
        <f t="shared" si="250"/>
        <v>11099657.077240884</v>
      </c>
      <c r="AN427" s="46">
        <f t="shared" si="251"/>
        <v>11099657.077240884</v>
      </c>
      <c r="AO427" s="46">
        <f t="shared" si="252"/>
        <v>11099657.077240884</v>
      </c>
      <c r="AP427" s="46">
        <f t="shared" si="253"/>
        <v>11099657.077240884</v>
      </c>
      <c r="AQ427" s="46">
        <f t="shared" si="254"/>
        <v>1849942.8462068141</v>
      </c>
      <c r="BG427" s="50" t="str">
        <f t="shared" si="239"/>
        <v>2022MaioNicarágua</v>
      </c>
      <c r="BH427" s="2">
        <v>2022</v>
      </c>
      <c r="BI427" s="55" t="s">
        <v>58</v>
      </c>
      <c r="BJ427" s="55" t="str">
        <f t="shared" si="245"/>
        <v>Maio/2022</v>
      </c>
      <c r="BK427" s="2" t="s">
        <v>27</v>
      </c>
      <c r="BL427" s="2" t="s">
        <v>24</v>
      </c>
      <c r="BM427" s="52" t="s">
        <v>1201</v>
      </c>
      <c r="BN427" s="51">
        <f t="shared" si="240"/>
        <v>128797.99545920602</v>
      </c>
    </row>
    <row r="428" spans="4:66" x14ac:dyDescent="0.25">
      <c r="D428" t="str">
        <f t="shared" si="246"/>
        <v>2022JaneiroVietnã</v>
      </c>
      <c r="E428" s="2">
        <v>2022</v>
      </c>
      <c r="F428" s="2" t="s">
        <v>16</v>
      </c>
      <c r="G428" s="2" t="s">
        <v>51</v>
      </c>
      <c r="H428" s="2" t="s">
        <v>47</v>
      </c>
      <c r="I428" s="45">
        <f t="shared" si="242"/>
        <v>1025200000</v>
      </c>
      <c r="J428" s="33">
        <v>200000</v>
      </c>
      <c r="K428" s="41">
        <v>200000000</v>
      </c>
      <c r="L428" s="41">
        <v>200000000</v>
      </c>
      <c r="M428" s="41">
        <v>200000000</v>
      </c>
      <c r="N428" s="43">
        <v>200000000</v>
      </c>
      <c r="O428" s="43">
        <v>200000000</v>
      </c>
      <c r="P428" s="43">
        <v>25000000</v>
      </c>
      <c r="R428" s="53"/>
      <c r="AC428" s="50" t="str">
        <f t="shared" si="243"/>
        <v>2022JaneiroVietnã</v>
      </c>
      <c r="AD428" s="2">
        <v>2022</v>
      </c>
      <c r="AE428" s="2" t="s">
        <v>16</v>
      </c>
      <c r="AF428" s="2" t="s">
        <v>51</v>
      </c>
      <c r="AG428" s="2" t="s">
        <v>47</v>
      </c>
      <c r="AH428" s="54">
        <f t="shared" si="244"/>
        <v>1025200000</v>
      </c>
      <c r="AI428" s="27">
        <f t="shared" si="255"/>
        <v>4.2306328460349494E-3</v>
      </c>
      <c r="AJ428" s="28">
        <f t="shared" si="256"/>
        <v>37931228.118624508</v>
      </c>
      <c r="AK428" s="46">
        <f t="shared" si="248"/>
        <v>7399.7713848272551</v>
      </c>
      <c r="AL428" s="46">
        <f t="shared" si="249"/>
        <v>7399771.3848272553</v>
      </c>
      <c r="AM428" s="46">
        <f t="shared" si="250"/>
        <v>7399771.3848272553</v>
      </c>
      <c r="AN428" s="46">
        <f t="shared" si="251"/>
        <v>7399771.3848272553</v>
      </c>
      <c r="AO428" s="46">
        <f t="shared" si="252"/>
        <v>7399771.3848272553</v>
      </c>
      <c r="AP428" s="46">
        <f t="shared" si="253"/>
        <v>7399771.3848272553</v>
      </c>
      <c r="AQ428" s="46">
        <f t="shared" si="254"/>
        <v>924971.42310340691</v>
      </c>
      <c r="BG428" s="50" t="str">
        <f t="shared" si="239"/>
        <v>2022MaioPanamá</v>
      </c>
      <c r="BH428" s="2">
        <v>2022</v>
      </c>
      <c r="BI428" s="55" t="s">
        <v>58</v>
      </c>
      <c r="BJ428" s="55" t="str">
        <f t="shared" si="245"/>
        <v>Maio/2022</v>
      </c>
      <c r="BK428" s="2" t="s">
        <v>27</v>
      </c>
      <c r="BL428" s="2" t="s">
        <v>25</v>
      </c>
      <c r="BM428" s="52" t="s">
        <v>1201</v>
      </c>
      <c r="BN428" s="51">
        <f t="shared" si="240"/>
        <v>1028643.4502214968</v>
      </c>
    </row>
    <row r="429" spans="4:66" x14ac:dyDescent="0.25">
      <c r="D429" t="str">
        <f t="shared" si="246"/>
        <v>2022JaneiroFilipinas</v>
      </c>
      <c r="E429" s="2">
        <v>2022</v>
      </c>
      <c r="F429" s="2" t="s">
        <v>16</v>
      </c>
      <c r="G429" s="2" t="s">
        <v>51</v>
      </c>
      <c r="H429" s="2" t="s">
        <v>48</v>
      </c>
      <c r="I429" s="45">
        <f t="shared" si="242"/>
        <v>510100000</v>
      </c>
      <c r="J429" s="33">
        <v>100000</v>
      </c>
      <c r="K429" s="41">
        <v>100000000</v>
      </c>
      <c r="L429" s="41">
        <v>100000000</v>
      </c>
      <c r="M429" s="41">
        <v>100000000</v>
      </c>
      <c r="N429" s="43">
        <v>100000000</v>
      </c>
      <c r="O429" s="43">
        <v>100000000</v>
      </c>
      <c r="P429" s="43">
        <v>10000000</v>
      </c>
      <c r="R429" s="53"/>
      <c r="AC429" s="50" t="str">
        <f t="shared" si="243"/>
        <v>2022JaneiroFilipinas</v>
      </c>
      <c r="AD429" s="2">
        <v>2022</v>
      </c>
      <c r="AE429" s="2" t="s">
        <v>16</v>
      </c>
      <c r="AF429" s="2" t="s">
        <v>51</v>
      </c>
      <c r="AG429" s="2" t="s">
        <v>48</v>
      </c>
      <c r="AH429" s="54">
        <f t="shared" si="244"/>
        <v>510100000</v>
      </c>
      <c r="AI429" s="27">
        <f t="shared" si="255"/>
        <v>2.1049998193156728E-3</v>
      </c>
      <c r="AJ429" s="28">
        <f t="shared" si="256"/>
        <v>18873116.917001914</v>
      </c>
      <c r="AK429" s="46">
        <f t="shared" si="248"/>
        <v>3699.8856924136276</v>
      </c>
      <c r="AL429" s="46">
        <f t="shared" si="249"/>
        <v>3699885.6924136276</v>
      </c>
      <c r="AM429" s="46">
        <f t="shared" si="250"/>
        <v>3699885.6924136276</v>
      </c>
      <c r="AN429" s="46">
        <f t="shared" si="251"/>
        <v>3699885.6924136276</v>
      </c>
      <c r="AO429" s="46">
        <f t="shared" si="252"/>
        <v>3699885.6924136276</v>
      </c>
      <c r="AP429" s="46">
        <f t="shared" si="253"/>
        <v>3699885.6924136276</v>
      </c>
      <c r="AQ429" s="46">
        <f t="shared" si="254"/>
        <v>369988.56924136274</v>
      </c>
      <c r="AR429" s="35">
        <f>1.1*10^9</f>
        <v>1100000000</v>
      </c>
      <c r="AS429" s="34">
        <f>AS430*$AR429</f>
        <v>70212765.957446799</v>
      </c>
      <c r="AT429" s="34">
        <f t="shared" ref="AT429" si="257">AT430*$AR429</f>
        <v>74113475.177304968</v>
      </c>
      <c r="AU429" s="34">
        <f t="shared" ref="AU429" si="258">AU430*$AR429</f>
        <v>78014184.397163123</v>
      </c>
      <c r="AV429" s="34">
        <f t="shared" ref="AV429" si="259">AV430*$AR429</f>
        <v>81914893.617021278</v>
      </c>
      <c r="AW429" s="34">
        <f t="shared" ref="AW429" si="260">AW430*$AR429</f>
        <v>85815602.836879432</v>
      </c>
      <c r="AX429" s="34">
        <f t="shared" ref="AX429" si="261">AX430*$AR429</f>
        <v>89716312.056737602</v>
      </c>
      <c r="AY429" s="34">
        <f t="shared" ref="AY429" si="262">AY430*$AR429</f>
        <v>93617021.276595742</v>
      </c>
      <c r="AZ429" s="34">
        <f t="shared" ref="AZ429" si="263">AZ430*$AR429</f>
        <v>97517730.496453911</v>
      </c>
      <c r="BA429" s="34">
        <f t="shared" ref="BA429" si="264">BA430*$AR429</f>
        <v>101418439.71631205</v>
      </c>
      <c r="BB429" s="34">
        <f t="shared" ref="BB429" si="265">BB430*$AR429</f>
        <v>105319148.93617021</v>
      </c>
      <c r="BC429" s="34">
        <f t="shared" ref="BC429" si="266">BC430*$AR429</f>
        <v>109219858.15602838</v>
      </c>
      <c r="BD429" s="34">
        <f t="shared" ref="BD429" si="267">BD430*$AR429</f>
        <v>113120567.37588651</v>
      </c>
      <c r="BG429" s="50" t="str">
        <f t="shared" si="239"/>
        <v>2022JunhoCosta Rica</v>
      </c>
      <c r="BH429" s="2">
        <v>2022</v>
      </c>
      <c r="BI429" s="55" t="s">
        <v>59</v>
      </c>
      <c r="BJ429" s="55" t="str">
        <f t="shared" si="245"/>
        <v>Junho/2022</v>
      </c>
      <c r="BK429" s="2" t="s">
        <v>27</v>
      </c>
      <c r="BL429" s="2" t="s">
        <v>20</v>
      </c>
      <c r="BM429" s="52" t="s">
        <v>1201</v>
      </c>
      <c r="BN429" s="51">
        <f t="shared" si="240"/>
        <v>2227225.5323009728</v>
      </c>
    </row>
    <row r="430" spans="4:66" x14ac:dyDescent="0.25">
      <c r="D430" t="str">
        <f t="shared" si="246"/>
        <v>2022JaneiroOutros - Ásia</v>
      </c>
      <c r="E430" s="2">
        <v>2022</v>
      </c>
      <c r="F430" s="2" t="s">
        <v>16</v>
      </c>
      <c r="G430" s="2" t="s">
        <v>51</v>
      </c>
      <c r="H430" s="2" t="s">
        <v>1195</v>
      </c>
      <c r="I430" s="45">
        <f t="shared" si="242"/>
        <v>3810520000</v>
      </c>
      <c r="J430" s="33">
        <v>520000</v>
      </c>
      <c r="K430" s="41">
        <v>520000000</v>
      </c>
      <c r="L430" s="41">
        <v>1330000000</v>
      </c>
      <c r="M430" s="41">
        <v>520000000</v>
      </c>
      <c r="N430" s="43">
        <v>520000000</v>
      </c>
      <c r="O430" s="43">
        <v>520000000</v>
      </c>
      <c r="P430" s="43">
        <v>400000000</v>
      </c>
      <c r="Q430" s="43"/>
      <c r="R430" s="53"/>
      <c r="AC430" s="50" t="str">
        <f t="shared" si="243"/>
        <v>2022JaneiroOutros - Ásia</v>
      </c>
      <c r="AD430" s="2">
        <v>2022</v>
      </c>
      <c r="AE430" s="2" t="s">
        <v>16</v>
      </c>
      <c r="AF430" s="2" t="s">
        <v>51</v>
      </c>
      <c r="AG430" s="2" t="s">
        <v>1195</v>
      </c>
      <c r="AH430" s="54">
        <f t="shared" si="244"/>
        <v>3810520000</v>
      </c>
      <c r="AI430" s="27">
        <f t="shared" si="255"/>
        <v>1.5724649895116169E-2</v>
      </c>
      <c r="AJ430" s="28">
        <f t="shared" si="256"/>
        <v>140984884.28655976</v>
      </c>
      <c r="AK430" s="46">
        <f t="shared" si="248"/>
        <v>19239.405600550861</v>
      </c>
      <c r="AL430" s="46">
        <f t="shared" si="249"/>
        <v>19239405.600550864</v>
      </c>
      <c r="AM430" s="46">
        <f t="shared" si="250"/>
        <v>49208479.709101245</v>
      </c>
      <c r="AN430" s="46">
        <f t="shared" si="251"/>
        <v>19239405.600550864</v>
      </c>
      <c r="AO430" s="46">
        <f t="shared" si="252"/>
        <v>19239405.600550864</v>
      </c>
      <c r="AP430" s="46">
        <f t="shared" si="253"/>
        <v>19239405.600550864</v>
      </c>
      <c r="AQ430" s="46">
        <f t="shared" si="254"/>
        <v>14799542.769654511</v>
      </c>
      <c r="AS430" s="31">
        <f t="shared" ref="AS430" si="268">AS431/$AR431</f>
        <v>6.3829787234042548E-2</v>
      </c>
      <c r="AT430" s="31">
        <f t="shared" ref="AT430" si="269">AT431/$AR431</f>
        <v>6.7375886524822695E-2</v>
      </c>
      <c r="AU430" s="31">
        <f>AU431/$AR431</f>
        <v>7.0921985815602842E-2</v>
      </c>
      <c r="AV430" s="31">
        <f>AV431/$AR431</f>
        <v>7.4468085106382975E-2</v>
      </c>
      <c r="AW430" s="31">
        <f>AW431/$AR431</f>
        <v>7.8014184397163122E-2</v>
      </c>
      <c r="AX430" s="31">
        <f t="shared" ref="AX430" si="270">AX431/$AR431</f>
        <v>8.1560283687943269E-2</v>
      </c>
      <c r="AY430" s="31">
        <f t="shared" ref="AY430" si="271">AY431/$AR431</f>
        <v>8.5106382978723402E-2</v>
      </c>
      <c r="AZ430" s="31">
        <f t="shared" ref="AZ430" si="272">AZ431/$AR431</f>
        <v>8.8652482269503549E-2</v>
      </c>
      <c r="BA430" s="31">
        <f t="shared" ref="BA430:BB430" si="273">BA431/$AR431</f>
        <v>9.2198581560283682E-2</v>
      </c>
      <c r="BB430" s="31">
        <f t="shared" si="273"/>
        <v>9.5744680851063829E-2</v>
      </c>
      <c r="BC430" s="31">
        <f>BC431/$AR431</f>
        <v>9.9290780141843976E-2</v>
      </c>
      <c r="BD430" s="31">
        <f>BD431/$AR431</f>
        <v>0.10283687943262411</v>
      </c>
      <c r="BG430" s="50" t="str">
        <f t="shared" si="239"/>
        <v>2022JunhoEl Salvador</v>
      </c>
      <c r="BH430" s="2">
        <v>2022</v>
      </c>
      <c r="BI430" s="55" t="s">
        <v>59</v>
      </c>
      <c r="BJ430" s="55" t="str">
        <f t="shared" si="245"/>
        <v>Junho/2022</v>
      </c>
      <c r="BK430" s="2" t="s">
        <v>27</v>
      </c>
      <c r="BL430" s="2" t="s">
        <v>21</v>
      </c>
      <c r="BM430" s="52" t="s">
        <v>1201</v>
      </c>
      <c r="BN430" s="51">
        <f t="shared" si="240"/>
        <v>279934.08104332734</v>
      </c>
    </row>
    <row r="431" spans="4:66" x14ac:dyDescent="0.25">
      <c r="D431" t="str">
        <f t="shared" ref="D431:D438" si="274">_xlfn.CONCAT(E431,F431,H431)</f>
        <v>2022FevereiroChina</v>
      </c>
      <c r="E431" s="2">
        <v>2022</v>
      </c>
      <c r="F431" s="2" t="s">
        <v>55</v>
      </c>
      <c r="G431" s="2" t="s">
        <v>51</v>
      </c>
      <c r="H431" s="2" t="s">
        <v>43</v>
      </c>
      <c r="I431" s="45">
        <f t="shared" si="242"/>
        <v>10601900000</v>
      </c>
      <c r="J431" s="33">
        <v>1900000</v>
      </c>
      <c r="K431" s="41">
        <v>1900000000</v>
      </c>
      <c r="L431" s="41">
        <v>1900000000</v>
      </c>
      <c r="M431" s="41">
        <v>1900000000</v>
      </c>
      <c r="N431" s="43">
        <v>1900000000</v>
      </c>
      <c r="O431" s="43">
        <v>1900000000</v>
      </c>
      <c r="P431" s="43">
        <v>1100000000</v>
      </c>
      <c r="Q431" s="43"/>
      <c r="R431" s="53"/>
      <c r="AC431" s="50" t="str">
        <f t="shared" si="243"/>
        <v>2022FevereiroChina</v>
      </c>
      <c r="AD431" s="2">
        <v>2022</v>
      </c>
      <c r="AE431" s="2" t="s">
        <v>55</v>
      </c>
      <c r="AF431" s="2" t="s">
        <v>51</v>
      </c>
      <c r="AG431" s="2" t="s">
        <v>43</v>
      </c>
      <c r="AH431" s="54">
        <f t="shared" si="244"/>
        <v>10601900000</v>
      </c>
      <c r="AI431" s="27">
        <f t="shared" si="255"/>
        <v>4.3750240314453702E-2</v>
      </c>
      <c r="AJ431" s="28">
        <f t="shared" si="256"/>
        <v>392258181.22400045</v>
      </c>
      <c r="AK431" s="46">
        <f t="shared" si="248"/>
        <v>70297.828155858937</v>
      </c>
      <c r="AL431" s="46">
        <f t="shared" si="249"/>
        <v>70297828.155858934</v>
      </c>
      <c r="AM431" s="46">
        <f t="shared" si="250"/>
        <v>70297828.155858934</v>
      </c>
      <c r="AN431" s="46">
        <f t="shared" si="251"/>
        <v>70297828.155858934</v>
      </c>
      <c r="AO431" s="46">
        <f t="shared" si="252"/>
        <v>70297828.155858934</v>
      </c>
      <c r="AP431" s="46">
        <f t="shared" si="253"/>
        <v>70297828.155858934</v>
      </c>
      <c r="AQ431" s="46">
        <f t="shared" si="254"/>
        <v>40698742.616549909</v>
      </c>
      <c r="AR431" s="35">
        <f>SUM(AS431:BD431)</f>
        <v>1410</v>
      </c>
      <c r="AS431" s="35">
        <v>90</v>
      </c>
      <c r="AT431" s="35">
        <v>95</v>
      </c>
      <c r="AU431" s="35">
        <v>100</v>
      </c>
      <c r="AV431" s="35">
        <v>105</v>
      </c>
      <c r="AW431" s="35">
        <v>110</v>
      </c>
      <c r="AX431" s="35">
        <v>115</v>
      </c>
      <c r="AY431" s="35">
        <v>120</v>
      </c>
      <c r="AZ431" s="35">
        <v>125</v>
      </c>
      <c r="BA431" s="35">
        <v>130</v>
      </c>
      <c r="BB431" s="35">
        <v>135</v>
      </c>
      <c r="BC431" s="35">
        <v>140</v>
      </c>
      <c r="BD431" s="35">
        <v>145</v>
      </c>
      <c r="BG431" s="50" t="str">
        <f t="shared" si="239"/>
        <v>2022JunhoGuatemala</v>
      </c>
      <c r="BH431" s="2">
        <v>2022</v>
      </c>
      <c r="BI431" s="55" t="s">
        <v>59</v>
      </c>
      <c r="BJ431" s="55" t="str">
        <f t="shared" si="245"/>
        <v>Junho/2022</v>
      </c>
      <c r="BK431" s="2" t="s">
        <v>27</v>
      </c>
      <c r="BL431" s="2" t="s">
        <v>22</v>
      </c>
      <c r="BM431" s="52" t="s">
        <v>1201</v>
      </c>
      <c r="BN431" s="51">
        <f t="shared" si="240"/>
        <v>1672606.134233881</v>
      </c>
    </row>
    <row r="432" spans="4:66" x14ac:dyDescent="0.25">
      <c r="D432" t="str">
        <f t="shared" si="274"/>
        <v>2022FevereiroÍndia</v>
      </c>
      <c r="E432" s="2">
        <v>2022</v>
      </c>
      <c r="F432" s="2" t="s">
        <v>55</v>
      </c>
      <c r="G432" s="2" t="s">
        <v>51</v>
      </c>
      <c r="H432" s="2" t="s">
        <v>44</v>
      </c>
      <c r="I432" s="45">
        <f t="shared" si="242"/>
        <v>6551200000</v>
      </c>
      <c r="J432" s="33">
        <v>1200000</v>
      </c>
      <c r="K432" s="41">
        <v>1200000000</v>
      </c>
      <c r="L432" s="41">
        <v>1200000000</v>
      </c>
      <c r="M432" s="41">
        <v>1200000000</v>
      </c>
      <c r="N432" s="43">
        <v>1200000000</v>
      </c>
      <c r="O432" s="43">
        <v>1200000000</v>
      </c>
      <c r="P432" s="43">
        <v>550000000</v>
      </c>
      <c r="Q432" s="43"/>
      <c r="R432" s="53"/>
      <c r="AC432" s="50" t="str">
        <f t="shared" si="243"/>
        <v>2022FevereiroÍndia</v>
      </c>
      <c r="AD432" s="2">
        <v>2022</v>
      </c>
      <c r="AE432" s="2" t="s">
        <v>55</v>
      </c>
      <c r="AF432" s="2" t="s">
        <v>51</v>
      </c>
      <c r="AG432" s="2" t="s">
        <v>44</v>
      </c>
      <c r="AH432" s="54">
        <f t="shared" si="244"/>
        <v>6551200000</v>
      </c>
      <c r="AI432" s="27">
        <f t="shared" si="255"/>
        <v>2.703445366849801E-2</v>
      </c>
      <c r="AJ432" s="28">
        <f t="shared" si="256"/>
        <v>242386911.48140156</v>
      </c>
      <c r="AK432" s="46">
        <f t="shared" si="248"/>
        <v>44398.628308963533</v>
      </c>
      <c r="AL432" s="46">
        <f t="shared" si="249"/>
        <v>44398628.30896353</v>
      </c>
      <c r="AM432" s="46">
        <f t="shared" si="250"/>
        <v>44398628.30896353</v>
      </c>
      <c r="AN432" s="46">
        <f t="shared" si="251"/>
        <v>44398628.30896353</v>
      </c>
      <c r="AO432" s="46">
        <f t="shared" si="252"/>
        <v>44398628.30896353</v>
      </c>
      <c r="AP432" s="46">
        <f t="shared" si="253"/>
        <v>44398628.30896353</v>
      </c>
      <c r="AQ432" s="46">
        <f t="shared" si="254"/>
        <v>20349371.308274951</v>
      </c>
      <c r="AR432" s="2" t="s">
        <v>1197</v>
      </c>
      <c r="AS432" s="2" t="s">
        <v>16</v>
      </c>
      <c r="AT432" s="2" t="s">
        <v>55</v>
      </c>
      <c r="AU432" s="2" t="s">
        <v>56</v>
      </c>
      <c r="AV432" s="2" t="s">
        <v>57</v>
      </c>
      <c r="AW432" s="2" t="s">
        <v>58</v>
      </c>
      <c r="AX432" s="2" t="s">
        <v>59</v>
      </c>
      <c r="AY432" s="2" t="s">
        <v>60</v>
      </c>
      <c r="AZ432" s="2" t="s">
        <v>61</v>
      </c>
      <c r="BA432" s="2" t="s">
        <v>62</v>
      </c>
      <c r="BB432" s="2" t="s">
        <v>63</v>
      </c>
      <c r="BC432" s="2" t="s">
        <v>64</v>
      </c>
      <c r="BD432" s="2" t="s">
        <v>65</v>
      </c>
      <c r="BG432" s="50" t="str">
        <f t="shared" si="239"/>
        <v>2022JunhoHonduras</v>
      </c>
      <c r="BH432" s="2">
        <v>2022</v>
      </c>
      <c r="BI432" s="55" t="s">
        <v>59</v>
      </c>
      <c r="BJ432" s="55" t="str">
        <f t="shared" si="245"/>
        <v>Junho/2022</v>
      </c>
      <c r="BK432" s="2" t="s">
        <v>27</v>
      </c>
      <c r="BL432" s="2" t="s">
        <v>23</v>
      </c>
      <c r="BM432" s="52" t="s">
        <v>1201</v>
      </c>
      <c r="BN432" s="51">
        <f t="shared" si="240"/>
        <v>559868.16208665457</v>
      </c>
    </row>
    <row r="433" spans="4:66" x14ac:dyDescent="0.25">
      <c r="D433" t="str">
        <f t="shared" si="274"/>
        <v>2022FevereiroJapão</v>
      </c>
      <c r="E433" s="2">
        <v>2022</v>
      </c>
      <c r="F433" s="2" t="s">
        <v>55</v>
      </c>
      <c r="G433" s="2" t="s">
        <v>51</v>
      </c>
      <c r="H433" s="2" t="s">
        <v>45</v>
      </c>
      <c r="I433" s="45">
        <f t="shared" si="242"/>
        <v>3470650000</v>
      </c>
      <c r="J433" s="33">
        <v>650000</v>
      </c>
      <c r="K433" s="41">
        <v>650000000</v>
      </c>
      <c r="L433" s="41">
        <v>650000000</v>
      </c>
      <c r="M433" s="41">
        <v>650000000</v>
      </c>
      <c r="N433" s="43">
        <v>650000000</v>
      </c>
      <c r="O433" s="43">
        <v>650000000</v>
      </c>
      <c r="P433" s="43">
        <v>220000000</v>
      </c>
      <c r="Q433" s="43"/>
      <c r="R433" s="53"/>
      <c r="AC433" s="50" t="str">
        <f t="shared" si="243"/>
        <v>2022FevereiroJapão</v>
      </c>
      <c r="AD433" s="2">
        <v>2022</v>
      </c>
      <c r="AE433" s="2" t="s">
        <v>55</v>
      </c>
      <c r="AF433" s="2" t="s">
        <v>51</v>
      </c>
      <c r="AG433" s="2" t="s">
        <v>45</v>
      </c>
      <c r="AH433" s="54">
        <f t="shared" si="244"/>
        <v>3470650000</v>
      </c>
      <c r="AI433" s="27">
        <f t="shared" si="255"/>
        <v>1.4322128255063595E-2</v>
      </c>
      <c r="AJ433" s="28">
        <f t="shared" si="256"/>
        <v>128410082.78375357</v>
      </c>
      <c r="AK433" s="46">
        <f t="shared" si="248"/>
        <v>24049.25700068858</v>
      </c>
      <c r="AL433" s="46">
        <f t="shared" si="249"/>
        <v>24049257.000688579</v>
      </c>
      <c r="AM433" s="46">
        <f t="shared" si="250"/>
        <v>24049257.000688579</v>
      </c>
      <c r="AN433" s="46">
        <f t="shared" si="251"/>
        <v>24049257.000688579</v>
      </c>
      <c r="AO433" s="46">
        <f t="shared" si="252"/>
        <v>24049257.000688579</v>
      </c>
      <c r="AP433" s="46">
        <f t="shared" si="253"/>
        <v>24049257.000688579</v>
      </c>
      <c r="AQ433" s="46">
        <f t="shared" si="254"/>
        <v>8139748.5233099805</v>
      </c>
      <c r="AR433" s="2" t="s">
        <v>52</v>
      </c>
      <c r="AS433" s="34">
        <f>AS429</f>
        <v>70212765.957446799</v>
      </c>
      <c r="AT433" s="34">
        <f t="shared" ref="AT433:BD433" si="275">AT429</f>
        <v>74113475.177304968</v>
      </c>
      <c r="AU433" s="34">
        <f t="shared" si="275"/>
        <v>78014184.397163123</v>
      </c>
      <c r="AV433" s="34">
        <f t="shared" si="275"/>
        <v>81914893.617021278</v>
      </c>
      <c r="AW433" s="34">
        <f t="shared" si="275"/>
        <v>85815602.836879432</v>
      </c>
      <c r="AX433" s="34">
        <f t="shared" si="275"/>
        <v>89716312.056737602</v>
      </c>
      <c r="AY433" s="34">
        <f t="shared" si="275"/>
        <v>93617021.276595742</v>
      </c>
      <c r="AZ433" s="34">
        <f t="shared" si="275"/>
        <v>97517730.496453911</v>
      </c>
      <c r="BA433" s="34">
        <f t="shared" si="275"/>
        <v>101418439.71631205</v>
      </c>
      <c r="BB433" s="34">
        <f t="shared" si="275"/>
        <v>105319148.93617021</v>
      </c>
      <c r="BC433" s="34">
        <f t="shared" si="275"/>
        <v>109219858.15602838</v>
      </c>
      <c r="BD433" s="34">
        <f t="shared" si="275"/>
        <v>113120567.37588651</v>
      </c>
      <c r="BG433" s="50" t="str">
        <f t="shared" si="239"/>
        <v>2022JunhoNicarágua</v>
      </c>
      <c r="BH433" s="2">
        <v>2022</v>
      </c>
      <c r="BI433" s="55" t="s">
        <v>59</v>
      </c>
      <c r="BJ433" s="55" t="str">
        <f t="shared" si="245"/>
        <v>Junho/2022</v>
      </c>
      <c r="BK433" s="2" t="s">
        <v>27</v>
      </c>
      <c r="BL433" s="2" t="s">
        <v>24</v>
      </c>
      <c r="BM433" s="52" t="s">
        <v>1201</v>
      </c>
      <c r="BN433" s="51">
        <f t="shared" si="240"/>
        <v>139967.04052166364</v>
      </c>
    </row>
    <row r="434" spans="4:66" x14ac:dyDescent="0.25">
      <c r="D434" t="str">
        <f t="shared" si="274"/>
        <v>2022FevereiroIndonésia</v>
      </c>
      <c r="E434" s="2">
        <v>2022</v>
      </c>
      <c r="F434" s="2" t="s">
        <v>55</v>
      </c>
      <c r="G434" s="2" t="s">
        <v>51</v>
      </c>
      <c r="H434" s="2" t="s">
        <v>46</v>
      </c>
      <c r="I434" s="45">
        <f t="shared" si="242"/>
        <v>2360450000</v>
      </c>
      <c r="J434" s="33">
        <v>450000</v>
      </c>
      <c r="K434" s="41">
        <v>450000000</v>
      </c>
      <c r="L434" s="41">
        <v>450000000</v>
      </c>
      <c r="M434" s="41">
        <v>450000000</v>
      </c>
      <c r="N434" s="43">
        <v>450000000</v>
      </c>
      <c r="O434" s="43">
        <v>450000000</v>
      </c>
      <c r="P434" s="43">
        <v>110000000</v>
      </c>
      <c r="Q434" s="43"/>
      <c r="R434" s="53"/>
      <c r="AC434" s="50" t="str">
        <f t="shared" si="243"/>
        <v>2022FevereiroIndonésia</v>
      </c>
      <c r="AD434" s="2">
        <v>2022</v>
      </c>
      <c r="AE434" s="2" t="s">
        <v>55</v>
      </c>
      <c r="AF434" s="2" t="s">
        <v>51</v>
      </c>
      <c r="AG434" s="2" t="s">
        <v>46</v>
      </c>
      <c r="AH434" s="54">
        <f t="shared" si="244"/>
        <v>2360450000</v>
      </c>
      <c r="AI434" s="27">
        <f t="shared" si="255"/>
        <v>9.740730883167379E-3</v>
      </c>
      <c r="AJ434" s="28">
        <f t="shared" si="256"/>
        <v>87333951.826577485</v>
      </c>
      <c r="AK434" s="46">
        <f t="shared" si="248"/>
        <v>16649.485615861326</v>
      </c>
      <c r="AL434" s="46">
        <f t="shared" si="249"/>
        <v>16649485.615861326</v>
      </c>
      <c r="AM434" s="46">
        <f t="shared" si="250"/>
        <v>16649485.615861326</v>
      </c>
      <c r="AN434" s="46">
        <f t="shared" si="251"/>
        <v>16649485.615861326</v>
      </c>
      <c r="AO434" s="46">
        <f t="shared" si="252"/>
        <v>16649485.615861326</v>
      </c>
      <c r="AP434" s="46">
        <f t="shared" si="253"/>
        <v>16649485.615861326</v>
      </c>
      <c r="AQ434" s="46">
        <f t="shared" si="254"/>
        <v>4069874.2616549907</v>
      </c>
      <c r="AR434" s="2" t="s">
        <v>53</v>
      </c>
      <c r="AS434" s="34">
        <f t="shared" ref="AS434:BD434" si="276">AS444*AS433</f>
        <v>27846664.000103217</v>
      </c>
      <c r="AT434" s="34">
        <f t="shared" si="276"/>
        <v>28872119.394952819</v>
      </c>
      <c r="AU434" s="34">
        <f t="shared" si="276"/>
        <v>29901635.491407804</v>
      </c>
      <c r="AV434" s="34">
        <f t="shared" si="276"/>
        <v>30934600.243696682</v>
      </c>
      <c r="AW434" s="34">
        <f t="shared" si="276"/>
        <v>31970518.703935474</v>
      </c>
      <c r="AX434" s="34">
        <f t="shared" si="276"/>
        <v>33008986.299809176</v>
      </c>
      <c r="AY434" s="34">
        <f t="shared" si="276"/>
        <v>34049669.109798625</v>
      </c>
      <c r="AZ434" s="34">
        <f t="shared" si="276"/>
        <v>35092289.087784499</v>
      </c>
      <c r="BA434" s="34">
        <f t="shared" si="276"/>
        <v>36136612.846436292</v>
      </c>
      <c r="BB434" s="34">
        <f t="shared" si="276"/>
        <v>37182443.038045391</v>
      </c>
      <c r="BC434" s="34">
        <f t="shared" si="276"/>
        <v>38229611.657196581</v>
      </c>
      <c r="BD434" s="34">
        <f t="shared" si="276"/>
        <v>39277974.783293925</v>
      </c>
      <c r="BG434" s="50" t="str">
        <f t="shared" si="239"/>
        <v>2022JunhoPanamá</v>
      </c>
      <c r="BH434" s="2">
        <v>2022</v>
      </c>
      <c r="BI434" s="55" t="s">
        <v>59</v>
      </c>
      <c r="BJ434" s="55" t="str">
        <f t="shared" si="245"/>
        <v>Junho/2022</v>
      </c>
      <c r="BK434" s="2" t="s">
        <v>27</v>
      </c>
      <c r="BL434" s="2" t="s">
        <v>25</v>
      </c>
      <c r="BM434" s="52" t="s">
        <v>1201</v>
      </c>
      <c r="BN434" s="51">
        <f t="shared" si="240"/>
        <v>1112737.9721472261</v>
      </c>
    </row>
    <row r="435" spans="4:66" x14ac:dyDescent="0.25">
      <c r="D435" t="str">
        <f t="shared" si="274"/>
        <v>2022FevereiroCoréia do Sul</v>
      </c>
      <c r="E435" s="2">
        <v>2022</v>
      </c>
      <c r="F435" s="2" t="s">
        <v>55</v>
      </c>
      <c r="G435" s="2" t="s">
        <v>51</v>
      </c>
      <c r="H435" s="2" t="s">
        <v>49</v>
      </c>
      <c r="I435" s="45">
        <f t="shared" si="242"/>
        <v>1805350000</v>
      </c>
      <c r="J435" s="33">
        <v>350000</v>
      </c>
      <c r="K435" s="41">
        <v>350000000</v>
      </c>
      <c r="L435" s="41">
        <v>350000000</v>
      </c>
      <c r="M435" s="41">
        <v>350000000</v>
      </c>
      <c r="N435" s="43">
        <v>350000000</v>
      </c>
      <c r="O435" s="43">
        <v>350000000</v>
      </c>
      <c r="P435" s="43">
        <v>55000000</v>
      </c>
      <c r="Q435" s="43"/>
      <c r="R435" s="53"/>
      <c r="AC435" s="50" t="str">
        <f t="shared" si="243"/>
        <v>2022FevereiroCoréia do Sul</v>
      </c>
      <c r="AD435" s="2">
        <v>2022</v>
      </c>
      <c r="AE435" s="2" t="s">
        <v>55</v>
      </c>
      <c r="AF435" s="2" t="s">
        <v>51</v>
      </c>
      <c r="AG435" s="2" t="s">
        <v>49</v>
      </c>
      <c r="AH435" s="54">
        <f t="shared" si="244"/>
        <v>1805350000</v>
      </c>
      <c r="AI435" s="27">
        <f t="shared" si="255"/>
        <v>7.450032197219271E-3</v>
      </c>
      <c r="AJ435" s="28">
        <f t="shared" si="256"/>
        <v>66795886.347989433</v>
      </c>
      <c r="AK435" s="46">
        <f t="shared" si="248"/>
        <v>12949.599923447697</v>
      </c>
      <c r="AL435" s="46">
        <f t="shared" si="249"/>
        <v>12949599.923447696</v>
      </c>
      <c r="AM435" s="46">
        <f t="shared" si="250"/>
        <v>12949599.923447696</v>
      </c>
      <c r="AN435" s="46">
        <f t="shared" si="251"/>
        <v>12949599.923447696</v>
      </c>
      <c r="AO435" s="46">
        <f t="shared" si="252"/>
        <v>12949599.923447696</v>
      </c>
      <c r="AP435" s="46">
        <f t="shared" si="253"/>
        <v>12949599.923447696</v>
      </c>
      <c r="AQ435" s="46">
        <f t="shared" si="254"/>
        <v>2034937.1308274954</v>
      </c>
      <c r="AR435" s="2" t="s">
        <v>54</v>
      </c>
      <c r="AS435" s="34">
        <f t="shared" ref="AS435:BD435" si="277">AS445*AS433</f>
        <v>11602776.666709675</v>
      </c>
      <c r="AT435" s="34">
        <f t="shared" si="277"/>
        <v>12703732.533779241</v>
      </c>
      <c r="AU435" s="34">
        <f t="shared" si="277"/>
        <v>13800754.842188219</v>
      </c>
      <c r="AV435" s="34">
        <f t="shared" si="277"/>
        <v>14894437.154372478</v>
      </c>
      <c r="AW435" s="34">
        <f t="shared" si="277"/>
        <v>15985259.351967737</v>
      </c>
      <c r="AX435" s="34">
        <f t="shared" si="277"/>
        <v>17073613.603349574</v>
      </c>
      <c r="AY435" s="34">
        <f t="shared" si="277"/>
        <v>18159823.525225934</v>
      </c>
      <c r="AZ435" s="34">
        <f t="shared" si="277"/>
        <v>19244158.532010853</v>
      </c>
      <c r="BA435" s="34">
        <f t="shared" si="277"/>
        <v>20326844.726120416</v>
      </c>
      <c r="BB435" s="34">
        <f t="shared" si="277"/>
        <v>21408073.264329165</v>
      </c>
      <c r="BC435" s="34">
        <f t="shared" si="277"/>
        <v>22488006.85717446</v>
      </c>
      <c r="BD435" s="34">
        <f t="shared" si="277"/>
        <v>23566784.869976357</v>
      </c>
      <c r="BG435" s="50" t="str">
        <f t="shared" si="239"/>
        <v>2022JulhoCosta Rica</v>
      </c>
      <c r="BH435" s="2">
        <v>2022</v>
      </c>
      <c r="BI435" s="55" t="s">
        <v>60</v>
      </c>
      <c r="BJ435" s="55" t="str">
        <f t="shared" si="245"/>
        <v>Julho/2022</v>
      </c>
      <c r="BK435" s="2" t="s">
        <v>27</v>
      </c>
      <c r="BL435" s="2" t="s">
        <v>20</v>
      </c>
      <c r="BM435" s="52" t="s">
        <v>1201</v>
      </c>
      <c r="BN435" s="51">
        <f t="shared" si="240"/>
        <v>2398559.3326110789</v>
      </c>
    </row>
    <row r="436" spans="4:66" x14ac:dyDescent="0.25">
      <c r="D436" t="str">
        <f t="shared" si="274"/>
        <v>2022FevereiroVietnã</v>
      </c>
      <c r="E436" s="2">
        <v>2022</v>
      </c>
      <c r="F436" s="2" t="s">
        <v>55</v>
      </c>
      <c r="G436" s="2" t="s">
        <v>51</v>
      </c>
      <c r="H436" s="2" t="s">
        <v>47</v>
      </c>
      <c r="I436" s="45">
        <f t="shared" si="242"/>
        <v>1127220000</v>
      </c>
      <c r="J436" s="33">
        <v>220000</v>
      </c>
      <c r="K436" s="41">
        <v>220000000</v>
      </c>
      <c r="L436" s="41">
        <v>220000000</v>
      </c>
      <c r="M436" s="41">
        <v>220000000</v>
      </c>
      <c r="N436" s="43">
        <v>220000000</v>
      </c>
      <c r="O436" s="43">
        <v>220000000</v>
      </c>
      <c r="P436" s="43">
        <v>27000000</v>
      </c>
      <c r="Q436" s="43"/>
      <c r="R436" s="53"/>
      <c r="AC436" s="50" t="str">
        <f t="shared" si="243"/>
        <v>2022FevereiroVietnã</v>
      </c>
      <c r="AD436" s="2">
        <v>2022</v>
      </c>
      <c r="AE436" s="2" t="s">
        <v>55</v>
      </c>
      <c r="AF436" s="2" t="s">
        <v>51</v>
      </c>
      <c r="AG436" s="2" t="s">
        <v>47</v>
      </c>
      <c r="AH436" s="54">
        <f t="shared" si="244"/>
        <v>1127220000</v>
      </c>
      <c r="AI436" s="27">
        <f t="shared" si="255"/>
        <v>4.6516328098980845E-3</v>
      </c>
      <c r="AJ436" s="28">
        <f t="shared" si="256"/>
        <v>41705851.502024896</v>
      </c>
      <c r="AK436" s="46">
        <f t="shared" si="248"/>
        <v>8139.7485233099815</v>
      </c>
      <c r="AL436" s="46">
        <f t="shared" si="249"/>
        <v>8139748.5233099815</v>
      </c>
      <c r="AM436" s="46">
        <f t="shared" si="250"/>
        <v>8139748.5233099815</v>
      </c>
      <c r="AN436" s="46">
        <f t="shared" si="251"/>
        <v>8139748.5233099815</v>
      </c>
      <c r="AO436" s="46">
        <f t="shared" si="252"/>
        <v>8139748.5233099815</v>
      </c>
      <c r="AP436" s="46">
        <f t="shared" si="253"/>
        <v>8139748.5233099815</v>
      </c>
      <c r="AQ436" s="46">
        <f t="shared" si="254"/>
        <v>998969.1369516796</v>
      </c>
      <c r="AR436" s="2" t="s">
        <v>1196</v>
      </c>
      <c r="AS436" s="34">
        <f t="shared" ref="AS436:BD436" si="278">AS446*AS433</f>
        <v>30763325.290633906</v>
      </c>
      <c r="AT436" s="34">
        <f t="shared" si="278"/>
        <v>32537623.248572912</v>
      </c>
      <c r="AU436" s="34">
        <f t="shared" si="278"/>
        <v>34311794.063567109</v>
      </c>
      <c r="AV436" s="34">
        <f t="shared" si="278"/>
        <v>36085856.218952104</v>
      </c>
      <c r="AW436" s="34">
        <f t="shared" si="278"/>
        <v>37859824.780976221</v>
      </c>
      <c r="AX436" s="34">
        <f t="shared" si="278"/>
        <v>39633712.153578863</v>
      </c>
      <c r="AY436" s="34">
        <f t="shared" si="278"/>
        <v>41407528.641571179</v>
      </c>
      <c r="AZ436" s="34">
        <f t="shared" si="278"/>
        <v>43181282.876658551</v>
      </c>
      <c r="BA436" s="34">
        <f t="shared" si="278"/>
        <v>44954982.143755347</v>
      </c>
      <c r="BB436" s="34">
        <f t="shared" si="278"/>
        <v>46728632.633795656</v>
      </c>
      <c r="BC436" s="34">
        <f t="shared" si="278"/>
        <v>48502239.64165733</v>
      </c>
      <c r="BD436" s="34">
        <f t="shared" si="278"/>
        <v>50275807.722616225</v>
      </c>
      <c r="BG436" s="50" t="str">
        <f t="shared" si="239"/>
        <v>2022JulhoEl Salvador</v>
      </c>
      <c r="BH436" s="2">
        <v>2022</v>
      </c>
      <c r="BI436" s="55" t="s">
        <v>60</v>
      </c>
      <c r="BJ436" s="55" t="str">
        <f t="shared" si="245"/>
        <v>Julho/2022</v>
      </c>
      <c r="BK436" s="2" t="s">
        <v>27</v>
      </c>
      <c r="BL436" s="2" t="s">
        <v>21</v>
      </c>
      <c r="BM436" s="52" t="s">
        <v>1201</v>
      </c>
      <c r="BN436" s="51">
        <f t="shared" si="240"/>
        <v>302457.62845242338</v>
      </c>
    </row>
    <row r="437" spans="4:66" x14ac:dyDescent="0.25">
      <c r="D437" t="str">
        <f t="shared" si="274"/>
        <v>2022FevereiroFilipinas</v>
      </c>
      <c r="E437" s="2">
        <v>2022</v>
      </c>
      <c r="F437" s="2" t="s">
        <v>55</v>
      </c>
      <c r="G437" s="2" t="s">
        <v>51</v>
      </c>
      <c r="H437" s="2" t="s">
        <v>48</v>
      </c>
      <c r="I437" s="45">
        <f t="shared" si="242"/>
        <v>611120000</v>
      </c>
      <c r="J437" s="33">
        <v>120000</v>
      </c>
      <c r="K437" s="41">
        <v>120000000</v>
      </c>
      <c r="L437" s="41">
        <v>120000000</v>
      </c>
      <c r="M437" s="41">
        <v>120000000</v>
      </c>
      <c r="N437" s="43">
        <v>120000000</v>
      </c>
      <c r="O437" s="43">
        <v>120000000</v>
      </c>
      <c r="P437" s="43">
        <v>11000000</v>
      </c>
      <c r="Q437" s="43"/>
      <c r="R437" s="53"/>
      <c r="AC437" s="50" t="str">
        <f t="shared" si="243"/>
        <v>2022FevereiroFilipinas</v>
      </c>
      <c r="AD437" s="2">
        <v>2022</v>
      </c>
      <c r="AE437" s="2" t="s">
        <v>55</v>
      </c>
      <c r="AF437" s="2" t="s">
        <v>51</v>
      </c>
      <c r="AG437" s="2" t="s">
        <v>48</v>
      </c>
      <c r="AH437" s="54">
        <f t="shared" si="244"/>
        <v>611120000</v>
      </c>
      <c r="AI437" s="27">
        <f t="shared" si="255"/>
        <v>2.5218731416980864E-3</v>
      </c>
      <c r="AJ437" s="28">
        <f t="shared" si="256"/>
        <v>22610741.44347816</v>
      </c>
      <c r="AK437" s="46">
        <f t="shared" si="248"/>
        <v>4439.8628308963525</v>
      </c>
      <c r="AL437" s="46">
        <f t="shared" si="249"/>
        <v>4439862.8308963533</v>
      </c>
      <c r="AM437" s="46">
        <f t="shared" si="250"/>
        <v>4439862.8308963533</v>
      </c>
      <c r="AN437" s="46">
        <f t="shared" si="251"/>
        <v>4439862.8308963533</v>
      </c>
      <c r="AO437" s="46">
        <f t="shared" si="252"/>
        <v>4439862.8308963533</v>
      </c>
      <c r="AP437" s="46">
        <f t="shared" si="253"/>
        <v>4439862.8308963533</v>
      </c>
      <c r="AQ437" s="46">
        <f t="shared" si="254"/>
        <v>406987.42616549903</v>
      </c>
      <c r="AS437" s="38">
        <v>1</v>
      </c>
      <c r="AT437" s="38">
        <v>1</v>
      </c>
      <c r="AU437" s="38">
        <v>1</v>
      </c>
      <c r="AV437" s="38">
        <v>1</v>
      </c>
      <c r="AW437" s="38">
        <v>1</v>
      </c>
      <c r="AX437" s="38">
        <v>1</v>
      </c>
      <c r="AY437" s="38">
        <v>1</v>
      </c>
      <c r="AZ437" s="38">
        <v>1</v>
      </c>
      <c r="BA437" s="38">
        <v>1</v>
      </c>
      <c r="BB437" s="38">
        <v>1</v>
      </c>
      <c r="BC437" s="38">
        <v>1</v>
      </c>
      <c r="BD437" s="38">
        <v>1</v>
      </c>
      <c r="BG437" s="50" t="str">
        <f t="shared" si="239"/>
        <v>2022JulhoGuatemala</v>
      </c>
      <c r="BH437" s="2">
        <v>2022</v>
      </c>
      <c r="BI437" s="55" t="s">
        <v>60</v>
      </c>
      <c r="BJ437" s="55" t="str">
        <f t="shared" si="245"/>
        <v>Julho/2022</v>
      </c>
      <c r="BK437" s="2" t="s">
        <v>27</v>
      </c>
      <c r="BL437" s="2" t="s">
        <v>22</v>
      </c>
      <c r="BM437" s="52" t="s">
        <v>1201</v>
      </c>
      <c r="BN437" s="51">
        <f t="shared" si="240"/>
        <v>1802436.4486263604</v>
      </c>
    </row>
    <row r="438" spans="4:66" x14ac:dyDescent="0.25">
      <c r="D438" t="str">
        <f t="shared" si="274"/>
        <v>2022FevereiroOutros - Ásia</v>
      </c>
      <c r="E438" s="2">
        <v>2022</v>
      </c>
      <c r="F438" s="2" t="s">
        <v>55</v>
      </c>
      <c r="G438" s="2" t="s">
        <v>51</v>
      </c>
      <c r="H438" s="2" t="s">
        <v>1195</v>
      </c>
      <c r="I438" s="45">
        <f t="shared" si="242"/>
        <v>3440600000</v>
      </c>
      <c r="J438" s="33">
        <v>600000</v>
      </c>
      <c r="K438" s="41">
        <v>600000000</v>
      </c>
      <c r="L438" s="41">
        <v>600000000</v>
      </c>
      <c r="M438" s="41">
        <v>600000000</v>
      </c>
      <c r="N438" s="43">
        <v>600000000</v>
      </c>
      <c r="O438" s="43">
        <v>600000000</v>
      </c>
      <c r="P438" s="43">
        <v>440000000</v>
      </c>
      <c r="Q438" s="43"/>
      <c r="R438" s="53"/>
      <c r="AC438" s="50" t="str">
        <f t="shared" si="243"/>
        <v>2022FevereiroOutros - Ásia</v>
      </c>
      <c r="AD438" s="2">
        <v>2022</v>
      </c>
      <c r="AE438" s="2" t="s">
        <v>55</v>
      </c>
      <c r="AF438" s="2" t="s">
        <v>51</v>
      </c>
      <c r="AG438" s="2" t="s">
        <v>1195</v>
      </c>
      <c r="AH438" s="54">
        <f t="shared" si="244"/>
        <v>3440600000</v>
      </c>
      <c r="AI438" s="27">
        <f t="shared" si="255"/>
        <v>1.4198122678567935E-2</v>
      </c>
      <c r="AJ438" s="28">
        <f t="shared" si="256"/>
        <v>127298267.13318327</v>
      </c>
      <c r="AK438" s="46">
        <f t="shared" si="248"/>
        <v>22199.314154481766</v>
      </c>
      <c r="AL438" s="46">
        <f t="shared" si="249"/>
        <v>22199314.154481765</v>
      </c>
      <c r="AM438" s="46">
        <f t="shared" si="250"/>
        <v>22199314.154481765</v>
      </c>
      <c r="AN438" s="46">
        <f t="shared" si="251"/>
        <v>22199314.154481765</v>
      </c>
      <c r="AO438" s="46">
        <f t="shared" si="252"/>
        <v>22199314.154481765</v>
      </c>
      <c r="AP438" s="46">
        <f t="shared" si="253"/>
        <v>22199314.154481765</v>
      </c>
      <c r="AQ438" s="46">
        <f t="shared" si="254"/>
        <v>16279497.046619961</v>
      </c>
      <c r="AS438" s="37">
        <f>AS443</f>
        <v>0.56185567010309279</v>
      </c>
      <c r="AT438" s="37">
        <f t="shared" ref="AT438:BD438" si="279">AT443</f>
        <v>0.56097560975609762</v>
      </c>
      <c r="AU438" s="37">
        <f t="shared" si="279"/>
        <v>0.56018518518518534</v>
      </c>
      <c r="AV438" s="37">
        <f t="shared" si="279"/>
        <v>0.55947136563876643</v>
      </c>
      <c r="AW438" s="37">
        <f t="shared" si="279"/>
        <v>0.55882352941176472</v>
      </c>
      <c r="AX438" s="37">
        <f t="shared" si="279"/>
        <v>0.55823293172690769</v>
      </c>
      <c r="AY438" s="37">
        <f t="shared" si="279"/>
        <v>0.55769230769230782</v>
      </c>
      <c r="AZ438" s="37">
        <f t="shared" si="279"/>
        <v>0.55719557195571956</v>
      </c>
      <c r="BA438" s="37">
        <f t="shared" si="279"/>
        <v>0.55673758865248224</v>
      </c>
      <c r="BB438" s="37">
        <f t="shared" si="279"/>
        <v>0.55631399317406149</v>
      </c>
      <c r="BC438" s="37">
        <f t="shared" si="279"/>
        <v>0.55592105263157898</v>
      </c>
      <c r="BD438" s="37">
        <f t="shared" si="279"/>
        <v>0.55555555555555558</v>
      </c>
      <c r="BG438" s="50" t="str">
        <f t="shared" si="239"/>
        <v>2022JulhoHonduras</v>
      </c>
      <c r="BH438" s="2">
        <v>2022</v>
      </c>
      <c r="BI438" s="55" t="s">
        <v>60</v>
      </c>
      <c r="BJ438" s="55" t="str">
        <f t="shared" si="245"/>
        <v>Julho/2022</v>
      </c>
      <c r="BK438" s="2" t="s">
        <v>27</v>
      </c>
      <c r="BL438" s="2" t="s">
        <v>23</v>
      </c>
      <c r="BM438" s="52" t="s">
        <v>1201</v>
      </c>
      <c r="BN438" s="51">
        <f t="shared" si="240"/>
        <v>603156.78232082108</v>
      </c>
    </row>
    <row r="439" spans="4:66" x14ac:dyDescent="0.25">
      <c r="D439" t="str">
        <f t="shared" ref="D439:D446" si="280">_xlfn.CONCAT(E439,F439,H439)</f>
        <v>2022MarçoChina</v>
      </c>
      <c r="E439" s="2">
        <v>2022</v>
      </c>
      <c r="F439" s="2" t="s">
        <v>56</v>
      </c>
      <c r="G439" s="2" t="s">
        <v>51</v>
      </c>
      <c r="H439" s="2" t="s">
        <v>43</v>
      </c>
      <c r="I439" s="45">
        <f t="shared" si="242"/>
        <v>13200000000</v>
      </c>
      <c r="J439" s="33">
        <v>2000000000</v>
      </c>
      <c r="K439" s="41">
        <v>2000000000</v>
      </c>
      <c r="L439" s="41">
        <v>2000000000</v>
      </c>
      <c r="M439" s="41">
        <v>2000000000</v>
      </c>
      <c r="N439" s="43">
        <v>2000000000</v>
      </c>
      <c r="O439" s="43">
        <v>2000000000</v>
      </c>
      <c r="P439" s="43">
        <v>1200000000</v>
      </c>
      <c r="Q439" s="43"/>
      <c r="R439" s="53"/>
      <c r="AC439" s="50" t="str">
        <f t="shared" si="243"/>
        <v>2022MarçoChina</v>
      </c>
      <c r="AD439" s="2">
        <v>2022</v>
      </c>
      <c r="AE439" s="2" t="s">
        <v>56</v>
      </c>
      <c r="AF439" s="2" t="s">
        <v>51</v>
      </c>
      <c r="AG439" s="2" t="s">
        <v>43</v>
      </c>
      <c r="AH439" s="54">
        <f t="shared" si="244"/>
        <v>13200000000</v>
      </c>
      <c r="AI439" s="27">
        <f t="shared" si="255"/>
        <v>5.4471667545514371E-2</v>
      </c>
      <c r="AJ439" s="28">
        <f t="shared" si="256"/>
        <v>488384911.39859885</v>
      </c>
      <c r="AK439" s="46">
        <f t="shared" si="248"/>
        <v>73997713.848272562</v>
      </c>
      <c r="AL439" s="46">
        <f t="shared" si="249"/>
        <v>73997713.848272562</v>
      </c>
      <c r="AM439" s="46">
        <f t="shared" si="250"/>
        <v>73997713.848272562</v>
      </c>
      <c r="AN439" s="46">
        <f t="shared" si="251"/>
        <v>73997713.848272562</v>
      </c>
      <c r="AO439" s="46">
        <f t="shared" si="252"/>
        <v>73997713.848272562</v>
      </c>
      <c r="AP439" s="46">
        <f t="shared" si="253"/>
        <v>73997713.848272562</v>
      </c>
      <c r="AQ439" s="46">
        <f t="shared" si="254"/>
        <v>44398628.30896353</v>
      </c>
      <c r="AR439" s="2" t="s">
        <v>53</v>
      </c>
      <c r="AS439" s="2">
        <v>600</v>
      </c>
      <c r="AT439" s="2">
        <v>625</v>
      </c>
      <c r="AU439" s="2">
        <v>650</v>
      </c>
      <c r="AV439" s="2">
        <v>675</v>
      </c>
      <c r="AW439" s="2">
        <v>700</v>
      </c>
      <c r="AX439" s="2">
        <v>725</v>
      </c>
      <c r="AY439" s="2">
        <v>750</v>
      </c>
      <c r="AZ439" s="2">
        <v>775</v>
      </c>
      <c r="BA439" s="2">
        <v>800</v>
      </c>
      <c r="BB439" s="2">
        <v>825</v>
      </c>
      <c r="BC439" s="2">
        <v>850</v>
      </c>
      <c r="BD439" s="2">
        <v>875</v>
      </c>
      <c r="BG439" s="50" t="str">
        <f t="shared" si="239"/>
        <v>2022JulhoNicarágua</v>
      </c>
      <c r="BH439" s="2">
        <v>2022</v>
      </c>
      <c r="BI439" s="55" t="s">
        <v>60</v>
      </c>
      <c r="BJ439" s="55" t="str">
        <f t="shared" si="245"/>
        <v>Julho/2022</v>
      </c>
      <c r="BK439" s="2" t="s">
        <v>27</v>
      </c>
      <c r="BL439" s="2" t="s">
        <v>24</v>
      </c>
      <c r="BM439" s="52" t="s">
        <v>1201</v>
      </c>
      <c r="BN439" s="51">
        <f t="shared" si="240"/>
        <v>151228.81422621169</v>
      </c>
    </row>
    <row r="440" spans="4:66" x14ac:dyDescent="0.25">
      <c r="D440" t="str">
        <f t="shared" si="280"/>
        <v>2022MarçoÍndia</v>
      </c>
      <c r="E440" s="2">
        <v>2022</v>
      </c>
      <c r="F440" s="2" t="s">
        <v>56</v>
      </c>
      <c r="G440" s="2" t="s">
        <v>51</v>
      </c>
      <c r="H440" s="2" t="s">
        <v>44</v>
      </c>
      <c r="I440" s="45">
        <f t="shared" si="242"/>
        <v>8400000000</v>
      </c>
      <c r="J440" s="33">
        <v>1300000000</v>
      </c>
      <c r="K440" s="41">
        <v>1300000000</v>
      </c>
      <c r="L440" s="41">
        <v>1300000000</v>
      </c>
      <c r="M440" s="41">
        <v>1300000000</v>
      </c>
      <c r="N440" s="43">
        <v>1300000000</v>
      </c>
      <c r="O440" s="43">
        <v>1300000000</v>
      </c>
      <c r="P440" s="43">
        <v>600000000</v>
      </c>
      <c r="Q440" s="43"/>
      <c r="R440" s="53"/>
      <c r="AC440" s="50" t="str">
        <f t="shared" si="243"/>
        <v>2022MarçoÍndia</v>
      </c>
      <c r="AD440" s="2">
        <v>2022</v>
      </c>
      <c r="AE440" s="2" t="s">
        <v>56</v>
      </c>
      <c r="AF440" s="2" t="s">
        <v>51</v>
      </c>
      <c r="AG440" s="2" t="s">
        <v>44</v>
      </c>
      <c r="AH440" s="54">
        <f t="shared" si="244"/>
        <v>8400000000</v>
      </c>
      <c r="AI440" s="27">
        <f t="shared" si="255"/>
        <v>3.46637884380546E-2</v>
      </c>
      <c r="AJ440" s="28">
        <f t="shared" si="256"/>
        <v>310790398.16274476</v>
      </c>
      <c r="AK440" s="46">
        <f t="shared" si="248"/>
        <v>48098514.001377165</v>
      </c>
      <c r="AL440" s="46">
        <f t="shared" si="249"/>
        <v>48098514.001377165</v>
      </c>
      <c r="AM440" s="46">
        <f t="shared" si="250"/>
        <v>48098514.001377165</v>
      </c>
      <c r="AN440" s="46">
        <f t="shared" si="251"/>
        <v>48098514.001377165</v>
      </c>
      <c r="AO440" s="46">
        <f t="shared" si="252"/>
        <v>48098514.001377165</v>
      </c>
      <c r="AP440" s="46">
        <f t="shared" si="253"/>
        <v>48098514.001377165</v>
      </c>
      <c r="AQ440" s="46">
        <f t="shared" si="254"/>
        <v>22199314.154481769</v>
      </c>
      <c r="AR440" s="2" t="s">
        <v>54</v>
      </c>
      <c r="AS440" s="2">
        <v>250</v>
      </c>
      <c r="AT440" s="2">
        <v>275</v>
      </c>
      <c r="AU440" s="2">
        <v>300</v>
      </c>
      <c r="AV440" s="2">
        <v>325</v>
      </c>
      <c r="AW440" s="2">
        <v>350</v>
      </c>
      <c r="AX440" s="2">
        <v>375</v>
      </c>
      <c r="AY440" s="2">
        <v>400</v>
      </c>
      <c r="AZ440" s="2">
        <v>425</v>
      </c>
      <c r="BA440" s="2">
        <v>450</v>
      </c>
      <c r="BB440" s="2">
        <v>475</v>
      </c>
      <c r="BC440" s="2">
        <v>500</v>
      </c>
      <c r="BD440" s="2">
        <v>525</v>
      </c>
      <c r="BG440" s="50" t="str">
        <f t="shared" si="239"/>
        <v>2022JulhoPanamá</v>
      </c>
      <c r="BH440" s="2">
        <v>2022</v>
      </c>
      <c r="BI440" s="55" t="s">
        <v>60</v>
      </c>
      <c r="BJ440" s="55" t="str">
        <f t="shared" si="245"/>
        <v>Julho/2022</v>
      </c>
      <c r="BK440" s="2" t="s">
        <v>27</v>
      </c>
      <c r="BL440" s="2" t="s">
        <v>25</v>
      </c>
      <c r="BM440" s="52" t="s">
        <v>1201</v>
      </c>
      <c r="BN440" s="51">
        <f t="shared" si="240"/>
        <v>1199279.6663055394</v>
      </c>
    </row>
    <row r="441" spans="4:66" x14ac:dyDescent="0.25">
      <c r="D441" t="str">
        <f t="shared" si="280"/>
        <v>2022MarçoJapão</v>
      </c>
      <c r="E441" s="2">
        <v>2022</v>
      </c>
      <c r="F441" s="2" t="s">
        <v>56</v>
      </c>
      <c r="G441" s="2" t="s">
        <v>51</v>
      </c>
      <c r="H441" s="2" t="s">
        <v>45</v>
      </c>
      <c r="I441" s="45">
        <f t="shared" si="242"/>
        <v>4440000000</v>
      </c>
      <c r="J441" s="33">
        <v>700000000</v>
      </c>
      <c r="K441" s="41">
        <v>700000000</v>
      </c>
      <c r="L441" s="41">
        <v>700000000</v>
      </c>
      <c r="M441" s="41">
        <v>700000000</v>
      </c>
      <c r="N441" s="43">
        <v>700000000</v>
      </c>
      <c r="O441" s="43">
        <v>700000000</v>
      </c>
      <c r="P441" s="43">
        <v>240000000</v>
      </c>
      <c r="Q441" s="43"/>
      <c r="R441" s="53"/>
      <c r="AC441" s="50" t="str">
        <f t="shared" si="243"/>
        <v>2022MarçoJapão</v>
      </c>
      <c r="AD441" s="2">
        <v>2022</v>
      </c>
      <c r="AE441" s="2" t="s">
        <v>56</v>
      </c>
      <c r="AF441" s="2" t="s">
        <v>51</v>
      </c>
      <c r="AG441" s="2" t="s">
        <v>45</v>
      </c>
      <c r="AH441" s="54">
        <f t="shared" si="244"/>
        <v>4440000000</v>
      </c>
      <c r="AI441" s="27">
        <f t="shared" si="255"/>
        <v>1.8322288174400288E-2</v>
      </c>
      <c r="AJ441" s="28">
        <f t="shared" si="256"/>
        <v>164274924.74316508</v>
      </c>
      <c r="AK441" s="46">
        <f t="shared" si="248"/>
        <v>25899199.846895393</v>
      </c>
      <c r="AL441" s="46">
        <f t="shared" si="249"/>
        <v>25899199.846895393</v>
      </c>
      <c r="AM441" s="46">
        <f t="shared" si="250"/>
        <v>25899199.846895393</v>
      </c>
      <c r="AN441" s="46">
        <f t="shared" si="251"/>
        <v>25899199.846895393</v>
      </c>
      <c r="AO441" s="46">
        <f t="shared" si="252"/>
        <v>25899199.846895393</v>
      </c>
      <c r="AP441" s="46">
        <f t="shared" si="253"/>
        <v>25899199.846895393</v>
      </c>
      <c r="AQ441" s="46">
        <f t="shared" si="254"/>
        <v>8879725.6617927067</v>
      </c>
      <c r="AR441" s="2" t="s">
        <v>1196</v>
      </c>
      <c r="AS441" s="39">
        <f t="shared" ref="AS441:BD441" si="281">SUM(AS439:AS440)/AS438-SUM(AS439:AS440)</f>
        <v>662.8440366972477</v>
      </c>
      <c r="AT441" s="39">
        <f t="shared" si="281"/>
        <v>704.34782608695627</v>
      </c>
      <c r="AU441" s="39">
        <f t="shared" si="281"/>
        <v>745.86776859504084</v>
      </c>
      <c r="AV441" s="39">
        <f t="shared" si="281"/>
        <v>787.40157480314997</v>
      </c>
      <c r="AW441" s="39">
        <f t="shared" si="281"/>
        <v>828.94736842105249</v>
      </c>
      <c r="AX441" s="39">
        <f t="shared" si="281"/>
        <v>870.50359712230193</v>
      </c>
      <c r="AY441" s="39">
        <f t="shared" si="281"/>
        <v>912.06896551724094</v>
      </c>
      <c r="AZ441" s="39">
        <f t="shared" si="281"/>
        <v>953.64238410596045</v>
      </c>
      <c r="BA441" s="39">
        <f t="shared" si="281"/>
        <v>995.22292993630572</v>
      </c>
      <c r="BB441" s="39">
        <f t="shared" si="281"/>
        <v>1036.80981595092</v>
      </c>
      <c r="BC441" s="39">
        <f t="shared" si="281"/>
        <v>1078.4023668639052</v>
      </c>
      <c r="BD441" s="39">
        <f t="shared" si="281"/>
        <v>1120</v>
      </c>
      <c r="BG441" s="50" t="str">
        <f t="shared" si="239"/>
        <v>2022AgostoCosta Rica</v>
      </c>
      <c r="BH441" s="2">
        <v>2022</v>
      </c>
      <c r="BI441" s="55" t="s">
        <v>61</v>
      </c>
      <c r="BJ441" s="55" t="str">
        <f t="shared" si="245"/>
        <v>Agosto/2022</v>
      </c>
      <c r="BK441" s="2" t="s">
        <v>27</v>
      </c>
      <c r="BL441" s="2" t="s">
        <v>20</v>
      </c>
      <c r="BM441" s="52" t="s">
        <v>1201</v>
      </c>
      <c r="BN441" s="51">
        <f t="shared" si="240"/>
        <v>2567826.3730181754</v>
      </c>
    </row>
    <row r="442" spans="4:66" x14ac:dyDescent="0.25">
      <c r="D442" t="str">
        <f t="shared" si="280"/>
        <v>2022MarçoIndonésia</v>
      </c>
      <c r="E442" s="2">
        <v>2022</v>
      </c>
      <c r="F442" s="2" t="s">
        <v>56</v>
      </c>
      <c r="G442" s="2" t="s">
        <v>51</v>
      </c>
      <c r="H442" s="2" t="s">
        <v>46</v>
      </c>
      <c r="I442" s="45">
        <f t="shared" si="242"/>
        <v>3120000000</v>
      </c>
      <c r="J442" s="33">
        <v>500000000</v>
      </c>
      <c r="K442" s="41">
        <v>500000000</v>
      </c>
      <c r="L442" s="41">
        <v>500000000</v>
      </c>
      <c r="M442" s="41">
        <v>500000000</v>
      </c>
      <c r="N442" s="43">
        <v>500000000</v>
      </c>
      <c r="O442" s="43">
        <v>500000000</v>
      </c>
      <c r="P442" s="43">
        <v>120000000</v>
      </c>
      <c r="Q442" s="43"/>
      <c r="R442" s="53"/>
      <c r="AC442" s="50" t="str">
        <f t="shared" si="243"/>
        <v>2022MarçoIndonésia</v>
      </c>
      <c r="AD442" s="2">
        <v>2022</v>
      </c>
      <c r="AE442" s="2" t="s">
        <v>56</v>
      </c>
      <c r="AF442" s="2" t="s">
        <v>51</v>
      </c>
      <c r="AG442" s="2" t="s">
        <v>46</v>
      </c>
      <c r="AH442" s="54">
        <f t="shared" si="244"/>
        <v>3120000000</v>
      </c>
      <c r="AI442" s="27">
        <f t="shared" si="255"/>
        <v>1.2875121419848852E-2</v>
      </c>
      <c r="AJ442" s="28">
        <f t="shared" si="256"/>
        <v>115436433.60330519</v>
      </c>
      <c r="AK442" s="46">
        <f t="shared" si="248"/>
        <v>18499428.462068141</v>
      </c>
      <c r="AL442" s="46">
        <f t="shared" si="249"/>
        <v>18499428.462068141</v>
      </c>
      <c r="AM442" s="46">
        <f t="shared" si="250"/>
        <v>18499428.462068141</v>
      </c>
      <c r="AN442" s="46">
        <f t="shared" si="251"/>
        <v>18499428.462068141</v>
      </c>
      <c r="AO442" s="46">
        <f t="shared" si="252"/>
        <v>18499428.462068141</v>
      </c>
      <c r="AP442" s="46">
        <f t="shared" si="253"/>
        <v>18499428.462068141</v>
      </c>
      <c r="AQ442" s="46">
        <f t="shared" si="254"/>
        <v>4439862.8308963533</v>
      </c>
      <c r="AS442" s="2" t="s">
        <v>16</v>
      </c>
      <c r="AT442" s="2" t="s">
        <v>55</v>
      </c>
      <c r="AU442" s="2" t="s">
        <v>56</v>
      </c>
      <c r="AV442" s="2" t="s">
        <v>57</v>
      </c>
      <c r="AW442" s="2" t="s">
        <v>58</v>
      </c>
      <c r="AX442" s="2" t="s">
        <v>59</v>
      </c>
      <c r="AY442" s="2" t="s">
        <v>60</v>
      </c>
      <c r="AZ442" s="2" t="s">
        <v>61</v>
      </c>
      <c r="BA442" s="2" t="s">
        <v>62</v>
      </c>
      <c r="BB442" s="2" t="s">
        <v>63</v>
      </c>
      <c r="BC442" s="2" t="s">
        <v>64</v>
      </c>
      <c r="BD442" s="2" t="s">
        <v>65</v>
      </c>
      <c r="BG442" s="50" t="str">
        <f t="shared" si="239"/>
        <v>2022AgostoEl Salvador</v>
      </c>
      <c r="BH442" s="2">
        <v>2022</v>
      </c>
      <c r="BI442" s="55" t="s">
        <v>61</v>
      </c>
      <c r="BJ442" s="55" t="str">
        <f t="shared" si="245"/>
        <v>Agosto/2022</v>
      </c>
      <c r="BK442" s="2" t="s">
        <v>27</v>
      </c>
      <c r="BL442" s="2" t="s">
        <v>21</v>
      </c>
      <c r="BM442" s="52" t="s">
        <v>1201</v>
      </c>
      <c r="BN442" s="51">
        <f t="shared" si="240"/>
        <v>324728.55851226422</v>
      </c>
    </row>
    <row r="443" spans="4:66" x14ac:dyDescent="0.25">
      <c r="D443" t="str">
        <f t="shared" si="280"/>
        <v>2022MarçoCoréia do Sul</v>
      </c>
      <c r="E443" s="2">
        <v>2022</v>
      </c>
      <c r="F443" s="2" t="s">
        <v>56</v>
      </c>
      <c r="G443" s="2" t="s">
        <v>51</v>
      </c>
      <c r="H443" s="2" t="s">
        <v>49</v>
      </c>
      <c r="I443" s="45">
        <f t="shared" si="242"/>
        <v>2460000000</v>
      </c>
      <c r="J443" s="33">
        <v>400000000</v>
      </c>
      <c r="K443" s="41">
        <v>400000000</v>
      </c>
      <c r="L443" s="41">
        <v>400000000</v>
      </c>
      <c r="M443" s="41">
        <v>400000000</v>
      </c>
      <c r="N443" s="43">
        <v>400000000</v>
      </c>
      <c r="O443" s="43">
        <v>400000000</v>
      </c>
      <c r="P443" s="43">
        <v>60000000</v>
      </c>
      <c r="Q443" s="43"/>
      <c r="R443" s="53"/>
      <c r="AC443" s="50" t="str">
        <f t="shared" si="243"/>
        <v>2022MarçoCoréia do Sul</v>
      </c>
      <c r="AD443" s="2">
        <v>2022</v>
      </c>
      <c r="AE443" s="2" t="s">
        <v>56</v>
      </c>
      <c r="AF443" s="2" t="s">
        <v>51</v>
      </c>
      <c r="AG443" s="2" t="s">
        <v>49</v>
      </c>
      <c r="AH443" s="54">
        <f t="shared" si="244"/>
        <v>2460000000</v>
      </c>
      <c r="AI443" s="27">
        <f t="shared" si="255"/>
        <v>1.0151538042573132E-2</v>
      </c>
      <c r="AJ443" s="28">
        <f t="shared" si="256"/>
        <v>91017188.033375233</v>
      </c>
      <c r="AK443" s="46">
        <f t="shared" si="248"/>
        <v>14799542.769654509</v>
      </c>
      <c r="AL443" s="46">
        <f t="shared" si="249"/>
        <v>14799542.769654509</v>
      </c>
      <c r="AM443" s="46">
        <f t="shared" si="250"/>
        <v>14799542.769654509</v>
      </c>
      <c r="AN443" s="46">
        <f t="shared" si="251"/>
        <v>14799542.769654509</v>
      </c>
      <c r="AO443" s="46">
        <f t="shared" si="252"/>
        <v>14799542.769654509</v>
      </c>
      <c r="AP443" s="46">
        <f t="shared" si="253"/>
        <v>14799542.769654509</v>
      </c>
      <c r="AQ443" s="46">
        <f t="shared" si="254"/>
        <v>2219931.4154481767</v>
      </c>
      <c r="AS443" s="37">
        <f>100%-AS446</f>
        <v>0.56185567010309279</v>
      </c>
      <c r="AT443" s="37">
        <f t="shared" ref="AT443:BD443" si="282">100%-AT446</f>
        <v>0.56097560975609762</v>
      </c>
      <c r="AU443" s="37">
        <f t="shared" si="282"/>
        <v>0.56018518518518534</v>
      </c>
      <c r="AV443" s="37">
        <f t="shared" si="282"/>
        <v>0.55947136563876643</v>
      </c>
      <c r="AW443" s="37">
        <f t="shared" si="282"/>
        <v>0.55882352941176472</v>
      </c>
      <c r="AX443" s="37">
        <f t="shared" si="282"/>
        <v>0.55823293172690769</v>
      </c>
      <c r="AY443" s="37">
        <f t="shared" si="282"/>
        <v>0.55769230769230782</v>
      </c>
      <c r="AZ443" s="37">
        <f t="shared" si="282"/>
        <v>0.55719557195571956</v>
      </c>
      <c r="BA443" s="37">
        <f t="shared" si="282"/>
        <v>0.55673758865248224</v>
      </c>
      <c r="BB443" s="37">
        <f t="shared" si="282"/>
        <v>0.55631399317406149</v>
      </c>
      <c r="BC443" s="37">
        <f t="shared" si="282"/>
        <v>0.55592105263157898</v>
      </c>
      <c r="BD443" s="37">
        <f t="shared" si="282"/>
        <v>0.55555555555555558</v>
      </c>
      <c r="BG443" s="50" t="str">
        <f t="shared" si="239"/>
        <v>2022AgostoGuatemala</v>
      </c>
      <c r="BH443" s="2">
        <v>2022</v>
      </c>
      <c r="BI443" s="55" t="s">
        <v>61</v>
      </c>
      <c r="BJ443" s="55" t="str">
        <f t="shared" si="245"/>
        <v>Agosto/2022</v>
      </c>
      <c r="BK443" s="2" t="s">
        <v>27</v>
      </c>
      <c r="BL443" s="2" t="s">
        <v>22</v>
      </c>
      <c r="BM443" s="52" t="s">
        <v>1201</v>
      </c>
      <c r="BN443" s="51">
        <f t="shared" si="240"/>
        <v>1930723.0598500923</v>
      </c>
    </row>
    <row r="444" spans="4:66" x14ac:dyDescent="0.25">
      <c r="D444" t="str">
        <f t="shared" si="280"/>
        <v>2022MarçoVietnã</v>
      </c>
      <c r="E444" s="2">
        <v>2022</v>
      </c>
      <c r="F444" s="2" t="s">
        <v>56</v>
      </c>
      <c r="G444" s="2" t="s">
        <v>51</v>
      </c>
      <c r="H444" s="2" t="s">
        <v>47</v>
      </c>
      <c r="I444" s="45">
        <f t="shared" si="242"/>
        <v>1470000000</v>
      </c>
      <c r="J444" s="33">
        <v>240000000</v>
      </c>
      <c r="K444" s="41">
        <v>240000000</v>
      </c>
      <c r="L444" s="41">
        <v>240000000</v>
      </c>
      <c r="M444" s="41">
        <v>240000000</v>
      </c>
      <c r="N444" s="43">
        <v>240000000</v>
      </c>
      <c r="O444" s="43">
        <v>240000000</v>
      </c>
      <c r="P444" s="43">
        <v>30000000</v>
      </c>
      <c r="Q444" s="43"/>
      <c r="R444" s="53"/>
      <c r="AC444" s="50" t="str">
        <f t="shared" si="243"/>
        <v>2022MarçoVietnã</v>
      </c>
      <c r="AD444" s="2">
        <v>2022</v>
      </c>
      <c r="AE444" s="2" t="s">
        <v>56</v>
      </c>
      <c r="AF444" s="2" t="s">
        <v>51</v>
      </c>
      <c r="AG444" s="2" t="s">
        <v>47</v>
      </c>
      <c r="AH444" s="54">
        <f t="shared" si="244"/>
        <v>1470000000</v>
      </c>
      <c r="AI444" s="27">
        <f t="shared" si="255"/>
        <v>6.0661629766595553E-3</v>
      </c>
      <c r="AJ444" s="28">
        <f t="shared" si="256"/>
        <v>54388319.678480327</v>
      </c>
      <c r="AK444" s="46">
        <f t="shared" si="248"/>
        <v>8879725.6617927048</v>
      </c>
      <c r="AL444" s="46">
        <f t="shared" si="249"/>
        <v>8879725.6617927048</v>
      </c>
      <c r="AM444" s="46">
        <f t="shared" si="250"/>
        <v>8879725.6617927048</v>
      </c>
      <c r="AN444" s="46">
        <f t="shared" si="251"/>
        <v>8879725.6617927048</v>
      </c>
      <c r="AO444" s="46">
        <f t="shared" si="252"/>
        <v>8879725.6617927048</v>
      </c>
      <c r="AP444" s="46">
        <f t="shared" si="253"/>
        <v>8879725.6617927048</v>
      </c>
      <c r="AQ444" s="46">
        <f t="shared" si="254"/>
        <v>1109965.7077240881</v>
      </c>
      <c r="AR444" s="2" t="s">
        <v>53</v>
      </c>
      <c r="AS444" s="31">
        <f t="shared" ref="AS444:BD444" si="283">AS439/SUM(AS439:AS441)</f>
        <v>0.39660400242571253</v>
      </c>
      <c r="AT444" s="31">
        <f t="shared" si="283"/>
        <v>0.38956639566395668</v>
      </c>
      <c r="AU444" s="31">
        <f t="shared" si="283"/>
        <v>0.38328460038986367</v>
      </c>
      <c r="AV444" s="31">
        <f t="shared" si="283"/>
        <v>0.3776431718061673</v>
      </c>
      <c r="AW444" s="31">
        <f t="shared" si="283"/>
        <v>0.37254901960784315</v>
      </c>
      <c r="AX444" s="31">
        <f t="shared" si="283"/>
        <v>0.36792625045637101</v>
      </c>
      <c r="AY444" s="31">
        <f t="shared" si="283"/>
        <v>0.36371237458193989</v>
      </c>
      <c r="AZ444" s="31">
        <f t="shared" si="283"/>
        <v>0.35985547355473552</v>
      </c>
      <c r="BA444" s="31">
        <f t="shared" si="283"/>
        <v>0.35631205673758864</v>
      </c>
      <c r="BB444" s="31">
        <f t="shared" si="283"/>
        <v>0.3530454187450775</v>
      </c>
      <c r="BC444" s="31">
        <f t="shared" si="283"/>
        <v>0.3500243664717349</v>
      </c>
      <c r="BD444" s="31">
        <f t="shared" si="283"/>
        <v>0.34722222222222221</v>
      </c>
      <c r="BG444" s="50" t="str">
        <f t="shared" si="239"/>
        <v>2022AgostoHonduras</v>
      </c>
      <c r="BH444" s="2">
        <v>2022</v>
      </c>
      <c r="BI444" s="55" t="s">
        <v>61</v>
      </c>
      <c r="BJ444" s="55" t="str">
        <f t="shared" si="245"/>
        <v>Agosto/2022</v>
      </c>
      <c r="BK444" s="2" t="s">
        <v>27</v>
      </c>
      <c r="BL444" s="2" t="s">
        <v>23</v>
      </c>
      <c r="BM444" s="52" t="s">
        <v>1201</v>
      </c>
      <c r="BN444" s="51">
        <f t="shared" si="240"/>
        <v>647692.28790217894</v>
      </c>
    </row>
    <row r="445" spans="4:66" x14ac:dyDescent="0.25">
      <c r="D445" t="str">
        <f t="shared" si="280"/>
        <v>2022MarçoFilipinas</v>
      </c>
      <c r="E445" s="2">
        <v>2022</v>
      </c>
      <c r="F445" s="2" t="s">
        <v>56</v>
      </c>
      <c r="G445" s="2" t="s">
        <v>51</v>
      </c>
      <c r="H445" s="2" t="s">
        <v>48</v>
      </c>
      <c r="I445" s="45">
        <f t="shared" si="242"/>
        <v>852000000</v>
      </c>
      <c r="J445" s="33">
        <v>140000000</v>
      </c>
      <c r="K445" s="41">
        <v>140000000</v>
      </c>
      <c r="L445" s="41">
        <v>140000000</v>
      </c>
      <c r="M445" s="41">
        <v>140000000</v>
      </c>
      <c r="N445" s="43">
        <v>140000000</v>
      </c>
      <c r="O445" s="43">
        <v>140000000</v>
      </c>
      <c r="P445" s="43">
        <v>12000000</v>
      </c>
      <c r="R445" s="53"/>
      <c r="AC445" s="50" t="str">
        <f t="shared" si="243"/>
        <v>2022MarçoFilipinas</v>
      </c>
      <c r="AD445" s="2">
        <v>2022</v>
      </c>
      <c r="AE445" s="2" t="s">
        <v>56</v>
      </c>
      <c r="AF445" s="2" t="s">
        <v>51</v>
      </c>
      <c r="AG445" s="2" t="s">
        <v>48</v>
      </c>
      <c r="AH445" s="54">
        <f t="shared" si="244"/>
        <v>852000000</v>
      </c>
      <c r="AI445" s="27">
        <f t="shared" si="255"/>
        <v>3.5158985415741097E-3</v>
      </c>
      <c r="AJ445" s="28">
        <f t="shared" si="256"/>
        <v>31523026.099364113</v>
      </c>
      <c r="AK445" s="46">
        <f t="shared" si="248"/>
        <v>5179839.9693790805</v>
      </c>
      <c r="AL445" s="46">
        <f t="shared" si="249"/>
        <v>5179839.9693790805</v>
      </c>
      <c r="AM445" s="46">
        <f t="shared" si="250"/>
        <v>5179839.9693790805</v>
      </c>
      <c r="AN445" s="46">
        <f t="shared" si="251"/>
        <v>5179839.9693790805</v>
      </c>
      <c r="AO445" s="46">
        <f t="shared" si="252"/>
        <v>5179839.9693790805</v>
      </c>
      <c r="AP445" s="46">
        <f t="shared" si="253"/>
        <v>5179839.9693790805</v>
      </c>
      <c r="AQ445" s="46">
        <f t="shared" si="254"/>
        <v>443986.28308963543</v>
      </c>
      <c r="AR445" s="2" t="s">
        <v>54</v>
      </c>
      <c r="AS445" s="31">
        <f t="shared" ref="AS445:BD445" si="284">AS440/SUM(AS439:AS441)</f>
        <v>0.16525166767738023</v>
      </c>
      <c r="AT445" s="31">
        <f t="shared" si="284"/>
        <v>0.17140921409214094</v>
      </c>
      <c r="AU445" s="31">
        <f t="shared" si="284"/>
        <v>0.1769005847953217</v>
      </c>
      <c r="AV445" s="31">
        <f t="shared" si="284"/>
        <v>0.18182819383259907</v>
      </c>
      <c r="AW445" s="31">
        <f t="shared" si="284"/>
        <v>0.18627450980392157</v>
      </c>
      <c r="AX445" s="31">
        <f t="shared" si="284"/>
        <v>0.19030668127053671</v>
      </c>
      <c r="AY445" s="31">
        <f t="shared" si="284"/>
        <v>0.19397993311036793</v>
      </c>
      <c r="AZ445" s="31">
        <f t="shared" si="284"/>
        <v>0.19734009840098399</v>
      </c>
      <c r="BA445" s="31">
        <f t="shared" si="284"/>
        <v>0.20042553191489362</v>
      </c>
      <c r="BB445" s="31">
        <f t="shared" si="284"/>
        <v>0.20326857442898399</v>
      </c>
      <c r="BC445" s="31">
        <f t="shared" si="284"/>
        <v>0.20589668615984408</v>
      </c>
      <c r="BD445" s="31">
        <f t="shared" si="284"/>
        <v>0.20833333333333334</v>
      </c>
      <c r="BG445" s="50" t="str">
        <f t="shared" si="239"/>
        <v>2022AgostoNicarágua</v>
      </c>
      <c r="BH445" s="2">
        <v>2022</v>
      </c>
      <c r="BI445" s="55" t="s">
        <v>61</v>
      </c>
      <c r="BJ445" s="55" t="str">
        <f t="shared" si="245"/>
        <v>Agosto/2022</v>
      </c>
      <c r="BK445" s="2" t="s">
        <v>27</v>
      </c>
      <c r="BL445" s="2" t="s">
        <v>24</v>
      </c>
      <c r="BM445" s="52" t="s">
        <v>1201</v>
      </c>
      <c r="BN445" s="51">
        <f t="shared" si="240"/>
        <v>162364.27925613208</v>
      </c>
    </row>
    <row r="446" spans="4:66" x14ac:dyDescent="0.25">
      <c r="D446" t="str">
        <f t="shared" si="280"/>
        <v>2022MarçoOutros - Ásia</v>
      </c>
      <c r="E446" s="2">
        <v>2022</v>
      </c>
      <c r="F446" s="2" t="s">
        <v>56</v>
      </c>
      <c r="G446" s="2" t="s">
        <v>51</v>
      </c>
      <c r="H446" s="2" t="s">
        <v>1195</v>
      </c>
      <c r="I446" s="45">
        <f t="shared" si="242"/>
        <v>4560000000</v>
      </c>
      <c r="J446" s="33">
        <v>680000000</v>
      </c>
      <c r="K446" s="41">
        <v>680000000</v>
      </c>
      <c r="L446" s="41">
        <v>680000000</v>
      </c>
      <c r="M446" s="41">
        <v>680000000</v>
      </c>
      <c r="N446" s="43">
        <v>680000000</v>
      </c>
      <c r="O446" s="43">
        <v>680000000</v>
      </c>
      <c r="P446" s="43">
        <v>480000000</v>
      </c>
      <c r="R446" s="53"/>
      <c r="AC446" s="50" t="str">
        <f t="shared" si="243"/>
        <v>2022MarçoOutros - Ásia</v>
      </c>
      <c r="AD446" s="2">
        <v>2022</v>
      </c>
      <c r="AE446" s="2" t="s">
        <v>56</v>
      </c>
      <c r="AF446" s="2" t="s">
        <v>51</v>
      </c>
      <c r="AG446" s="2" t="s">
        <v>1195</v>
      </c>
      <c r="AH446" s="54">
        <f t="shared" si="244"/>
        <v>4560000000</v>
      </c>
      <c r="AI446" s="27">
        <f t="shared" si="255"/>
        <v>1.8817485152086783E-2</v>
      </c>
      <c r="AJ446" s="28">
        <f t="shared" si="256"/>
        <v>168714787.57406142</v>
      </c>
      <c r="AK446" s="46">
        <f t="shared" si="248"/>
        <v>25159222.708412666</v>
      </c>
      <c r="AL446" s="46">
        <f t="shared" si="249"/>
        <v>25159222.708412666</v>
      </c>
      <c r="AM446" s="46">
        <f t="shared" si="250"/>
        <v>25159222.708412666</v>
      </c>
      <c r="AN446" s="46">
        <f t="shared" si="251"/>
        <v>25159222.708412666</v>
      </c>
      <c r="AO446" s="46">
        <f t="shared" si="252"/>
        <v>25159222.708412666</v>
      </c>
      <c r="AP446" s="46">
        <f t="shared" si="253"/>
        <v>25159222.708412666</v>
      </c>
      <c r="AQ446" s="46">
        <f t="shared" si="254"/>
        <v>17759451.323585413</v>
      </c>
      <c r="AR446" s="2" t="s">
        <v>1196</v>
      </c>
      <c r="AS446" s="31">
        <f t="shared" ref="AS446:BD446" si="285">SUMIFS($AJ$3:$AJ$554,$AG$3:$AG$554,$AR$446,$AE$3:$AE$554,AS442)/SUMIFS($AJ$3:$AJ$554,$AF$3:$AF$554,"Oceania",$AE$3:$AE$554,AS442)</f>
        <v>0.43814432989690721</v>
      </c>
      <c r="AT446" s="31">
        <f t="shared" si="285"/>
        <v>0.43902439024390244</v>
      </c>
      <c r="AU446" s="31">
        <f t="shared" si="285"/>
        <v>0.43981481481481471</v>
      </c>
      <c r="AV446" s="31">
        <f t="shared" si="285"/>
        <v>0.44052863436123352</v>
      </c>
      <c r="AW446" s="31">
        <f t="shared" si="285"/>
        <v>0.44117647058823534</v>
      </c>
      <c r="AX446" s="31">
        <f t="shared" si="285"/>
        <v>0.44176706827309237</v>
      </c>
      <c r="AY446" s="31">
        <f t="shared" si="285"/>
        <v>0.44230769230769218</v>
      </c>
      <c r="AZ446" s="31">
        <f t="shared" si="285"/>
        <v>0.44280442804428038</v>
      </c>
      <c r="BA446" s="31">
        <f t="shared" si="285"/>
        <v>0.44326241134751776</v>
      </c>
      <c r="BB446" s="31">
        <f t="shared" si="285"/>
        <v>0.44368600682593856</v>
      </c>
      <c r="BC446" s="31">
        <f t="shared" si="285"/>
        <v>0.44407894736842102</v>
      </c>
      <c r="BD446" s="31">
        <f t="shared" si="285"/>
        <v>0.44444444444444442</v>
      </c>
      <c r="BG446" s="50" t="str">
        <f t="shared" si="239"/>
        <v>2022AgostoPanamá</v>
      </c>
      <c r="BH446" s="2">
        <v>2022</v>
      </c>
      <c r="BI446" s="55" t="s">
        <v>61</v>
      </c>
      <c r="BJ446" s="55" t="str">
        <f t="shared" si="245"/>
        <v>Agosto/2022</v>
      </c>
      <c r="BK446" s="2" t="s">
        <v>27</v>
      </c>
      <c r="BL446" s="2" t="s">
        <v>25</v>
      </c>
      <c r="BM446" s="52" t="s">
        <v>1201</v>
      </c>
      <c r="BN446" s="51">
        <f t="shared" si="240"/>
        <v>1283030.7719479131</v>
      </c>
    </row>
    <row r="447" spans="4:66" x14ac:dyDescent="0.25">
      <c r="D447" t="str">
        <f t="shared" ref="D447:D454" si="286">_xlfn.CONCAT(E447,F447,H447)</f>
        <v>2022AbrilChina</v>
      </c>
      <c r="E447" s="2">
        <v>2022</v>
      </c>
      <c r="F447" s="2" t="s">
        <v>57</v>
      </c>
      <c r="G447" s="2" t="s">
        <v>51</v>
      </c>
      <c r="H447" s="2" t="s">
        <v>43</v>
      </c>
      <c r="I447" s="45">
        <f t="shared" si="242"/>
        <v>12601230000</v>
      </c>
      <c r="J447" s="33">
        <v>2100000000</v>
      </c>
      <c r="K447" s="41">
        <v>2100000000</v>
      </c>
      <c r="L447" s="41">
        <v>2100000000</v>
      </c>
      <c r="M447" s="41">
        <v>2100000000</v>
      </c>
      <c r="N447" s="43">
        <v>2100000000</v>
      </c>
      <c r="O447" s="43">
        <v>2100000000</v>
      </c>
      <c r="P447" s="43">
        <v>1230000</v>
      </c>
      <c r="Q447" t="s">
        <v>92</v>
      </c>
      <c r="R447" s="53"/>
      <c r="AC447" s="50" t="str">
        <f t="shared" si="243"/>
        <v>2022AbrilChina</v>
      </c>
      <c r="AD447" s="2">
        <v>2022</v>
      </c>
      <c r="AE447" s="2" t="s">
        <v>57</v>
      </c>
      <c r="AF447" s="2" t="s">
        <v>51</v>
      </c>
      <c r="AG447" s="2" t="s">
        <v>43</v>
      </c>
      <c r="AH447" s="54">
        <f t="shared" si="244"/>
        <v>12601230000</v>
      </c>
      <c r="AI447" s="27">
        <f t="shared" si="255"/>
        <v>5.2000758426103189E-2</v>
      </c>
      <c r="AJ447" s="28">
        <f t="shared" si="256"/>
        <v>466231105.83813381</v>
      </c>
      <c r="AK447" s="46">
        <f t="shared" si="248"/>
        <v>77697599.540686175</v>
      </c>
      <c r="AL447" s="46">
        <f t="shared" si="249"/>
        <v>77697599.540686175</v>
      </c>
      <c r="AM447" s="46">
        <f t="shared" si="250"/>
        <v>77697599.540686175</v>
      </c>
      <c r="AN447" s="46">
        <f t="shared" si="251"/>
        <v>77697599.540686175</v>
      </c>
      <c r="AO447" s="46">
        <f t="shared" si="252"/>
        <v>77697599.540686175</v>
      </c>
      <c r="AP447" s="46">
        <f t="shared" si="253"/>
        <v>77697599.540686175</v>
      </c>
      <c r="AQ447" s="46">
        <f t="shared" si="254"/>
        <v>45508.594016687624</v>
      </c>
      <c r="AS447" s="38">
        <f t="shared" ref="AS447:BD447" si="287">SUM(AS444:AS446)</f>
        <v>1</v>
      </c>
      <c r="AT447" s="38">
        <f t="shared" si="287"/>
        <v>1</v>
      </c>
      <c r="AU447" s="38">
        <f t="shared" si="287"/>
        <v>1</v>
      </c>
      <c r="AV447" s="38">
        <f t="shared" si="287"/>
        <v>1</v>
      </c>
      <c r="AW447" s="38">
        <f t="shared" si="287"/>
        <v>1</v>
      </c>
      <c r="AX447" s="38">
        <f t="shared" si="287"/>
        <v>1</v>
      </c>
      <c r="AY447" s="38">
        <f t="shared" si="287"/>
        <v>1</v>
      </c>
      <c r="AZ447" s="38">
        <f t="shared" si="287"/>
        <v>1</v>
      </c>
      <c r="BA447" s="38">
        <f t="shared" si="287"/>
        <v>1</v>
      </c>
      <c r="BB447" s="38">
        <f t="shared" si="287"/>
        <v>1</v>
      </c>
      <c r="BC447" s="38">
        <f t="shared" si="287"/>
        <v>1</v>
      </c>
      <c r="BD447" s="38">
        <f t="shared" si="287"/>
        <v>1</v>
      </c>
      <c r="BG447" s="50" t="str">
        <f t="shared" si="239"/>
        <v>2022SetembroCosta Rica</v>
      </c>
      <c r="BH447" s="2">
        <v>2022</v>
      </c>
      <c r="BI447" s="55" t="s">
        <v>62</v>
      </c>
      <c r="BJ447" s="55" t="str">
        <f t="shared" si="245"/>
        <v>Setembro/2022</v>
      </c>
      <c r="BK447" s="2" t="s">
        <v>27</v>
      </c>
      <c r="BL447" s="2" t="s">
        <v>20</v>
      </c>
      <c r="BM447" s="52" t="s">
        <v>1201</v>
      </c>
      <c r="BN447" s="51">
        <f t="shared" si="240"/>
        <v>2737085.0057883933</v>
      </c>
    </row>
    <row r="448" spans="4:66" x14ac:dyDescent="0.25">
      <c r="D448" t="str">
        <f t="shared" si="286"/>
        <v>2022AbrilÍndia</v>
      </c>
      <c r="E448" s="2">
        <v>2022</v>
      </c>
      <c r="F448" s="2" t="s">
        <v>57</v>
      </c>
      <c r="G448" s="2" t="s">
        <v>51</v>
      </c>
      <c r="H448" s="2" t="s">
        <v>44</v>
      </c>
      <c r="I448" s="45">
        <f t="shared" si="242"/>
        <v>8401120000</v>
      </c>
      <c r="J448" s="33">
        <v>1400000000</v>
      </c>
      <c r="K448" s="41">
        <v>1400000000</v>
      </c>
      <c r="L448" s="41">
        <v>1400000000</v>
      </c>
      <c r="M448" s="41">
        <v>1400000000</v>
      </c>
      <c r="N448" s="43">
        <v>1400000000</v>
      </c>
      <c r="O448" s="43">
        <v>1400000000</v>
      </c>
      <c r="P448" s="43">
        <v>1120000</v>
      </c>
      <c r="R448" s="53"/>
      <c r="AC448" s="50" t="str">
        <f t="shared" si="243"/>
        <v>2022AbrilÍndia</v>
      </c>
      <c r="AD448" s="2">
        <v>2022</v>
      </c>
      <c r="AE448" s="2" t="s">
        <v>57</v>
      </c>
      <c r="AF448" s="2" t="s">
        <v>51</v>
      </c>
      <c r="AG448" s="2" t="s">
        <v>44</v>
      </c>
      <c r="AH448" s="54">
        <f t="shared" si="244"/>
        <v>8401120000</v>
      </c>
      <c r="AI448" s="27">
        <f t="shared" si="255"/>
        <v>3.4668410276513011E-2</v>
      </c>
      <c r="AJ448" s="28">
        <f t="shared" si="256"/>
        <v>310831836.88249981</v>
      </c>
      <c r="AK448" s="46">
        <f t="shared" si="248"/>
        <v>51798399.693790793</v>
      </c>
      <c r="AL448" s="46">
        <f t="shared" si="249"/>
        <v>51798399.693790793</v>
      </c>
      <c r="AM448" s="46">
        <f t="shared" si="250"/>
        <v>51798399.693790793</v>
      </c>
      <c r="AN448" s="46">
        <f t="shared" si="251"/>
        <v>51798399.693790793</v>
      </c>
      <c r="AO448" s="46">
        <f t="shared" si="252"/>
        <v>51798399.693790793</v>
      </c>
      <c r="AP448" s="46">
        <f t="shared" si="253"/>
        <v>51798399.693790793</v>
      </c>
      <c r="AQ448" s="46">
        <f t="shared" si="254"/>
        <v>41438.719755032631</v>
      </c>
      <c r="BG448" s="50" t="str">
        <f t="shared" si="239"/>
        <v>2022SetembroEl Salvador</v>
      </c>
      <c r="BH448" s="2">
        <v>2022</v>
      </c>
      <c r="BI448" s="55" t="s">
        <v>62</v>
      </c>
      <c r="BJ448" s="55" t="str">
        <f t="shared" si="245"/>
        <v>Setembro/2022</v>
      </c>
      <c r="BK448" s="2" t="s">
        <v>27</v>
      </c>
      <c r="BL448" s="2" t="s">
        <v>21</v>
      </c>
      <c r="BM448" s="52" t="s">
        <v>1201</v>
      </c>
      <c r="BN448" s="51">
        <f t="shared" si="240"/>
        <v>347004.30862517789</v>
      </c>
    </row>
    <row r="449" spans="4:66" x14ac:dyDescent="0.25">
      <c r="D449" t="str">
        <f t="shared" si="286"/>
        <v>2022AbrilJapão</v>
      </c>
      <c r="E449" s="2">
        <v>2022</v>
      </c>
      <c r="F449" s="2" t="s">
        <v>57</v>
      </c>
      <c r="G449" s="2" t="s">
        <v>51</v>
      </c>
      <c r="H449" s="2" t="s">
        <v>45</v>
      </c>
      <c r="I449" s="45">
        <f t="shared" si="242"/>
        <v>4500910000</v>
      </c>
      <c r="J449" s="33">
        <v>750000000</v>
      </c>
      <c r="K449" s="41">
        <v>750000000</v>
      </c>
      <c r="L449" s="41">
        <v>750000000</v>
      </c>
      <c r="M449" s="41">
        <v>750000000</v>
      </c>
      <c r="N449" s="43">
        <v>750000000</v>
      </c>
      <c r="O449" s="43">
        <v>750000000</v>
      </c>
      <c r="P449" s="43">
        <v>910000</v>
      </c>
      <c r="R449" s="53"/>
      <c r="AC449" s="50" t="str">
        <f t="shared" si="243"/>
        <v>2022AbrilJapão</v>
      </c>
      <c r="AD449" s="2">
        <v>2022</v>
      </c>
      <c r="AE449" s="2" t="s">
        <v>57</v>
      </c>
      <c r="AF449" s="2" t="s">
        <v>51</v>
      </c>
      <c r="AG449" s="2" t="s">
        <v>45</v>
      </c>
      <c r="AH449" s="54">
        <f t="shared" si="244"/>
        <v>4500910000</v>
      </c>
      <c r="AI449" s="27">
        <f t="shared" si="255"/>
        <v>1.8573641906990991E-2</v>
      </c>
      <c r="AJ449" s="28">
        <f t="shared" si="256"/>
        <v>166528525.11841422</v>
      </c>
      <c r="AK449" s="46">
        <f t="shared" si="248"/>
        <v>27749142.693102211</v>
      </c>
      <c r="AL449" s="46">
        <f t="shared" si="249"/>
        <v>27749142.693102211</v>
      </c>
      <c r="AM449" s="46">
        <f t="shared" si="250"/>
        <v>27749142.693102211</v>
      </c>
      <c r="AN449" s="46">
        <f t="shared" si="251"/>
        <v>27749142.693102211</v>
      </c>
      <c r="AO449" s="46">
        <f t="shared" si="252"/>
        <v>27749142.693102211</v>
      </c>
      <c r="AP449" s="46">
        <f t="shared" si="253"/>
        <v>27749142.693102211</v>
      </c>
      <c r="AQ449" s="46">
        <f t="shared" si="254"/>
        <v>33668.95980096401</v>
      </c>
      <c r="BG449" s="50" t="str">
        <f t="shared" si="239"/>
        <v>2022SetembroGuatemala</v>
      </c>
      <c r="BH449" s="2">
        <v>2022</v>
      </c>
      <c r="BI449" s="55" t="s">
        <v>62</v>
      </c>
      <c r="BJ449" s="55" t="str">
        <f t="shared" si="245"/>
        <v>Setembro/2022</v>
      </c>
      <c r="BK449" s="2" t="s">
        <v>27</v>
      </c>
      <c r="BL449" s="2" t="s">
        <v>22</v>
      </c>
      <c r="BM449" s="52" t="s">
        <v>1201</v>
      </c>
      <c r="BN449" s="51">
        <f t="shared" si="240"/>
        <v>2059010.2598524587</v>
      </c>
    </row>
    <row r="450" spans="4:66" x14ac:dyDescent="0.25">
      <c r="D450" t="str">
        <f t="shared" si="286"/>
        <v>2022AbrilIndonésia</v>
      </c>
      <c r="E450" s="2">
        <v>2022</v>
      </c>
      <c r="F450" s="2" t="s">
        <v>57</v>
      </c>
      <c r="G450" s="2" t="s">
        <v>51</v>
      </c>
      <c r="H450" s="2" t="s">
        <v>46</v>
      </c>
      <c r="I450" s="45">
        <f t="shared" si="242"/>
        <v>3550790000</v>
      </c>
      <c r="J450" s="33">
        <v>550000000</v>
      </c>
      <c r="K450" s="41">
        <v>600000000</v>
      </c>
      <c r="L450" s="41">
        <v>600000000</v>
      </c>
      <c r="M450" s="41">
        <v>600000000</v>
      </c>
      <c r="N450" s="43">
        <v>600000000</v>
      </c>
      <c r="O450" s="43">
        <v>600000000</v>
      </c>
      <c r="P450" s="43">
        <v>790000</v>
      </c>
      <c r="R450" s="53"/>
      <c r="AC450" s="50" t="str">
        <f t="shared" si="243"/>
        <v>2022AbrilIndonésia</v>
      </c>
      <c r="AD450" s="2">
        <v>2022</v>
      </c>
      <c r="AE450" s="2" t="s">
        <v>57</v>
      </c>
      <c r="AF450" s="2" t="s">
        <v>51</v>
      </c>
      <c r="AG450" s="2" t="s">
        <v>46</v>
      </c>
      <c r="AH450" s="54">
        <f t="shared" si="244"/>
        <v>3550790000</v>
      </c>
      <c r="AI450" s="27">
        <f t="shared" si="255"/>
        <v>1.4652837303328559E-2</v>
      </c>
      <c r="AJ450" s="28">
        <f t="shared" si="256"/>
        <v>131375171.17765385</v>
      </c>
      <c r="AK450" s="46">
        <f t="shared" si="248"/>
        <v>20349371.308274951</v>
      </c>
      <c r="AL450" s="46">
        <f t="shared" si="249"/>
        <v>22199314.154481765</v>
      </c>
      <c r="AM450" s="46">
        <f t="shared" si="250"/>
        <v>22199314.154481765</v>
      </c>
      <c r="AN450" s="46">
        <f t="shared" si="251"/>
        <v>22199314.154481765</v>
      </c>
      <c r="AO450" s="46">
        <f t="shared" si="252"/>
        <v>22199314.154481765</v>
      </c>
      <c r="AP450" s="46">
        <f t="shared" si="253"/>
        <v>22199314.154481765</v>
      </c>
      <c r="AQ450" s="46">
        <f t="shared" si="254"/>
        <v>29229.096970067658</v>
      </c>
      <c r="BG450" s="50" t="str">
        <f t="shared" si="239"/>
        <v>2022SetembroHonduras</v>
      </c>
      <c r="BH450" s="2">
        <v>2022</v>
      </c>
      <c r="BI450" s="55" t="s">
        <v>62</v>
      </c>
      <c r="BJ450" s="55" t="str">
        <f t="shared" si="245"/>
        <v>Setembro/2022</v>
      </c>
      <c r="BK450" s="2" t="s">
        <v>27</v>
      </c>
      <c r="BL450" s="2" t="s">
        <v>23</v>
      </c>
      <c r="BM450" s="52" t="s">
        <v>1201</v>
      </c>
      <c r="BN450" s="51">
        <f t="shared" si="240"/>
        <v>690467.75695826206</v>
      </c>
    </row>
    <row r="451" spans="4:66" x14ac:dyDescent="0.25">
      <c r="D451" t="str">
        <f t="shared" si="286"/>
        <v>2022AbrilCoréia do Sul</v>
      </c>
      <c r="E451" s="2">
        <v>2022</v>
      </c>
      <c r="F451" s="2" t="s">
        <v>57</v>
      </c>
      <c r="G451" s="2" t="s">
        <v>51</v>
      </c>
      <c r="H451" s="2" t="s">
        <v>49</v>
      </c>
      <c r="I451" s="45">
        <f t="shared" si="242"/>
        <v>2950670000</v>
      </c>
      <c r="J451" s="33">
        <v>450000000</v>
      </c>
      <c r="K451" s="41">
        <v>500000000</v>
      </c>
      <c r="L451" s="41">
        <v>500000000</v>
      </c>
      <c r="M451" s="41">
        <v>500000000</v>
      </c>
      <c r="N451" s="43">
        <v>500000000</v>
      </c>
      <c r="O451" s="43">
        <v>500000000</v>
      </c>
      <c r="P451" s="43">
        <v>670000</v>
      </c>
      <c r="R451" s="53"/>
      <c r="AC451" s="50" t="str">
        <f t="shared" si="243"/>
        <v>2022AbrilCoréia do Sul</v>
      </c>
      <c r="AD451" s="2">
        <v>2022</v>
      </c>
      <c r="AE451" s="2" t="s">
        <v>57</v>
      </c>
      <c r="AF451" s="2" t="s">
        <v>51</v>
      </c>
      <c r="AG451" s="2" t="s">
        <v>49</v>
      </c>
      <c r="AH451" s="54">
        <f t="shared" si="244"/>
        <v>2950670000</v>
      </c>
      <c r="AI451" s="27">
        <f t="shared" si="255"/>
        <v>1.2176357217918401E-2</v>
      </c>
      <c r="AJ451" s="28">
        <f t="shared" si="256"/>
        <v>109171417.16034119</v>
      </c>
      <c r="AK451" s="46">
        <f t="shared" si="248"/>
        <v>16649485.615861323</v>
      </c>
      <c r="AL451" s="46">
        <f t="shared" si="249"/>
        <v>18499428.462068141</v>
      </c>
      <c r="AM451" s="46">
        <f t="shared" si="250"/>
        <v>18499428.462068141</v>
      </c>
      <c r="AN451" s="46">
        <f t="shared" si="251"/>
        <v>18499428.462068141</v>
      </c>
      <c r="AO451" s="46">
        <f t="shared" si="252"/>
        <v>18499428.462068141</v>
      </c>
      <c r="AP451" s="46">
        <f t="shared" si="253"/>
        <v>18499428.462068141</v>
      </c>
      <c r="AQ451" s="46">
        <f t="shared" si="254"/>
        <v>24789.234139171305</v>
      </c>
      <c r="BG451" s="50" t="str">
        <f t="shared" ref="BG451:BG514" si="288">BH451&amp;BI451&amp;BL451</f>
        <v>2022SetembroNicarágua</v>
      </c>
      <c r="BH451" s="2">
        <v>2022</v>
      </c>
      <c r="BI451" s="55" t="s">
        <v>62</v>
      </c>
      <c r="BJ451" s="55" t="str">
        <f t="shared" si="245"/>
        <v>Setembro/2022</v>
      </c>
      <c r="BK451" s="2" t="s">
        <v>27</v>
      </c>
      <c r="BL451" s="2" t="s">
        <v>24</v>
      </c>
      <c r="BM451" s="52" t="s">
        <v>1201</v>
      </c>
      <c r="BN451" s="51">
        <f t="shared" ref="BN451:BN514" si="289">VLOOKUP(BG451,AC:AQ,VLOOKUP(BM451,$BP$2:$BQ$16,2,FALSE),FALSE)</f>
        <v>173502.15431258894</v>
      </c>
    </row>
    <row r="452" spans="4:66" x14ac:dyDescent="0.25">
      <c r="D452" t="str">
        <f t="shared" si="286"/>
        <v>2022AbrilVietnã</v>
      </c>
      <c r="E452" s="2">
        <v>2022</v>
      </c>
      <c r="F452" s="2" t="s">
        <v>57</v>
      </c>
      <c r="G452" s="2" t="s">
        <v>51</v>
      </c>
      <c r="H452" s="2" t="s">
        <v>47</v>
      </c>
      <c r="I452" s="45">
        <f t="shared" ref="I452:I470" si="290">SUM(J452:P452)</f>
        <v>1560550000</v>
      </c>
      <c r="J452" s="33">
        <v>260000000</v>
      </c>
      <c r="K452" s="41">
        <v>260000000</v>
      </c>
      <c r="L452" s="41">
        <v>260000000</v>
      </c>
      <c r="M452" s="41">
        <v>260000000</v>
      </c>
      <c r="N452" s="43">
        <v>260000000</v>
      </c>
      <c r="O452" s="43">
        <v>260000000</v>
      </c>
      <c r="P452" s="43">
        <v>550000</v>
      </c>
      <c r="R452" s="53"/>
      <c r="AC452" s="50" t="str">
        <f t="shared" ref="AC452:AC470" si="291">_xlfn.CONCAT(AD452,AE452,AG452)</f>
        <v>2022AbrilVietnã</v>
      </c>
      <c r="AD452" s="2">
        <v>2022</v>
      </c>
      <c r="AE452" s="2" t="s">
        <v>57</v>
      </c>
      <c r="AF452" s="2" t="s">
        <v>51</v>
      </c>
      <c r="AG452" s="2" t="s">
        <v>47</v>
      </c>
      <c r="AH452" s="54">
        <f t="shared" si="244"/>
        <v>1560550000</v>
      </c>
      <c r="AI452" s="27">
        <f t="shared" si="255"/>
        <v>6.4398303627388222E-3</v>
      </c>
      <c r="AJ452" s="28">
        <f t="shared" si="256"/>
        <v>57738566.17296087</v>
      </c>
      <c r="AK452" s="46">
        <f t="shared" si="248"/>
        <v>9619702.8002754319</v>
      </c>
      <c r="AL452" s="46">
        <f t="shared" si="249"/>
        <v>9619702.8002754319</v>
      </c>
      <c r="AM452" s="46">
        <f t="shared" si="250"/>
        <v>9619702.8002754319</v>
      </c>
      <c r="AN452" s="46">
        <f t="shared" si="251"/>
        <v>9619702.8002754319</v>
      </c>
      <c r="AO452" s="46">
        <f t="shared" si="252"/>
        <v>9619702.8002754319</v>
      </c>
      <c r="AP452" s="46">
        <f t="shared" si="253"/>
        <v>9619702.8002754319</v>
      </c>
      <c r="AQ452" s="46">
        <f t="shared" si="254"/>
        <v>20349.371308274953</v>
      </c>
      <c r="BG452" s="50" t="str">
        <f t="shared" si="288"/>
        <v>2022SetembroPanamá</v>
      </c>
      <c r="BH452" s="2">
        <v>2022</v>
      </c>
      <c r="BI452" s="55" t="s">
        <v>62</v>
      </c>
      <c r="BJ452" s="55" t="str">
        <f t="shared" ref="BJ452:BJ515" si="292">BI452&amp;"/"&amp;BH452</f>
        <v>Setembro/2022</v>
      </c>
      <c r="BK452" s="2" t="s">
        <v>27</v>
      </c>
      <c r="BL452" s="2" t="s">
        <v>25</v>
      </c>
      <c r="BM452" s="52" t="s">
        <v>1201</v>
      </c>
      <c r="BN452" s="51">
        <f t="shared" si="289"/>
        <v>1368542.5028941967</v>
      </c>
    </row>
    <row r="453" spans="4:66" x14ac:dyDescent="0.25">
      <c r="D453" t="str">
        <f t="shared" si="286"/>
        <v>2022AbrilFilipinas</v>
      </c>
      <c r="E453" s="2">
        <v>2022</v>
      </c>
      <c r="F453" s="2" t="s">
        <v>57</v>
      </c>
      <c r="G453" s="2" t="s">
        <v>51</v>
      </c>
      <c r="H453" s="2" t="s">
        <v>48</v>
      </c>
      <c r="I453" s="45">
        <f t="shared" si="290"/>
        <v>1340000000</v>
      </c>
      <c r="J453" s="33">
        <v>150000000</v>
      </c>
      <c r="K453" s="41">
        <v>150000000</v>
      </c>
      <c r="L453" s="41">
        <v>150000000</v>
      </c>
      <c r="M453" s="41">
        <v>150000000</v>
      </c>
      <c r="N453" s="43">
        <v>150000000</v>
      </c>
      <c r="O453" s="43">
        <v>150000000</v>
      </c>
      <c r="P453" s="43">
        <v>440000000</v>
      </c>
      <c r="R453" s="53"/>
      <c r="AC453" s="50" t="str">
        <f t="shared" si="291"/>
        <v>2022AbrilFilipinas</v>
      </c>
      <c r="AD453" s="2">
        <v>2022</v>
      </c>
      <c r="AE453" s="2" t="s">
        <v>57</v>
      </c>
      <c r="AF453" s="2" t="s">
        <v>51</v>
      </c>
      <c r="AG453" s="2" t="s">
        <v>48</v>
      </c>
      <c r="AH453" s="54">
        <f t="shared" si="244"/>
        <v>1340000000</v>
      </c>
      <c r="AI453" s="27">
        <f t="shared" si="255"/>
        <v>5.5296995841658527E-3</v>
      </c>
      <c r="AJ453" s="28">
        <f t="shared" si="256"/>
        <v>49578468.278342612</v>
      </c>
      <c r="AK453" s="46">
        <f t="shared" si="248"/>
        <v>5549828.5386204422</v>
      </c>
      <c r="AL453" s="46">
        <f t="shared" si="249"/>
        <v>5549828.5386204422</v>
      </c>
      <c r="AM453" s="46">
        <f t="shared" si="250"/>
        <v>5549828.5386204422</v>
      </c>
      <c r="AN453" s="46">
        <f t="shared" si="251"/>
        <v>5549828.5386204422</v>
      </c>
      <c r="AO453" s="46">
        <f t="shared" si="252"/>
        <v>5549828.5386204422</v>
      </c>
      <c r="AP453" s="46">
        <f t="shared" si="253"/>
        <v>5549828.5386204422</v>
      </c>
      <c r="AQ453" s="46">
        <f t="shared" si="254"/>
        <v>16279497.046619963</v>
      </c>
      <c r="BG453" s="50" t="str">
        <f t="shared" si="288"/>
        <v>2022OutubroCosta Rica</v>
      </c>
      <c r="BH453" s="2">
        <v>2022</v>
      </c>
      <c r="BI453" s="55" t="s">
        <v>63</v>
      </c>
      <c r="BJ453" s="55" t="str">
        <f t="shared" si="292"/>
        <v>Outubro/2022</v>
      </c>
      <c r="BK453" s="2" t="s">
        <v>27</v>
      </c>
      <c r="BL453" s="2" t="s">
        <v>20</v>
      </c>
      <c r="BM453" s="52" t="s">
        <v>1201</v>
      </c>
      <c r="BN453" s="51">
        <f t="shared" si="289"/>
        <v>2909048.3400166202</v>
      </c>
    </row>
    <row r="454" spans="4:66" x14ac:dyDescent="0.25">
      <c r="D454" t="str">
        <f t="shared" si="286"/>
        <v>2022AbrilOutros - Ásia</v>
      </c>
      <c r="E454" s="2">
        <v>2022</v>
      </c>
      <c r="F454" s="2" t="s">
        <v>57</v>
      </c>
      <c r="G454" s="2" t="s">
        <v>51</v>
      </c>
      <c r="H454" s="2" t="s">
        <v>1195</v>
      </c>
      <c r="I454" s="45">
        <f t="shared" si="290"/>
        <v>4561260000</v>
      </c>
      <c r="J454" s="33">
        <v>760000000</v>
      </c>
      <c r="K454" s="41">
        <v>760000000</v>
      </c>
      <c r="L454" s="41">
        <v>760000000</v>
      </c>
      <c r="M454" s="41">
        <v>760000000</v>
      </c>
      <c r="N454" s="43">
        <v>760000000</v>
      </c>
      <c r="O454" s="43">
        <v>760000000</v>
      </c>
      <c r="P454" s="43">
        <v>1260000</v>
      </c>
      <c r="Q454" s="43"/>
      <c r="R454" s="53"/>
      <c r="AC454" s="50" t="str">
        <f t="shared" si="291"/>
        <v>2022AbrilOutros - Ásia</v>
      </c>
      <c r="AD454" s="2">
        <v>2022</v>
      </c>
      <c r="AE454" s="2" t="s">
        <v>57</v>
      </c>
      <c r="AF454" s="2" t="s">
        <v>51</v>
      </c>
      <c r="AG454" s="2" t="s">
        <v>1195</v>
      </c>
      <c r="AH454" s="54">
        <f t="shared" si="244"/>
        <v>4561260000</v>
      </c>
      <c r="AI454" s="27">
        <f t="shared" si="255"/>
        <v>1.8822684720352492E-2</v>
      </c>
      <c r="AJ454" s="28">
        <f t="shared" si="256"/>
        <v>168761406.13378584</v>
      </c>
      <c r="AK454" s="46">
        <f t="shared" si="248"/>
        <v>28119131.262343571</v>
      </c>
      <c r="AL454" s="46">
        <f t="shared" si="249"/>
        <v>28119131.262343571</v>
      </c>
      <c r="AM454" s="46">
        <f t="shared" si="250"/>
        <v>28119131.262343571</v>
      </c>
      <c r="AN454" s="46">
        <f t="shared" si="251"/>
        <v>28119131.262343571</v>
      </c>
      <c r="AO454" s="46">
        <f t="shared" si="252"/>
        <v>28119131.262343571</v>
      </c>
      <c r="AP454" s="46">
        <f t="shared" si="253"/>
        <v>28119131.262343571</v>
      </c>
      <c r="AQ454" s="46">
        <f t="shared" si="254"/>
        <v>46618.559724411716</v>
      </c>
      <c r="BG454" s="50" t="str">
        <f t="shared" si="288"/>
        <v>2022OutubroEl Salvador</v>
      </c>
      <c r="BH454" s="2">
        <v>2022</v>
      </c>
      <c r="BI454" s="55" t="s">
        <v>63</v>
      </c>
      <c r="BJ454" s="55" t="str">
        <f t="shared" si="292"/>
        <v>Outubro/2022</v>
      </c>
      <c r="BK454" s="2" t="s">
        <v>27</v>
      </c>
      <c r="BL454" s="2" t="s">
        <v>21</v>
      </c>
      <c r="BM454" s="52" t="s">
        <v>1201</v>
      </c>
      <c r="BN454" s="51">
        <f t="shared" si="289"/>
        <v>369628.62231121381</v>
      </c>
    </row>
    <row r="455" spans="4:66" x14ac:dyDescent="0.25">
      <c r="D455" t="str">
        <f t="shared" ref="D455:D462" si="293">_xlfn.CONCAT(E455,F455,H455)</f>
        <v>2022MaioChina</v>
      </c>
      <c r="E455" s="2">
        <v>2022</v>
      </c>
      <c r="F455" s="2" t="s">
        <v>58</v>
      </c>
      <c r="G455" s="2" t="s">
        <v>51</v>
      </c>
      <c r="H455" s="2" t="s">
        <v>43</v>
      </c>
      <c r="I455" s="45">
        <f t="shared" si="290"/>
        <v>13201150000</v>
      </c>
      <c r="J455" s="33">
        <v>2200000000</v>
      </c>
      <c r="K455" s="41">
        <v>2200000000</v>
      </c>
      <c r="L455" s="41">
        <v>2200000000</v>
      </c>
      <c r="M455" s="41">
        <v>2200000000</v>
      </c>
      <c r="N455" s="43">
        <v>2200000000</v>
      </c>
      <c r="O455" s="43">
        <v>2200000000</v>
      </c>
      <c r="P455" s="43">
        <v>1150000</v>
      </c>
      <c r="Q455" s="43"/>
      <c r="R455" s="53"/>
      <c r="AC455" s="50" t="str">
        <f t="shared" si="291"/>
        <v>2022MaioChina</v>
      </c>
      <c r="AD455" s="2">
        <v>2022</v>
      </c>
      <c r="AE455" s="2" t="s">
        <v>58</v>
      </c>
      <c r="AF455" s="2" t="s">
        <v>51</v>
      </c>
      <c r="AG455" s="2" t="s">
        <v>43</v>
      </c>
      <c r="AH455" s="54">
        <f t="shared" si="244"/>
        <v>13201150000</v>
      </c>
      <c r="AI455" s="27">
        <f t="shared" si="255"/>
        <v>5.44764131832172E-2</v>
      </c>
      <c r="AJ455" s="28">
        <f t="shared" si="256"/>
        <v>488427460.08406162</v>
      </c>
      <c r="AK455" s="46">
        <f t="shared" si="248"/>
        <v>81397485.233099803</v>
      </c>
      <c r="AL455" s="46">
        <f t="shared" si="249"/>
        <v>81397485.233099803</v>
      </c>
      <c r="AM455" s="46">
        <f t="shared" si="250"/>
        <v>81397485.233099803</v>
      </c>
      <c r="AN455" s="46">
        <f t="shared" si="251"/>
        <v>81397485.233099803</v>
      </c>
      <c r="AO455" s="46">
        <f t="shared" si="252"/>
        <v>81397485.233099803</v>
      </c>
      <c r="AP455" s="46">
        <f t="shared" si="253"/>
        <v>81397485.233099803</v>
      </c>
      <c r="AQ455" s="46">
        <f t="shared" si="254"/>
        <v>42548.685462756715</v>
      </c>
      <c r="BG455" s="50" t="str">
        <f t="shared" si="288"/>
        <v>2022OutubroGuatemala</v>
      </c>
      <c r="BH455" s="2">
        <v>2022</v>
      </c>
      <c r="BI455" s="55" t="s">
        <v>63</v>
      </c>
      <c r="BJ455" s="55" t="str">
        <f t="shared" si="292"/>
        <v>Outubro/2022</v>
      </c>
      <c r="BK455" s="2" t="s">
        <v>27</v>
      </c>
      <c r="BL455" s="2" t="s">
        <v>22</v>
      </c>
      <c r="BM455" s="52" t="s">
        <v>1201</v>
      </c>
      <c r="BN455" s="51">
        <f t="shared" si="289"/>
        <v>2189338.7629202665</v>
      </c>
    </row>
    <row r="456" spans="4:66" x14ac:dyDescent="0.25">
      <c r="D456" t="str">
        <f t="shared" si="293"/>
        <v>2022MaioÍndia</v>
      </c>
      <c r="E456" s="2">
        <v>2022</v>
      </c>
      <c r="F456" s="2" t="s">
        <v>58</v>
      </c>
      <c r="G456" s="2" t="s">
        <v>51</v>
      </c>
      <c r="H456" s="2" t="s">
        <v>44</v>
      </c>
      <c r="I456" s="45">
        <f t="shared" si="290"/>
        <v>9000940000</v>
      </c>
      <c r="J456" s="33">
        <v>1500000000</v>
      </c>
      <c r="K456" s="41">
        <v>1500000000</v>
      </c>
      <c r="L456" s="41">
        <v>1500000000</v>
      </c>
      <c r="M456" s="41">
        <v>1500000000</v>
      </c>
      <c r="N456" s="43">
        <v>1500000000</v>
      </c>
      <c r="O456" s="43">
        <v>1500000000</v>
      </c>
      <c r="P456" s="43">
        <v>940000</v>
      </c>
      <c r="Q456" s="43"/>
      <c r="R456" s="53"/>
      <c r="AC456" s="50" t="str">
        <f t="shared" si="291"/>
        <v>2022MaioÍndia</v>
      </c>
      <c r="AD456" s="2">
        <v>2022</v>
      </c>
      <c r="AE456" s="2" t="s">
        <v>58</v>
      </c>
      <c r="AF456" s="2" t="s">
        <v>51</v>
      </c>
      <c r="AG456" s="2" t="s">
        <v>44</v>
      </c>
      <c r="AH456" s="54">
        <f t="shared" si="244"/>
        <v>9000940000</v>
      </c>
      <c r="AI456" s="27">
        <f t="shared" si="255"/>
        <v>3.7143652369478947E-2</v>
      </c>
      <c r="AJ456" s="28">
        <f t="shared" si="256"/>
        <v>333024491.24273515</v>
      </c>
      <c r="AK456" s="46">
        <f t="shared" si="248"/>
        <v>55498285.386204414</v>
      </c>
      <c r="AL456" s="46">
        <f t="shared" si="249"/>
        <v>55498285.386204414</v>
      </c>
      <c r="AM456" s="46">
        <f t="shared" si="250"/>
        <v>55498285.386204414</v>
      </c>
      <c r="AN456" s="46">
        <f t="shared" si="251"/>
        <v>55498285.386204414</v>
      </c>
      <c r="AO456" s="46">
        <f t="shared" si="252"/>
        <v>55498285.386204414</v>
      </c>
      <c r="AP456" s="46">
        <f t="shared" si="253"/>
        <v>55498285.386204414</v>
      </c>
      <c r="AQ456" s="46">
        <f t="shared" si="254"/>
        <v>34778.925508688095</v>
      </c>
      <c r="BG456" s="50" t="str">
        <f t="shared" si="288"/>
        <v>2022OutubroHonduras</v>
      </c>
      <c r="BH456" s="2">
        <v>2022</v>
      </c>
      <c r="BI456" s="55" t="s">
        <v>63</v>
      </c>
      <c r="BJ456" s="55" t="str">
        <f t="shared" si="292"/>
        <v>Outubro/2022</v>
      </c>
      <c r="BK456" s="2" t="s">
        <v>27</v>
      </c>
      <c r="BL456" s="2" t="s">
        <v>23</v>
      </c>
      <c r="BM456" s="52" t="s">
        <v>1201</v>
      </c>
      <c r="BN456" s="51">
        <f t="shared" si="289"/>
        <v>733926.06256986188</v>
      </c>
    </row>
    <row r="457" spans="4:66" x14ac:dyDescent="0.25">
      <c r="D457" t="str">
        <f t="shared" si="293"/>
        <v>2022MaioJapão</v>
      </c>
      <c r="E457" s="2">
        <v>2022</v>
      </c>
      <c r="F457" s="2" t="s">
        <v>58</v>
      </c>
      <c r="G457" s="2" t="s">
        <v>51</v>
      </c>
      <c r="H457" s="2" t="s">
        <v>45</v>
      </c>
      <c r="I457" s="45">
        <f t="shared" si="290"/>
        <v>4800820000</v>
      </c>
      <c r="J457" s="33">
        <v>800000000</v>
      </c>
      <c r="K457" s="41">
        <v>800000000</v>
      </c>
      <c r="L457" s="41">
        <v>800000000</v>
      </c>
      <c r="M457" s="41">
        <v>800000000</v>
      </c>
      <c r="N457" s="43">
        <v>800000000</v>
      </c>
      <c r="O457" s="43">
        <v>800000000</v>
      </c>
      <c r="P457" s="43">
        <v>820000</v>
      </c>
      <c r="Q457" s="43"/>
      <c r="R457" s="53"/>
      <c r="AC457" s="50" t="str">
        <f t="shared" si="291"/>
        <v>2022MaioJapão</v>
      </c>
      <c r="AD457" s="2">
        <v>2022</v>
      </c>
      <c r="AE457" s="2" t="s">
        <v>58</v>
      </c>
      <c r="AF457" s="2" t="s">
        <v>51</v>
      </c>
      <c r="AG457" s="2" t="s">
        <v>45</v>
      </c>
      <c r="AH457" s="54">
        <f t="shared" si="244"/>
        <v>4800820000</v>
      </c>
      <c r="AI457" s="27">
        <f t="shared" si="255"/>
        <v>1.9811262953473963E-2</v>
      </c>
      <c r="AJ457" s="28">
        <f t="shared" si="256"/>
        <v>177624852.29853192</v>
      </c>
      <c r="AK457" s="46">
        <f t="shared" si="248"/>
        <v>29599085.539309021</v>
      </c>
      <c r="AL457" s="46">
        <f t="shared" si="249"/>
        <v>29599085.539309021</v>
      </c>
      <c r="AM457" s="46">
        <f t="shared" si="250"/>
        <v>29599085.539309021</v>
      </c>
      <c r="AN457" s="46">
        <f t="shared" si="251"/>
        <v>29599085.539309021</v>
      </c>
      <c r="AO457" s="46">
        <f t="shared" si="252"/>
        <v>29599085.539309021</v>
      </c>
      <c r="AP457" s="46">
        <f t="shared" si="253"/>
        <v>29599085.539309021</v>
      </c>
      <c r="AQ457" s="46">
        <f t="shared" si="254"/>
        <v>30339.062677791746</v>
      </c>
      <c r="BG457" s="50" t="str">
        <f t="shared" si="288"/>
        <v>2022OutubroNicarágua</v>
      </c>
      <c r="BH457" s="2">
        <v>2022</v>
      </c>
      <c r="BI457" s="55" t="s">
        <v>63</v>
      </c>
      <c r="BJ457" s="55" t="str">
        <f t="shared" si="292"/>
        <v>Outubro/2022</v>
      </c>
      <c r="BK457" s="2" t="s">
        <v>27</v>
      </c>
      <c r="BL457" s="2" t="s">
        <v>24</v>
      </c>
      <c r="BM457" s="52" t="s">
        <v>1201</v>
      </c>
      <c r="BN457" s="51">
        <f t="shared" si="289"/>
        <v>184814.31115560691</v>
      </c>
    </row>
    <row r="458" spans="4:66" x14ac:dyDescent="0.25">
      <c r="D458" t="str">
        <f t="shared" si="293"/>
        <v>2022MaioIndonésia</v>
      </c>
      <c r="E458" s="2">
        <v>2022</v>
      </c>
      <c r="F458" s="2" t="s">
        <v>58</v>
      </c>
      <c r="G458" s="2" t="s">
        <v>51</v>
      </c>
      <c r="H458" s="2" t="s">
        <v>46</v>
      </c>
      <c r="I458" s="45">
        <f t="shared" si="290"/>
        <v>3600690000</v>
      </c>
      <c r="J458" s="33">
        <v>600000000</v>
      </c>
      <c r="K458" s="41">
        <v>600000000</v>
      </c>
      <c r="L458" s="41">
        <v>600000000</v>
      </c>
      <c r="M458" s="41">
        <v>600000000</v>
      </c>
      <c r="N458" s="43">
        <v>600000000</v>
      </c>
      <c r="O458" s="43">
        <v>600000000</v>
      </c>
      <c r="P458" s="43">
        <v>690000</v>
      </c>
      <c r="Q458" s="43"/>
      <c r="R458" s="53"/>
      <c r="AC458" s="50" t="str">
        <f t="shared" si="291"/>
        <v>2022MaioIndonésia</v>
      </c>
      <c r="AD458" s="2">
        <v>2022</v>
      </c>
      <c r="AE458" s="2" t="s">
        <v>58</v>
      </c>
      <c r="AF458" s="2" t="s">
        <v>51</v>
      </c>
      <c r="AG458" s="2" t="s">
        <v>46</v>
      </c>
      <c r="AH458" s="54">
        <f t="shared" si="244"/>
        <v>3600690000</v>
      </c>
      <c r="AI458" s="27">
        <f t="shared" si="255"/>
        <v>1.4858756713216527E-2</v>
      </c>
      <c r="AJ458" s="28">
        <f t="shared" si="256"/>
        <v>133221414.13816826</v>
      </c>
      <c r="AK458" s="46">
        <f t="shared" si="248"/>
        <v>22199314.154481765</v>
      </c>
      <c r="AL458" s="46">
        <f t="shared" si="249"/>
        <v>22199314.154481765</v>
      </c>
      <c r="AM458" s="46">
        <f t="shared" si="250"/>
        <v>22199314.154481765</v>
      </c>
      <c r="AN458" s="46">
        <f t="shared" si="251"/>
        <v>22199314.154481765</v>
      </c>
      <c r="AO458" s="46">
        <f t="shared" si="252"/>
        <v>22199314.154481765</v>
      </c>
      <c r="AP458" s="46">
        <f t="shared" si="253"/>
        <v>22199314.154481765</v>
      </c>
      <c r="AQ458" s="46">
        <f t="shared" si="254"/>
        <v>25529.211277654031</v>
      </c>
      <c r="BG458" s="50" t="str">
        <f t="shared" si="288"/>
        <v>2022OutubroPanamá</v>
      </c>
      <c r="BH458" s="2">
        <v>2022</v>
      </c>
      <c r="BI458" s="55" t="s">
        <v>63</v>
      </c>
      <c r="BJ458" s="55" t="str">
        <f t="shared" si="292"/>
        <v>Outubro/2022</v>
      </c>
      <c r="BK458" s="2" t="s">
        <v>27</v>
      </c>
      <c r="BL458" s="2" t="s">
        <v>25</v>
      </c>
      <c r="BM458" s="52" t="s">
        <v>1201</v>
      </c>
      <c r="BN458" s="51">
        <f t="shared" si="289"/>
        <v>1453635.6396662157</v>
      </c>
    </row>
    <row r="459" spans="4:66" x14ac:dyDescent="0.25">
      <c r="D459" t="str">
        <f t="shared" si="293"/>
        <v>2022MaioCoréia do Sul</v>
      </c>
      <c r="E459" s="2">
        <v>2022</v>
      </c>
      <c r="F459" s="2" t="s">
        <v>58</v>
      </c>
      <c r="G459" s="2" t="s">
        <v>51</v>
      </c>
      <c r="H459" s="2" t="s">
        <v>49</v>
      </c>
      <c r="I459" s="45">
        <f t="shared" si="290"/>
        <v>3000570000</v>
      </c>
      <c r="J459" s="33">
        <v>500000000</v>
      </c>
      <c r="K459" s="41">
        <v>500000000</v>
      </c>
      <c r="L459" s="41">
        <v>500000000</v>
      </c>
      <c r="M459" s="41">
        <v>500000000</v>
      </c>
      <c r="N459" s="43">
        <v>500000000</v>
      </c>
      <c r="O459" s="43">
        <v>500000000</v>
      </c>
      <c r="P459" s="43">
        <v>570000</v>
      </c>
      <c r="Q459" s="43"/>
      <c r="R459" s="53"/>
      <c r="AC459" s="50" t="str">
        <f t="shared" si="291"/>
        <v>2022MaioCoréia do Sul</v>
      </c>
      <c r="AD459" s="2">
        <v>2022</v>
      </c>
      <c r="AE459" s="2" t="s">
        <v>58</v>
      </c>
      <c r="AF459" s="2" t="s">
        <v>51</v>
      </c>
      <c r="AG459" s="2" t="s">
        <v>49</v>
      </c>
      <c r="AH459" s="54">
        <f t="shared" si="244"/>
        <v>3000570000</v>
      </c>
      <c r="AI459" s="27">
        <f t="shared" si="255"/>
        <v>1.2382276627806369E-2</v>
      </c>
      <c r="AJ459" s="28">
        <f t="shared" si="256"/>
        <v>111017660.1208556</v>
      </c>
      <c r="AK459" s="46">
        <f t="shared" si="248"/>
        <v>18499428.462068141</v>
      </c>
      <c r="AL459" s="46">
        <f t="shared" si="249"/>
        <v>18499428.462068141</v>
      </c>
      <c r="AM459" s="46">
        <f t="shared" si="250"/>
        <v>18499428.462068141</v>
      </c>
      <c r="AN459" s="46">
        <f t="shared" si="251"/>
        <v>18499428.462068141</v>
      </c>
      <c r="AO459" s="46">
        <f t="shared" si="252"/>
        <v>18499428.462068141</v>
      </c>
      <c r="AP459" s="46">
        <f t="shared" si="253"/>
        <v>18499428.462068141</v>
      </c>
      <c r="AQ459" s="46">
        <f t="shared" si="254"/>
        <v>21089.348446757678</v>
      </c>
      <c r="BG459" s="50" t="str">
        <f t="shared" si="288"/>
        <v>2022NovembroCosta Rica</v>
      </c>
      <c r="BH459" s="2">
        <v>2022</v>
      </c>
      <c r="BI459" s="55" t="s">
        <v>64</v>
      </c>
      <c r="BJ459" s="55" t="str">
        <f t="shared" si="292"/>
        <v>Novembro/2022</v>
      </c>
      <c r="BK459" s="2" t="s">
        <v>27</v>
      </c>
      <c r="BL459" s="2" t="s">
        <v>20</v>
      </c>
      <c r="BM459" s="52" t="s">
        <v>1201</v>
      </c>
      <c r="BN459" s="51">
        <f t="shared" si="289"/>
        <v>3077634.152209729</v>
      </c>
    </row>
    <row r="460" spans="4:66" x14ac:dyDescent="0.25">
      <c r="D460" t="str">
        <f t="shared" si="293"/>
        <v>2022MaioVietnã</v>
      </c>
      <c r="E460" s="2">
        <v>2022</v>
      </c>
      <c r="F460" s="2" t="s">
        <v>58</v>
      </c>
      <c r="G460" s="2" t="s">
        <v>51</v>
      </c>
      <c r="H460" s="2" t="s">
        <v>47</v>
      </c>
      <c r="I460" s="45">
        <f t="shared" si="290"/>
        <v>1680450000</v>
      </c>
      <c r="J460" s="33">
        <v>280000000</v>
      </c>
      <c r="K460" s="41">
        <v>280000000</v>
      </c>
      <c r="L460" s="41">
        <v>280000000</v>
      </c>
      <c r="M460" s="41">
        <v>280000000</v>
      </c>
      <c r="N460" s="43">
        <v>280000000</v>
      </c>
      <c r="O460" s="43">
        <v>280000000</v>
      </c>
      <c r="P460" s="43">
        <v>450000</v>
      </c>
      <c r="Q460" s="43"/>
      <c r="R460" s="53"/>
      <c r="AC460" s="50" t="str">
        <f t="shared" si="291"/>
        <v>2022MaioVietnã</v>
      </c>
      <c r="AD460" s="2">
        <v>2022</v>
      </c>
      <c r="AE460" s="2" t="s">
        <v>58</v>
      </c>
      <c r="AF460" s="2" t="s">
        <v>51</v>
      </c>
      <c r="AG460" s="2" t="s">
        <v>47</v>
      </c>
      <c r="AH460" s="54">
        <f t="shared" si="244"/>
        <v>1680450000</v>
      </c>
      <c r="AI460" s="27">
        <f t="shared" si="255"/>
        <v>6.9346146762772447E-3</v>
      </c>
      <c r="AJ460" s="28">
        <f t="shared" si="256"/>
        <v>62174729.118164808</v>
      </c>
      <c r="AK460" s="46">
        <f t="shared" si="248"/>
        <v>10359679.938758157</v>
      </c>
      <c r="AL460" s="46">
        <f t="shared" si="249"/>
        <v>10359679.938758157</v>
      </c>
      <c r="AM460" s="46">
        <f t="shared" si="250"/>
        <v>10359679.938758157</v>
      </c>
      <c r="AN460" s="46">
        <f t="shared" si="251"/>
        <v>10359679.938758157</v>
      </c>
      <c r="AO460" s="46">
        <f t="shared" si="252"/>
        <v>10359679.938758157</v>
      </c>
      <c r="AP460" s="46">
        <f t="shared" si="253"/>
        <v>10359679.938758157</v>
      </c>
      <c r="AQ460" s="46">
        <f t="shared" si="254"/>
        <v>16649.485615861326</v>
      </c>
      <c r="BG460" s="50" t="str">
        <f t="shared" si="288"/>
        <v>2022NovembroEl Salvador</v>
      </c>
      <c r="BH460" s="2">
        <v>2022</v>
      </c>
      <c r="BI460" s="55" t="s">
        <v>64</v>
      </c>
      <c r="BJ460" s="55" t="str">
        <f t="shared" si="292"/>
        <v>Novembro/2022</v>
      </c>
      <c r="BK460" s="2" t="s">
        <v>27</v>
      </c>
      <c r="BL460" s="2" t="s">
        <v>21</v>
      </c>
      <c r="BM460" s="52" t="s">
        <v>1201</v>
      </c>
      <c r="BN460" s="51">
        <f t="shared" si="289"/>
        <v>391828.42215633125</v>
      </c>
    </row>
    <row r="461" spans="4:66" x14ac:dyDescent="0.25">
      <c r="D461" t="str">
        <f t="shared" si="293"/>
        <v>2022MaioFilipinas</v>
      </c>
      <c r="E461" s="2">
        <v>2022</v>
      </c>
      <c r="F461" s="2" t="s">
        <v>58</v>
      </c>
      <c r="G461" s="2" t="s">
        <v>51</v>
      </c>
      <c r="H461" s="2" t="s">
        <v>48</v>
      </c>
      <c r="I461" s="45">
        <f t="shared" si="290"/>
        <v>960530000</v>
      </c>
      <c r="J461" s="33">
        <v>160000000</v>
      </c>
      <c r="K461" s="41">
        <v>160000000</v>
      </c>
      <c r="L461" s="41">
        <v>160000000</v>
      </c>
      <c r="M461" s="41">
        <v>160000000</v>
      </c>
      <c r="N461" s="43">
        <v>160000000</v>
      </c>
      <c r="O461" s="43">
        <v>160000000</v>
      </c>
      <c r="P461" s="43">
        <v>530000</v>
      </c>
      <c r="Q461" s="43"/>
      <c r="R461" s="53"/>
      <c r="AC461" s="50" t="str">
        <f t="shared" si="291"/>
        <v>2022MaioFilipinas</v>
      </c>
      <c r="AD461" s="2">
        <v>2022</v>
      </c>
      <c r="AE461" s="2" t="s">
        <v>58</v>
      </c>
      <c r="AF461" s="2" t="s">
        <v>51</v>
      </c>
      <c r="AG461" s="2" t="s">
        <v>48</v>
      </c>
      <c r="AH461" s="54">
        <f t="shared" si="244"/>
        <v>960530000</v>
      </c>
      <c r="AI461" s="27">
        <f t="shared" si="255"/>
        <v>3.963762941476736E-3</v>
      </c>
      <c r="AJ461" s="28">
        <f t="shared" si="256"/>
        <v>35538512.041340619</v>
      </c>
      <c r="AK461" s="46">
        <f t="shared" si="248"/>
        <v>5919817.1078618038</v>
      </c>
      <c r="AL461" s="46">
        <f t="shared" si="249"/>
        <v>5919817.1078618038</v>
      </c>
      <c r="AM461" s="46">
        <f t="shared" si="250"/>
        <v>5919817.1078618038</v>
      </c>
      <c r="AN461" s="46">
        <f t="shared" si="251"/>
        <v>5919817.1078618038</v>
      </c>
      <c r="AO461" s="46">
        <f t="shared" si="252"/>
        <v>5919817.1078618038</v>
      </c>
      <c r="AP461" s="46">
        <f t="shared" si="253"/>
        <v>5919817.1078618038</v>
      </c>
      <c r="AQ461" s="46">
        <f t="shared" si="254"/>
        <v>19609.394169792227</v>
      </c>
      <c r="BG461" s="50" t="str">
        <f t="shared" si="288"/>
        <v>2022NovembroGuatemala</v>
      </c>
      <c r="BH461" s="2">
        <v>2022</v>
      </c>
      <c r="BI461" s="55" t="s">
        <v>64</v>
      </c>
      <c r="BJ461" s="55" t="str">
        <f t="shared" si="292"/>
        <v>Novembro/2022</v>
      </c>
      <c r="BK461" s="2" t="s">
        <v>27</v>
      </c>
      <c r="BL461" s="2" t="s">
        <v>22</v>
      </c>
      <c r="BM461" s="52" t="s">
        <v>1201</v>
      </c>
      <c r="BN461" s="51">
        <f t="shared" si="289"/>
        <v>2317130.8055699407</v>
      </c>
    </row>
    <row r="462" spans="4:66" x14ac:dyDescent="0.25">
      <c r="D462" t="str">
        <f t="shared" si="293"/>
        <v>2022MaioOutros - Ásia</v>
      </c>
      <c r="E462" s="2">
        <v>2022</v>
      </c>
      <c r="F462" s="2" t="s">
        <v>58</v>
      </c>
      <c r="G462" s="2" t="s">
        <v>51</v>
      </c>
      <c r="H462" s="2" t="s">
        <v>1195</v>
      </c>
      <c r="I462" s="45">
        <f t="shared" si="290"/>
        <v>5040440000</v>
      </c>
      <c r="J462" s="33">
        <v>840000000</v>
      </c>
      <c r="K462" s="41">
        <v>840000000</v>
      </c>
      <c r="L462" s="41">
        <v>840000000</v>
      </c>
      <c r="M462" s="41">
        <v>840000000</v>
      </c>
      <c r="N462" s="43">
        <v>840000000</v>
      </c>
      <c r="O462" s="43">
        <v>840000000</v>
      </c>
      <c r="P462" s="43">
        <v>440000</v>
      </c>
      <c r="Q462" s="43"/>
      <c r="R462" s="53"/>
      <c r="AC462" s="50" t="str">
        <f t="shared" si="291"/>
        <v>2022MaioOutros - Ásia</v>
      </c>
      <c r="AD462" s="2">
        <v>2022</v>
      </c>
      <c r="AE462" s="2" t="s">
        <v>58</v>
      </c>
      <c r="AF462" s="2" t="s">
        <v>51</v>
      </c>
      <c r="AG462" s="2" t="s">
        <v>1195</v>
      </c>
      <c r="AH462" s="54">
        <f t="shared" si="244"/>
        <v>5040440000</v>
      </c>
      <c r="AI462" s="27">
        <f t="shared" si="255"/>
        <v>2.0800088785084277E-2</v>
      </c>
      <c r="AJ462" s="28">
        <f t="shared" si="256"/>
        <v>186490518.39469346</v>
      </c>
      <c r="AK462" s="46">
        <f t="shared" si="248"/>
        <v>31079039.816274472</v>
      </c>
      <c r="AL462" s="46">
        <f t="shared" si="249"/>
        <v>31079039.816274472</v>
      </c>
      <c r="AM462" s="46">
        <f t="shared" si="250"/>
        <v>31079039.816274472</v>
      </c>
      <c r="AN462" s="46">
        <f t="shared" si="251"/>
        <v>31079039.816274472</v>
      </c>
      <c r="AO462" s="46">
        <f t="shared" si="252"/>
        <v>31079039.816274472</v>
      </c>
      <c r="AP462" s="46">
        <f t="shared" si="253"/>
        <v>31079039.816274472</v>
      </c>
      <c r="AQ462" s="46">
        <f t="shared" si="254"/>
        <v>16279.497046619963</v>
      </c>
      <c r="BG462" s="50" t="str">
        <f t="shared" si="288"/>
        <v>2022NovembroHonduras</v>
      </c>
      <c r="BH462" s="2">
        <v>2022</v>
      </c>
      <c r="BI462" s="55" t="s">
        <v>64</v>
      </c>
      <c r="BJ462" s="55" t="str">
        <f t="shared" si="292"/>
        <v>Novembro/2022</v>
      </c>
      <c r="BK462" s="2" t="s">
        <v>27</v>
      </c>
      <c r="BL462" s="2" t="s">
        <v>23</v>
      </c>
      <c r="BM462" s="52" t="s">
        <v>1201</v>
      </c>
      <c r="BN462" s="51">
        <f t="shared" si="289"/>
        <v>778313.72946507623</v>
      </c>
    </row>
    <row r="463" spans="4:66" x14ac:dyDescent="0.25">
      <c r="D463" t="str">
        <f t="shared" ref="D463:D470" si="294">_xlfn.CONCAT(E463,F463,H463)</f>
        <v>2022JunhoChina</v>
      </c>
      <c r="E463" s="2">
        <v>2022</v>
      </c>
      <c r="F463" s="2" t="s">
        <v>59</v>
      </c>
      <c r="G463" s="2" t="s">
        <v>51</v>
      </c>
      <c r="H463" s="2" t="s">
        <v>43</v>
      </c>
      <c r="I463" s="45">
        <f t="shared" si="290"/>
        <v>13801470000</v>
      </c>
      <c r="J463" s="33">
        <v>2300000000</v>
      </c>
      <c r="K463" s="41">
        <v>2300000000</v>
      </c>
      <c r="L463" s="41">
        <v>2300000000</v>
      </c>
      <c r="M463" s="41">
        <v>2300000000</v>
      </c>
      <c r="N463" s="43">
        <v>2300000000</v>
      </c>
      <c r="O463" s="43">
        <v>2300000000</v>
      </c>
      <c r="P463" s="43">
        <v>1470000</v>
      </c>
      <c r="Q463" s="43"/>
      <c r="R463" s="53"/>
      <c r="AC463" s="50" t="str">
        <f t="shared" si="291"/>
        <v>2022JunhoChina</v>
      </c>
      <c r="AD463" s="2">
        <v>2022</v>
      </c>
      <c r="AE463" s="2" t="s">
        <v>59</v>
      </c>
      <c r="AF463" s="2" t="s">
        <v>51</v>
      </c>
      <c r="AG463" s="2" t="s">
        <v>43</v>
      </c>
      <c r="AH463" s="54">
        <f t="shared" si="244"/>
        <v>13801470000</v>
      </c>
      <c r="AI463" s="27">
        <f t="shared" si="255"/>
        <v>5.6953718596923504E-2</v>
      </c>
      <c r="AJ463" s="28">
        <f t="shared" si="256"/>
        <v>510638613.8727591</v>
      </c>
      <c r="AK463" s="46">
        <f t="shared" ref="AK463:AK470" si="295">(VLOOKUP($AC463,$D:$P,7,FALSE)/VLOOKUP($AC463,$D:$P,6,FALSE))*$AJ463</f>
        <v>85097370.925513446</v>
      </c>
      <c r="AL463" s="46">
        <f t="shared" ref="AL463:AL470" si="296">(VLOOKUP($AC463,$D:$P,8,FALSE)/VLOOKUP($AC463,$D:$P,6,FALSE))*$AJ463</f>
        <v>85097370.925513446</v>
      </c>
      <c r="AM463" s="46">
        <f t="shared" ref="AM463:AM470" si="297">(VLOOKUP($AC463,$D:$P,9,FALSE)/VLOOKUP($AC463,$D:$P,6,FALSE))*$AJ463</f>
        <v>85097370.925513446</v>
      </c>
      <c r="AN463" s="46">
        <f t="shared" ref="AN463:AN470" si="298">(VLOOKUP($AC463,$D:$P,10,FALSE)/VLOOKUP($AC463,$D:$P,6,FALSE))*$AJ463</f>
        <v>85097370.925513446</v>
      </c>
      <c r="AO463" s="46">
        <f t="shared" ref="AO463:AO470" si="299">(VLOOKUP($AC463,$D:$P,11,FALSE)/VLOOKUP($AC463,$D:$P,6,FALSE))*$AJ463</f>
        <v>85097370.925513446</v>
      </c>
      <c r="AP463" s="46">
        <f t="shared" ref="AP463:AP470" si="300">(VLOOKUP($AC463,$D:$P,12,FALSE)/VLOOKUP($AC463,$D:$P,6,FALSE))*$AJ463</f>
        <v>85097370.925513446</v>
      </c>
      <c r="AQ463" s="46">
        <f t="shared" ref="AQ463:AQ470" si="301">(VLOOKUP($AC463,$D:$P,13,FALSE)/VLOOKUP($AC463,$D:$P,6,FALSE))*$AJ463</f>
        <v>54388.319678480322</v>
      </c>
      <c r="BG463" s="50" t="str">
        <f t="shared" si="288"/>
        <v>2022NovembroNicarágua</v>
      </c>
      <c r="BH463" s="2">
        <v>2022</v>
      </c>
      <c r="BI463" s="55" t="s">
        <v>64</v>
      </c>
      <c r="BJ463" s="55" t="str">
        <f t="shared" si="292"/>
        <v>Novembro/2022</v>
      </c>
      <c r="BK463" s="2" t="s">
        <v>27</v>
      </c>
      <c r="BL463" s="2" t="s">
        <v>24</v>
      </c>
      <c r="BM463" s="52" t="s">
        <v>1201</v>
      </c>
      <c r="BN463" s="51">
        <f t="shared" si="289"/>
        <v>195914.21107816562</v>
      </c>
    </row>
    <row r="464" spans="4:66" x14ac:dyDescent="0.25">
      <c r="D464" t="str">
        <f t="shared" si="294"/>
        <v>2022JunhoÍndia</v>
      </c>
      <c r="E464" s="2">
        <v>2022</v>
      </c>
      <c r="F464" s="2" t="s">
        <v>59</v>
      </c>
      <c r="G464" s="2" t="s">
        <v>51</v>
      </c>
      <c r="H464" s="2" t="s">
        <v>44</v>
      </c>
      <c r="I464" s="45">
        <f t="shared" si="290"/>
        <v>9601360000</v>
      </c>
      <c r="J464" s="33">
        <v>1600000000</v>
      </c>
      <c r="K464" s="41">
        <v>1600000000</v>
      </c>
      <c r="L464" s="41">
        <v>1600000000</v>
      </c>
      <c r="M464" s="41">
        <v>1600000000</v>
      </c>
      <c r="N464" s="43">
        <v>1600000000</v>
      </c>
      <c r="O464" s="43">
        <v>1600000000</v>
      </c>
      <c r="P464" s="43">
        <v>1360000</v>
      </c>
      <c r="Q464" s="43"/>
      <c r="R464" s="53"/>
      <c r="AC464" s="50" t="str">
        <f t="shared" si="291"/>
        <v>2022JunhoÍndia</v>
      </c>
      <c r="AD464" s="2">
        <v>2022</v>
      </c>
      <c r="AE464" s="2" t="s">
        <v>59</v>
      </c>
      <c r="AF464" s="2" t="s">
        <v>51</v>
      </c>
      <c r="AG464" s="2" t="s">
        <v>44</v>
      </c>
      <c r="AH464" s="54">
        <f t="shared" si="244"/>
        <v>9601360000</v>
      </c>
      <c r="AI464" s="27">
        <f t="shared" si="255"/>
        <v>3.9621370447333326E-2</v>
      </c>
      <c r="AJ464" s="28">
        <f t="shared" si="256"/>
        <v>355239344.91712511</v>
      </c>
      <c r="AK464" s="46">
        <f t="shared" si="295"/>
        <v>59198171.07861805</v>
      </c>
      <c r="AL464" s="46">
        <f t="shared" si="296"/>
        <v>59198171.07861805</v>
      </c>
      <c r="AM464" s="46">
        <f t="shared" si="297"/>
        <v>59198171.07861805</v>
      </c>
      <c r="AN464" s="46">
        <f t="shared" si="298"/>
        <v>59198171.07861805</v>
      </c>
      <c r="AO464" s="46">
        <f t="shared" si="299"/>
        <v>59198171.07861805</v>
      </c>
      <c r="AP464" s="46">
        <f t="shared" si="300"/>
        <v>59198171.07861805</v>
      </c>
      <c r="AQ464" s="46">
        <f t="shared" si="301"/>
        <v>50318.445416825343</v>
      </c>
      <c r="BG464" s="50" t="str">
        <f t="shared" si="288"/>
        <v>2022NovembroPanamá</v>
      </c>
      <c r="BH464" s="2">
        <v>2022</v>
      </c>
      <c r="BI464" s="55" t="s">
        <v>64</v>
      </c>
      <c r="BJ464" s="55" t="str">
        <f t="shared" si="292"/>
        <v>Novembro/2022</v>
      </c>
      <c r="BK464" s="2" t="s">
        <v>27</v>
      </c>
      <c r="BL464" s="2" t="s">
        <v>25</v>
      </c>
      <c r="BM464" s="52" t="s">
        <v>1201</v>
      </c>
      <c r="BN464" s="51">
        <f t="shared" si="289"/>
        <v>1538817.0761048645</v>
      </c>
    </row>
    <row r="465" spans="4:66" x14ac:dyDescent="0.25">
      <c r="D465" t="str">
        <f t="shared" si="294"/>
        <v>2022JunhoJapão</v>
      </c>
      <c r="E465" s="2">
        <v>2022</v>
      </c>
      <c r="F465" s="2" t="s">
        <v>59</v>
      </c>
      <c r="G465" s="2" t="s">
        <v>51</v>
      </c>
      <c r="H465" s="2" t="s">
        <v>45</v>
      </c>
      <c r="I465" s="45">
        <f t="shared" si="290"/>
        <v>5101130000</v>
      </c>
      <c r="J465" s="33">
        <v>850000000</v>
      </c>
      <c r="K465" s="41">
        <v>850000000</v>
      </c>
      <c r="L465" s="41">
        <v>850000000</v>
      </c>
      <c r="M465" s="41">
        <v>850000000</v>
      </c>
      <c r="N465" s="43">
        <v>850000000</v>
      </c>
      <c r="O465" s="43">
        <v>850000000</v>
      </c>
      <c r="P465" s="43">
        <v>1130000</v>
      </c>
      <c r="Q465" s="43"/>
      <c r="R465" s="53"/>
      <c r="AC465" s="50" t="str">
        <f t="shared" si="291"/>
        <v>2022JunhoJapão</v>
      </c>
      <c r="AD465" s="2">
        <v>2022</v>
      </c>
      <c r="AE465" s="2" t="s">
        <v>59</v>
      </c>
      <c r="AF465" s="2" t="s">
        <v>51</v>
      </c>
      <c r="AG465" s="2" t="s">
        <v>45</v>
      </c>
      <c r="AH465" s="54">
        <f t="shared" si="244"/>
        <v>5101130000</v>
      </c>
      <c r="AI465" s="27">
        <f t="shared" si="255"/>
        <v>2.1050534656549224E-2</v>
      </c>
      <c r="AJ465" s="28">
        <f t="shared" si="256"/>
        <v>188735979.02141932</v>
      </c>
      <c r="AK465" s="46">
        <f t="shared" si="295"/>
        <v>31449028.385515839</v>
      </c>
      <c r="AL465" s="46">
        <f t="shared" si="296"/>
        <v>31449028.385515839</v>
      </c>
      <c r="AM465" s="46">
        <f t="shared" si="297"/>
        <v>31449028.385515839</v>
      </c>
      <c r="AN465" s="46">
        <f t="shared" si="298"/>
        <v>31449028.385515839</v>
      </c>
      <c r="AO465" s="46">
        <f t="shared" si="299"/>
        <v>31449028.385515839</v>
      </c>
      <c r="AP465" s="46">
        <f t="shared" si="300"/>
        <v>31449028.385515839</v>
      </c>
      <c r="AQ465" s="46">
        <f t="shared" si="301"/>
        <v>41808.708324274005</v>
      </c>
      <c r="BG465" s="50" t="str">
        <f t="shared" si="288"/>
        <v>2022DezembroCosta Rica</v>
      </c>
      <c r="BH465" s="2">
        <v>2022</v>
      </c>
      <c r="BI465" s="55" t="s">
        <v>65</v>
      </c>
      <c r="BJ465" s="55" t="str">
        <f t="shared" si="292"/>
        <v>Dezembro/2022</v>
      </c>
      <c r="BK465" s="2" t="s">
        <v>27</v>
      </c>
      <c r="BL465" s="2" t="s">
        <v>20</v>
      </c>
      <c r="BM465" s="52" t="s">
        <v>1201</v>
      </c>
      <c r="BN465" s="51">
        <f t="shared" si="289"/>
        <v>3247536.0607801075</v>
      </c>
    </row>
    <row r="466" spans="4:66" x14ac:dyDescent="0.25">
      <c r="D466" t="str">
        <f t="shared" si="294"/>
        <v>2022JunhoIndonésia</v>
      </c>
      <c r="E466" s="2">
        <v>2022</v>
      </c>
      <c r="F466" s="2" t="s">
        <v>59</v>
      </c>
      <c r="G466" s="2" t="s">
        <v>51</v>
      </c>
      <c r="H466" s="2" t="s">
        <v>46</v>
      </c>
      <c r="I466" s="45">
        <f t="shared" si="290"/>
        <v>3900990000</v>
      </c>
      <c r="J466" s="33">
        <v>650000000</v>
      </c>
      <c r="K466" s="41">
        <v>650000000</v>
      </c>
      <c r="L466" s="41">
        <v>650000000</v>
      </c>
      <c r="M466" s="41">
        <v>650000000</v>
      </c>
      <c r="N466" s="43">
        <v>650000000</v>
      </c>
      <c r="O466" s="43">
        <v>650000000</v>
      </c>
      <c r="P466" s="43">
        <v>990000</v>
      </c>
      <c r="Q466" s="43"/>
      <c r="R466" s="53"/>
      <c r="AC466" s="50" t="str">
        <f t="shared" si="291"/>
        <v>2022JunhoIndonésia</v>
      </c>
      <c r="AD466" s="2">
        <v>2022</v>
      </c>
      <c r="AE466" s="2" t="s">
        <v>59</v>
      </c>
      <c r="AF466" s="2" t="s">
        <v>51</v>
      </c>
      <c r="AG466" s="2" t="s">
        <v>46</v>
      </c>
      <c r="AH466" s="54">
        <f t="shared" si="244"/>
        <v>3900990000</v>
      </c>
      <c r="AI466" s="27">
        <f t="shared" si="255"/>
        <v>1.609798714987698E-2</v>
      </c>
      <c r="AJ466" s="28">
        <f t="shared" si="256"/>
        <v>144332170.87248638</v>
      </c>
      <c r="AK466" s="46">
        <f t="shared" si="295"/>
        <v>24049257.000688583</v>
      </c>
      <c r="AL466" s="46">
        <f t="shared" si="296"/>
        <v>24049257.000688583</v>
      </c>
      <c r="AM466" s="46">
        <f t="shared" si="297"/>
        <v>24049257.000688583</v>
      </c>
      <c r="AN466" s="46">
        <f t="shared" si="298"/>
        <v>24049257.000688583</v>
      </c>
      <c r="AO466" s="46">
        <f t="shared" si="299"/>
        <v>24049257.000688583</v>
      </c>
      <c r="AP466" s="46">
        <f t="shared" si="300"/>
        <v>24049257.000688583</v>
      </c>
      <c r="AQ466" s="46">
        <f t="shared" si="301"/>
        <v>36628.868354894912</v>
      </c>
      <c r="BG466" s="50" t="str">
        <f t="shared" si="288"/>
        <v>2022DezembroEl Salvador</v>
      </c>
      <c r="BH466" s="2">
        <v>2022</v>
      </c>
      <c r="BI466" s="55" t="s">
        <v>65</v>
      </c>
      <c r="BJ466" s="55" t="str">
        <f t="shared" si="292"/>
        <v>Dezembro/2022</v>
      </c>
      <c r="BK466" s="2" t="s">
        <v>27</v>
      </c>
      <c r="BL466" s="2" t="s">
        <v>21</v>
      </c>
      <c r="BM466" s="52" t="s">
        <v>1201</v>
      </c>
      <c r="BN466" s="51">
        <f t="shared" si="289"/>
        <v>414199.21171027201</v>
      </c>
    </row>
    <row r="467" spans="4:66" x14ac:dyDescent="0.25">
      <c r="D467" t="str">
        <f t="shared" si="294"/>
        <v>2022JunhoCoréia do Sul</v>
      </c>
      <c r="E467" s="2">
        <v>2022</v>
      </c>
      <c r="F467" s="2" t="s">
        <v>59</v>
      </c>
      <c r="G467" s="2" t="s">
        <v>51</v>
      </c>
      <c r="H467" s="2" t="s">
        <v>49</v>
      </c>
      <c r="I467" s="45">
        <f t="shared" si="290"/>
        <v>3300870000</v>
      </c>
      <c r="J467" s="33">
        <v>550000000</v>
      </c>
      <c r="K467" s="41">
        <v>550000000</v>
      </c>
      <c r="L467" s="41">
        <v>550000000</v>
      </c>
      <c r="M467" s="41">
        <v>550000000</v>
      </c>
      <c r="N467" s="43">
        <v>550000000</v>
      </c>
      <c r="O467" s="43">
        <v>550000000</v>
      </c>
      <c r="P467" s="43">
        <v>870000</v>
      </c>
      <c r="Q467" s="43"/>
      <c r="R467" s="53"/>
      <c r="AC467" s="50" t="str">
        <f t="shared" si="291"/>
        <v>2022JunhoCoréia do Sul</v>
      </c>
      <c r="AD467" s="2">
        <v>2022</v>
      </c>
      <c r="AE467" s="2" t="s">
        <v>59</v>
      </c>
      <c r="AF467" s="2" t="s">
        <v>51</v>
      </c>
      <c r="AG467" s="2" t="s">
        <v>49</v>
      </c>
      <c r="AH467" s="54">
        <f t="shared" si="244"/>
        <v>3300870000</v>
      </c>
      <c r="AI467" s="27">
        <f t="shared" si="255"/>
        <v>1.362150706446682E-2</v>
      </c>
      <c r="AJ467" s="28">
        <f t="shared" si="256"/>
        <v>122128416.85517372</v>
      </c>
      <c r="AK467" s="46">
        <f t="shared" si="295"/>
        <v>20349371.308274951</v>
      </c>
      <c r="AL467" s="46">
        <f t="shared" si="296"/>
        <v>20349371.308274951</v>
      </c>
      <c r="AM467" s="46">
        <f t="shared" si="297"/>
        <v>20349371.308274951</v>
      </c>
      <c r="AN467" s="46">
        <f t="shared" si="298"/>
        <v>20349371.308274951</v>
      </c>
      <c r="AO467" s="46">
        <f t="shared" si="299"/>
        <v>20349371.308274951</v>
      </c>
      <c r="AP467" s="46">
        <f t="shared" si="300"/>
        <v>20349371.308274951</v>
      </c>
      <c r="AQ467" s="46">
        <f t="shared" si="301"/>
        <v>32189.00552399856</v>
      </c>
      <c r="BG467" s="50" t="str">
        <f t="shared" si="288"/>
        <v>2022DezembroGuatemala</v>
      </c>
      <c r="BH467" s="2">
        <v>2022</v>
      </c>
      <c r="BI467" s="55" t="s">
        <v>65</v>
      </c>
      <c r="BJ467" s="55" t="str">
        <f t="shared" si="292"/>
        <v>Dezembro/2022</v>
      </c>
      <c r="BK467" s="2" t="s">
        <v>27</v>
      </c>
      <c r="BL467" s="2" t="s">
        <v>22</v>
      </c>
      <c r="BM467" s="52" t="s">
        <v>1201</v>
      </c>
      <c r="BN467" s="51">
        <f t="shared" si="289"/>
        <v>2445917.7588063483</v>
      </c>
    </row>
    <row r="468" spans="4:66" x14ac:dyDescent="0.25">
      <c r="D468" t="str">
        <f t="shared" si="294"/>
        <v>2022JunhoVietnã</v>
      </c>
      <c r="E468" s="2">
        <v>2022</v>
      </c>
      <c r="F468" s="2" t="s">
        <v>59</v>
      </c>
      <c r="G468" s="2" t="s">
        <v>51</v>
      </c>
      <c r="H468" s="2" t="s">
        <v>47</v>
      </c>
      <c r="I468" s="45">
        <f t="shared" si="290"/>
        <v>1800750000</v>
      </c>
      <c r="J468" s="33">
        <v>300000000</v>
      </c>
      <c r="K468" s="41">
        <v>300000000</v>
      </c>
      <c r="L468" s="41">
        <v>300000000</v>
      </c>
      <c r="M468" s="41">
        <v>300000000</v>
      </c>
      <c r="N468" s="43">
        <v>300000000</v>
      </c>
      <c r="O468" s="43">
        <v>300000000</v>
      </c>
      <c r="P468" s="43">
        <v>750000</v>
      </c>
      <c r="Q468" s="43"/>
      <c r="R468" s="53"/>
      <c r="AC468" s="50" t="str">
        <f t="shared" si="291"/>
        <v>2022JunhoVietnã</v>
      </c>
      <c r="AD468" s="2">
        <v>2022</v>
      </c>
      <c r="AE468" s="2" t="s">
        <v>59</v>
      </c>
      <c r="AF468" s="2" t="s">
        <v>51</v>
      </c>
      <c r="AG468" s="2" t="s">
        <v>47</v>
      </c>
      <c r="AH468" s="54">
        <f t="shared" si="244"/>
        <v>1800750000</v>
      </c>
      <c r="AI468" s="27">
        <f t="shared" si="255"/>
        <v>7.4310496464079553E-3</v>
      </c>
      <c r="AJ468" s="28">
        <f t="shared" si="256"/>
        <v>66625691.606138408</v>
      </c>
      <c r="AK468" s="46">
        <f t="shared" si="295"/>
        <v>11099657.077240884</v>
      </c>
      <c r="AL468" s="46">
        <f t="shared" si="296"/>
        <v>11099657.077240884</v>
      </c>
      <c r="AM468" s="46">
        <f t="shared" si="297"/>
        <v>11099657.077240884</v>
      </c>
      <c r="AN468" s="46">
        <f t="shared" si="298"/>
        <v>11099657.077240884</v>
      </c>
      <c r="AO468" s="46">
        <f t="shared" si="299"/>
        <v>11099657.077240884</v>
      </c>
      <c r="AP468" s="46">
        <f t="shared" si="300"/>
        <v>11099657.077240884</v>
      </c>
      <c r="AQ468" s="46">
        <f t="shared" si="301"/>
        <v>27749.142693102211</v>
      </c>
      <c r="BG468" s="50" t="str">
        <f t="shared" si="288"/>
        <v>2022DezembroHonduras</v>
      </c>
      <c r="BH468" s="2">
        <v>2022</v>
      </c>
      <c r="BI468" s="55" t="s">
        <v>65</v>
      </c>
      <c r="BJ468" s="55" t="str">
        <f t="shared" si="292"/>
        <v>Dezembro/2022</v>
      </c>
      <c r="BK468" s="2" t="s">
        <v>27</v>
      </c>
      <c r="BL468" s="2" t="s">
        <v>23</v>
      </c>
      <c r="BM468" s="52" t="s">
        <v>1201</v>
      </c>
      <c r="BN468" s="51">
        <f t="shared" si="289"/>
        <v>821257.05770140165</v>
      </c>
    </row>
    <row r="469" spans="4:66" x14ac:dyDescent="0.25">
      <c r="D469" t="str">
        <f t="shared" si="294"/>
        <v>2022JunhoFilipinas</v>
      </c>
      <c r="E469" s="2">
        <v>2022</v>
      </c>
      <c r="F469" s="2" t="s">
        <v>59</v>
      </c>
      <c r="G469" s="2" t="s">
        <v>51</v>
      </c>
      <c r="H469" s="2" t="s">
        <v>48</v>
      </c>
      <c r="I469" s="45">
        <f t="shared" si="290"/>
        <v>1020630000</v>
      </c>
      <c r="J469" s="33">
        <v>170000000</v>
      </c>
      <c r="K469" s="41">
        <v>170000000</v>
      </c>
      <c r="L469" s="41">
        <v>170000000</v>
      </c>
      <c r="M469" s="41">
        <v>170000000</v>
      </c>
      <c r="N469" s="43">
        <v>170000000</v>
      </c>
      <c r="O469" s="43">
        <v>170000000</v>
      </c>
      <c r="P469" s="43">
        <v>630000</v>
      </c>
      <c r="Q469" s="43"/>
      <c r="R469" s="53"/>
      <c r="AC469" s="50" t="str">
        <f t="shared" si="291"/>
        <v>2022JunhoFilipinas</v>
      </c>
      <c r="AD469" s="2">
        <v>2022</v>
      </c>
      <c r="AE469" s="2" t="s">
        <v>59</v>
      </c>
      <c r="AF469" s="2" t="s">
        <v>51</v>
      </c>
      <c r="AG469" s="2" t="s">
        <v>48</v>
      </c>
      <c r="AH469" s="54">
        <f t="shared" si="244"/>
        <v>1020630000</v>
      </c>
      <c r="AI469" s="27">
        <f t="shared" si="255"/>
        <v>4.2117740944680555E-3</v>
      </c>
      <c r="AJ469" s="28">
        <f t="shared" si="256"/>
        <v>37762143.342481211</v>
      </c>
      <c r="AK469" s="46">
        <f t="shared" si="295"/>
        <v>6289805.6771031674</v>
      </c>
      <c r="AL469" s="46">
        <f t="shared" si="296"/>
        <v>6289805.6771031674</v>
      </c>
      <c r="AM469" s="46">
        <f t="shared" si="297"/>
        <v>6289805.6771031674</v>
      </c>
      <c r="AN469" s="46">
        <f t="shared" si="298"/>
        <v>6289805.6771031674</v>
      </c>
      <c r="AO469" s="46">
        <f t="shared" si="299"/>
        <v>6289805.6771031674</v>
      </c>
      <c r="AP469" s="46">
        <f t="shared" si="300"/>
        <v>6289805.6771031674</v>
      </c>
      <c r="AQ469" s="46">
        <f t="shared" si="301"/>
        <v>23309.279862205858</v>
      </c>
      <c r="BG469" s="50" t="str">
        <f t="shared" si="288"/>
        <v>2022DezembroNicarágua</v>
      </c>
      <c r="BH469" s="2">
        <v>2022</v>
      </c>
      <c r="BI469" s="55" t="s">
        <v>65</v>
      </c>
      <c r="BJ469" s="55" t="str">
        <f t="shared" si="292"/>
        <v>Dezembro/2022</v>
      </c>
      <c r="BK469" s="2" t="s">
        <v>27</v>
      </c>
      <c r="BL469" s="2" t="s">
        <v>24</v>
      </c>
      <c r="BM469" s="52" t="s">
        <v>1201</v>
      </c>
      <c r="BN469" s="51">
        <f t="shared" si="289"/>
        <v>207099.60585513603</v>
      </c>
    </row>
    <row r="470" spans="4:66" x14ac:dyDescent="0.25">
      <c r="D470" t="str">
        <f t="shared" si="294"/>
        <v>2022JunhoOutros - Ásia</v>
      </c>
      <c r="E470" s="2">
        <v>2022</v>
      </c>
      <c r="F470" s="2" t="s">
        <v>59</v>
      </c>
      <c r="G470" s="2" t="s">
        <v>51</v>
      </c>
      <c r="H470" s="2" t="s">
        <v>1195</v>
      </c>
      <c r="I470" s="45">
        <f t="shared" si="290"/>
        <v>5403480000</v>
      </c>
      <c r="J470" s="33">
        <v>920000000</v>
      </c>
      <c r="K470" s="41">
        <v>920000000</v>
      </c>
      <c r="L470" s="41">
        <v>920000000</v>
      </c>
      <c r="M470" s="41">
        <v>920000000</v>
      </c>
      <c r="N470" s="43">
        <v>920000000</v>
      </c>
      <c r="O470" s="43">
        <v>800000000</v>
      </c>
      <c r="P470" s="43">
        <v>3480000</v>
      </c>
      <c r="Q470" s="43"/>
      <c r="R470" s="53"/>
      <c r="AC470" s="50" t="str">
        <f t="shared" si="291"/>
        <v>2022JunhoOutros - Ásia</v>
      </c>
      <c r="AD470" s="2">
        <v>2022</v>
      </c>
      <c r="AE470" s="2" t="s">
        <v>59</v>
      </c>
      <c r="AF470" s="2" t="s">
        <v>51</v>
      </c>
      <c r="AG470" s="2" t="s">
        <v>1195</v>
      </c>
      <c r="AH470" s="54">
        <f t="shared" si="244"/>
        <v>5403480000</v>
      </c>
      <c r="AI470" s="27">
        <f t="shared" si="255"/>
        <v>2.2298224708245152E-2</v>
      </c>
      <c r="AJ470" s="28">
        <f t="shared" si="256"/>
        <v>199922583.4124319</v>
      </c>
      <c r="AK470" s="46">
        <f t="shared" si="295"/>
        <v>34038948.37020538</v>
      </c>
      <c r="AL470" s="46">
        <f t="shared" si="296"/>
        <v>34038948.37020538</v>
      </c>
      <c r="AM470" s="46">
        <f t="shared" si="297"/>
        <v>34038948.37020538</v>
      </c>
      <c r="AN470" s="46">
        <f t="shared" si="298"/>
        <v>34038948.37020538</v>
      </c>
      <c r="AO470" s="46">
        <f t="shared" si="299"/>
        <v>34038948.37020538</v>
      </c>
      <c r="AP470" s="46">
        <f t="shared" si="300"/>
        <v>29599085.539309025</v>
      </c>
      <c r="AQ470" s="46">
        <f t="shared" si="301"/>
        <v>128756.02209599424</v>
      </c>
      <c r="BG470" s="50" t="str">
        <f t="shared" si="288"/>
        <v>2022DezembroPanamá</v>
      </c>
      <c r="BH470" s="2">
        <v>2022</v>
      </c>
      <c r="BI470" s="55" t="s">
        <v>65</v>
      </c>
      <c r="BJ470" s="55" t="str">
        <f t="shared" si="292"/>
        <v>Dezembro/2022</v>
      </c>
      <c r="BK470" s="2" t="s">
        <v>27</v>
      </c>
      <c r="BL470" s="2" t="s">
        <v>25</v>
      </c>
      <c r="BM470" s="52" t="s">
        <v>1201</v>
      </c>
      <c r="BN470" s="51">
        <f t="shared" si="289"/>
        <v>1622875.3596751606</v>
      </c>
    </row>
    <row r="471" spans="4:66" x14ac:dyDescent="0.25">
      <c r="D471" t="str">
        <f t="shared" ref="D471:D515" si="302">_xlfn.CONCAT(E471,F471,H471)</f>
        <v>2022JulhoChina</v>
      </c>
      <c r="E471" s="2">
        <v>2022</v>
      </c>
      <c r="F471" s="2" t="s">
        <v>60</v>
      </c>
      <c r="G471" s="2" t="s">
        <v>51</v>
      </c>
      <c r="H471" s="2" t="s">
        <v>43</v>
      </c>
      <c r="I471" s="45">
        <f>SUM(J471:P471)</f>
        <v>1359745546.136543</v>
      </c>
      <c r="J471" s="33">
        <v>644420945.66804993</v>
      </c>
      <c r="K471" s="41">
        <v>81496325.032226846</v>
      </c>
      <c r="L471" s="41">
        <v>256539498.76760438</v>
      </c>
      <c r="M471" s="41">
        <v>66250200.383493632</v>
      </c>
      <c r="N471" s="43">
        <v>11374281.391141979</v>
      </c>
      <c r="O471" s="43">
        <v>7597891.213962811</v>
      </c>
      <c r="P471" s="43">
        <v>292066403.68006349</v>
      </c>
      <c r="AC471" s="50" t="str">
        <f t="shared" ref="AC471:AC515" si="303">_xlfn.CONCAT(AD471,AE471,AG471)</f>
        <v>2022JulhoChina</v>
      </c>
      <c r="AD471" s="2">
        <v>2022</v>
      </c>
      <c r="AE471" s="2" t="s">
        <v>60</v>
      </c>
      <c r="AF471" s="2" t="s">
        <v>51</v>
      </c>
      <c r="AG471" s="2" t="s">
        <v>43</v>
      </c>
      <c r="AH471" s="54">
        <f t="shared" si="244"/>
        <v>1359745546.136543</v>
      </c>
      <c r="AI471" s="27">
        <f>AH471/SUM($AH$423:$AH$518)</f>
        <v>5.6111823739123977E-3</v>
      </c>
      <c r="AJ471" s="28">
        <f t="shared" ref="AJ471:AJ487" si="304">AI471*$AA$7</f>
        <v>50309030.9147375</v>
      </c>
      <c r="AK471" s="46">
        <f t="shared" ref="AK471:AK502" si="305">(VLOOKUP($AC471,$D:$P,7,FALSE)/VLOOKUP($AC471,$D:$P,6,FALSE))*$AJ471</f>
        <v>23842838.367688779</v>
      </c>
      <c r="AL471" s="46">
        <f t="shared" ref="AL471:AL502" si="306">(VLOOKUP($AC471,$D:$P,8,FALSE)/VLOOKUP($AC471,$D:$P,6,FALSE))*$AJ471</f>
        <v>3015270.8697102671</v>
      </c>
      <c r="AM471" s="46">
        <f t="shared" ref="AM471:AM502" si="307">(VLOOKUP($AC471,$D:$P,9,FALSE)/VLOOKUP($AC471,$D:$P,6,FALSE))*$AJ471</f>
        <v>9491668.2102922294</v>
      </c>
      <c r="AN471" s="46">
        <f t="shared" ref="AN471:AN502" si="308">(VLOOKUP($AC471,$D:$P,10,FALSE)/VLOOKUP($AC471,$D:$P,6,FALSE))*$AJ471</f>
        <v>2451181.6851842394</v>
      </c>
      <c r="AO471" s="46">
        <f t="shared" ref="AO471:AO502" si="309">(VLOOKUP($AC471,$D:$P,11,FALSE)/VLOOKUP($AC471,$D:$P,6,FALSE))*$AJ471</f>
        <v>420835.40980572783</v>
      </c>
      <c r="AP471" s="46">
        <f t="shared" ref="AP471:AP502" si="310">(VLOOKUP($AC471,$D:$P,12,FALSE)/VLOOKUP($AC471,$D:$P,6,FALSE))*$AJ471</f>
        <v>281113.28995056212</v>
      </c>
      <c r="AQ471" s="46">
        <f t="shared" ref="AQ471:AQ502" si="311">(VLOOKUP($AC471,$D:$P,13,FALSE)/VLOOKUP($AC471,$D:$P,6,FALSE))*$AJ471</f>
        <v>10806123.082105698</v>
      </c>
      <c r="BG471" s="50" t="str">
        <f t="shared" si="288"/>
        <v>2022JaneiroCosta Rica</v>
      </c>
      <c r="BH471" s="2">
        <v>2022</v>
      </c>
      <c r="BI471" s="55" t="s">
        <v>16</v>
      </c>
      <c r="BJ471" s="55" t="str">
        <f t="shared" si="292"/>
        <v>Janeiro/2022</v>
      </c>
      <c r="BK471" s="2" t="s">
        <v>27</v>
      </c>
      <c r="BL471" s="2" t="s">
        <v>20</v>
      </c>
      <c r="BM471" s="52" t="s">
        <v>1202</v>
      </c>
      <c r="BN471" s="51">
        <f t="shared" si="289"/>
        <v>974764.3892202921</v>
      </c>
    </row>
    <row r="472" spans="4:66" x14ac:dyDescent="0.25">
      <c r="D472" t="str">
        <f t="shared" si="302"/>
        <v>2022JulhoÍndia</v>
      </c>
      <c r="E472" s="2">
        <v>2022</v>
      </c>
      <c r="F472" s="2" t="s">
        <v>60</v>
      </c>
      <c r="G472" s="2" t="s">
        <v>51</v>
      </c>
      <c r="H472" s="2" t="s">
        <v>44</v>
      </c>
      <c r="I472" s="45">
        <f t="shared" ref="I472:I515" si="312">SUM(J472:P472)</f>
        <v>472838725.94580352</v>
      </c>
      <c r="J472" s="33">
        <v>136695352.11140454</v>
      </c>
      <c r="K472" s="41">
        <v>33956802.096761189</v>
      </c>
      <c r="L472" s="41">
        <v>106891457.81983517</v>
      </c>
      <c r="M472" s="41">
        <v>26500080.153397452</v>
      </c>
      <c r="N472" s="43">
        <v>5687140.6955709895</v>
      </c>
      <c r="O472" s="43">
        <v>3798945.6069814055</v>
      </c>
      <c r="P472" s="43">
        <v>159308947.46185282</v>
      </c>
      <c r="AC472" s="50" t="str">
        <f t="shared" si="303"/>
        <v>2022JulhoÍndia</v>
      </c>
      <c r="AD472" s="2">
        <v>2022</v>
      </c>
      <c r="AE472" s="2" t="s">
        <v>60</v>
      </c>
      <c r="AF472" s="2" t="s">
        <v>51</v>
      </c>
      <c r="AG472" s="2" t="s">
        <v>44</v>
      </c>
      <c r="AH472" s="54">
        <f t="shared" si="244"/>
        <v>472838725.94580352</v>
      </c>
      <c r="AI472" s="27">
        <f t="shared" ref="AI472:AI518" si="313">AH472/SUM($AH$423:$AH$518)</f>
        <v>1.9512359001791204E-3</v>
      </c>
      <c r="AJ472" s="28">
        <f t="shared" si="304"/>
        <v>17494492.36945967</v>
      </c>
      <c r="AK472" s="46">
        <f t="shared" si="305"/>
        <v>5057571.7749642869</v>
      </c>
      <c r="AL472" s="46">
        <f t="shared" si="306"/>
        <v>1256362.8623792781</v>
      </c>
      <c r="AM472" s="46">
        <f t="shared" si="307"/>
        <v>3954861.7542884299</v>
      </c>
      <c r="AN472" s="46">
        <f t="shared" si="308"/>
        <v>980472.67407369579</v>
      </c>
      <c r="AO472" s="46">
        <f t="shared" si="309"/>
        <v>210417.70490286394</v>
      </c>
      <c r="AP472" s="46">
        <f t="shared" si="310"/>
        <v>140556.64497528109</v>
      </c>
      <c r="AQ472" s="46">
        <f t="shared" si="311"/>
        <v>5894248.953875836</v>
      </c>
      <c r="BG472" s="50" t="str">
        <f t="shared" si="288"/>
        <v>2022JaneiroEl Salvador</v>
      </c>
      <c r="BH472" s="2">
        <v>2022</v>
      </c>
      <c r="BI472" s="55" t="s">
        <v>16</v>
      </c>
      <c r="BJ472" s="55" t="str">
        <f t="shared" si="292"/>
        <v>Janeiro/2022</v>
      </c>
      <c r="BK472" s="2" t="s">
        <v>27</v>
      </c>
      <c r="BL472" s="2" t="s">
        <v>21</v>
      </c>
      <c r="BM472" s="52" t="s">
        <v>1202</v>
      </c>
      <c r="BN472" s="51">
        <f t="shared" si="289"/>
        <v>383998.09272314527</v>
      </c>
    </row>
    <row r="473" spans="4:66" x14ac:dyDescent="0.25">
      <c r="D473" t="str">
        <f t="shared" si="302"/>
        <v>2022JulhoJapão</v>
      </c>
      <c r="E473" s="2">
        <v>2022</v>
      </c>
      <c r="F473" s="2" t="s">
        <v>60</v>
      </c>
      <c r="G473" s="2" t="s">
        <v>51</v>
      </c>
      <c r="H473" s="2" t="s">
        <v>45</v>
      </c>
      <c r="I473" s="45">
        <f t="shared" si="312"/>
        <v>488496034.54732269</v>
      </c>
      <c r="J473" s="33">
        <v>195279074.44486362</v>
      </c>
      <c r="K473" s="41">
        <v>40748162.516113423</v>
      </c>
      <c r="L473" s="41">
        <v>128269749.38380219</v>
      </c>
      <c r="M473" s="41">
        <v>13250040.076698726</v>
      </c>
      <c r="N473" s="43">
        <v>2843570.3477854948</v>
      </c>
      <c r="O473" s="43">
        <v>1899472.8034907028</v>
      </c>
      <c r="P473" s="43">
        <v>106205964.97456855</v>
      </c>
      <c r="AC473" s="50" t="str">
        <f t="shared" si="303"/>
        <v>2022JulhoJapão</v>
      </c>
      <c r="AD473" s="2">
        <v>2022</v>
      </c>
      <c r="AE473" s="2" t="s">
        <v>60</v>
      </c>
      <c r="AF473" s="2" t="s">
        <v>51</v>
      </c>
      <c r="AG473" s="2" t="s">
        <v>45</v>
      </c>
      <c r="AH473" s="54">
        <f t="shared" si="244"/>
        <v>488496034.54732269</v>
      </c>
      <c r="AI473" s="27">
        <f t="shared" si="313"/>
        <v>2.015847999330596E-3</v>
      </c>
      <c r="AJ473" s="28">
        <f t="shared" si="304"/>
        <v>18073794.890224326</v>
      </c>
      <c r="AK473" s="46">
        <f t="shared" si="305"/>
        <v>7225102.5356632667</v>
      </c>
      <c r="AL473" s="46">
        <f t="shared" si="306"/>
        <v>1507635.4348551335</v>
      </c>
      <c r="AM473" s="46">
        <f t="shared" si="307"/>
        <v>4745834.1051461147</v>
      </c>
      <c r="AN473" s="46">
        <f t="shared" si="308"/>
        <v>490236.33703684789</v>
      </c>
      <c r="AO473" s="46">
        <f t="shared" si="309"/>
        <v>105208.85245143196</v>
      </c>
      <c r="AP473" s="46">
        <f t="shared" si="310"/>
        <v>70278.322487640544</v>
      </c>
      <c r="AQ473" s="46">
        <f t="shared" si="311"/>
        <v>3929499.302583891</v>
      </c>
      <c r="BG473" s="50" t="str">
        <f t="shared" si="288"/>
        <v>2022JaneiroGuatemala</v>
      </c>
      <c r="BH473" s="2">
        <v>2022</v>
      </c>
      <c r="BI473" s="55" t="s">
        <v>16</v>
      </c>
      <c r="BJ473" s="55" t="str">
        <f t="shared" si="292"/>
        <v>Janeiro/2022</v>
      </c>
      <c r="BK473" s="2" t="s">
        <v>27</v>
      </c>
      <c r="BL473" s="2" t="s">
        <v>22</v>
      </c>
      <c r="BM473" s="52" t="s">
        <v>1202</v>
      </c>
      <c r="BN473" s="51">
        <f t="shared" si="289"/>
        <v>1476915.7412428663</v>
      </c>
    </row>
    <row r="474" spans="4:66" x14ac:dyDescent="0.25">
      <c r="D474" t="str">
        <f t="shared" si="302"/>
        <v>2022JulhoIndonésia</v>
      </c>
      <c r="E474" s="2">
        <v>2022</v>
      </c>
      <c r="F474" s="2" t="s">
        <v>60</v>
      </c>
      <c r="G474" s="2" t="s">
        <v>51</v>
      </c>
      <c r="H474" s="2" t="s">
        <v>46</v>
      </c>
      <c r="I474" s="45">
        <f t="shared" si="312"/>
        <v>216693031.60127175</v>
      </c>
      <c r="J474" s="33">
        <v>78111629.777945459</v>
      </c>
      <c r="K474" s="41">
        <v>8149632.5032226853</v>
      </c>
      <c r="L474" s="41">
        <v>25653949.876760438</v>
      </c>
      <c r="M474" s="41">
        <v>3312510.0191746815</v>
      </c>
      <c r="N474" s="43">
        <v>1137428.1391141978</v>
      </c>
      <c r="O474" s="43">
        <v>759789.12139628106</v>
      </c>
      <c r="P474" s="43">
        <v>99568092.163658008</v>
      </c>
      <c r="AC474" s="50" t="str">
        <f t="shared" si="303"/>
        <v>2022JulhoIndonésia</v>
      </c>
      <c r="AD474" s="2">
        <v>2022</v>
      </c>
      <c r="AE474" s="2" t="s">
        <v>60</v>
      </c>
      <c r="AF474" s="2" t="s">
        <v>51</v>
      </c>
      <c r="AG474" s="2" t="s">
        <v>46</v>
      </c>
      <c r="AH474" s="54">
        <f t="shared" si="244"/>
        <v>216693031.60127175</v>
      </c>
      <c r="AI474" s="27">
        <f t="shared" si="313"/>
        <v>8.942144527889481E-4</v>
      </c>
      <c r="AJ474" s="28">
        <f t="shared" si="304"/>
        <v>8017394.4726727949</v>
      </c>
      <c r="AK474" s="46">
        <f t="shared" si="305"/>
        <v>2890041.0142653072</v>
      </c>
      <c r="AL474" s="46">
        <f t="shared" si="306"/>
        <v>301527.08697102673</v>
      </c>
      <c r="AM474" s="46">
        <f t="shared" si="307"/>
        <v>949166.82102922292</v>
      </c>
      <c r="AN474" s="46">
        <f t="shared" si="308"/>
        <v>122559.08425921196</v>
      </c>
      <c r="AO474" s="46">
        <f t="shared" si="309"/>
        <v>42083.540980572783</v>
      </c>
      <c r="AP474" s="46">
        <f t="shared" si="310"/>
        <v>28111.328995056214</v>
      </c>
      <c r="AQ474" s="46">
        <f t="shared" si="311"/>
        <v>3683905.5961723975</v>
      </c>
      <c r="BG474" s="50" t="str">
        <f t="shared" si="288"/>
        <v>2022JaneiroHonduras</v>
      </c>
      <c r="BH474" s="2">
        <v>2022</v>
      </c>
      <c r="BI474" s="55" t="s">
        <v>16</v>
      </c>
      <c r="BJ474" s="55" t="str">
        <f t="shared" si="292"/>
        <v>Janeiro/2022</v>
      </c>
      <c r="BK474" s="2" t="s">
        <v>27</v>
      </c>
      <c r="BL474" s="2" t="s">
        <v>23</v>
      </c>
      <c r="BM474" s="52" t="s">
        <v>1202</v>
      </c>
      <c r="BN474" s="51">
        <f t="shared" si="289"/>
        <v>974764.3892202921</v>
      </c>
    </row>
    <row r="475" spans="4:66" x14ac:dyDescent="0.25">
      <c r="D475" t="str">
        <f t="shared" si="302"/>
        <v>2022JulhoCoréia do Sul</v>
      </c>
      <c r="E475" s="2">
        <v>2022</v>
      </c>
      <c r="F475" s="2" t="s">
        <v>60</v>
      </c>
      <c r="G475" s="2" t="s">
        <v>51</v>
      </c>
      <c r="H475" s="2" t="s">
        <v>49</v>
      </c>
      <c r="I475" s="45">
        <f t="shared" si="312"/>
        <v>224385333.77446407</v>
      </c>
      <c r="J475" s="33">
        <v>78111629.777945459</v>
      </c>
      <c r="K475" s="41">
        <v>16978401.048380595</v>
      </c>
      <c r="L475" s="41">
        <v>53445728.909917586</v>
      </c>
      <c r="M475" s="41">
        <v>6625020.038349363</v>
      </c>
      <c r="N475" s="43">
        <v>1706142.2086712965</v>
      </c>
      <c r="O475" s="43">
        <v>1139683.6820944217</v>
      </c>
      <c r="P475" s="43">
        <v>66378728.109105334</v>
      </c>
      <c r="AC475" s="50" t="str">
        <f t="shared" si="303"/>
        <v>2022JulhoCoréia do Sul</v>
      </c>
      <c r="AD475" s="2">
        <v>2022</v>
      </c>
      <c r="AE475" s="2" t="s">
        <v>60</v>
      </c>
      <c r="AF475" s="2" t="s">
        <v>51</v>
      </c>
      <c r="AG475" s="2" t="s">
        <v>49</v>
      </c>
      <c r="AH475" s="54">
        <f t="shared" si="244"/>
        <v>224385333.77446407</v>
      </c>
      <c r="AI475" s="27">
        <f t="shared" si="313"/>
        <v>9.2595782601908217E-4</v>
      </c>
      <c r="AJ475" s="28">
        <f t="shared" si="304"/>
        <v>8302000.8601959599</v>
      </c>
      <c r="AK475" s="46">
        <f t="shared" si="305"/>
        <v>2890041.0142653068</v>
      </c>
      <c r="AL475" s="46">
        <f t="shared" si="306"/>
        <v>628181.43118963891</v>
      </c>
      <c r="AM475" s="46">
        <f t="shared" si="307"/>
        <v>1977430.8771442149</v>
      </c>
      <c r="AN475" s="46">
        <f t="shared" si="308"/>
        <v>245118.16851842395</v>
      </c>
      <c r="AO475" s="46">
        <f t="shared" si="309"/>
        <v>63125.31147085916</v>
      </c>
      <c r="AP475" s="46">
        <f t="shared" si="310"/>
        <v>42166.993492584326</v>
      </c>
      <c r="AQ475" s="46">
        <f t="shared" si="311"/>
        <v>2455937.0641149315</v>
      </c>
      <c r="BG475" s="50" t="str">
        <f t="shared" si="288"/>
        <v>2022JaneiroNicarágua</v>
      </c>
      <c r="BH475" s="2">
        <v>2022</v>
      </c>
      <c r="BI475" s="55" t="s">
        <v>16</v>
      </c>
      <c r="BJ475" s="55" t="str">
        <f t="shared" si="292"/>
        <v>Janeiro/2022</v>
      </c>
      <c r="BK475" s="2" t="s">
        <v>27</v>
      </c>
      <c r="BL475" s="2" t="s">
        <v>24</v>
      </c>
      <c r="BM475" s="52" t="s">
        <v>1202</v>
      </c>
      <c r="BN475" s="51">
        <f t="shared" si="289"/>
        <v>472613.03719771735</v>
      </c>
    </row>
    <row r="476" spans="4:66" x14ac:dyDescent="0.25">
      <c r="D476" t="str">
        <f t="shared" si="302"/>
        <v>2022JulhoVietnã</v>
      </c>
      <c r="E476" s="2">
        <v>2022</v>
      </c>
      <c r="F476" s="2" t="s">
        <v>60</v>
      </c>
      <c r="G476" s="2" t="s">
        <v>51</v>
      </c>
      <c r="H476" s="2" t="s">
        <v>47</v>
      </c>
      <c r="I476" s="45">
        <f t="shared" si="312"/>
        <v>104504973.51745825</v>
      </c>
      <c r="J476" s="33">
        <v>39055814.888972729</v>
      </c>
      <c r="K476" s="41">
        <v>2716544.1677408954</v>
      </c>
      <c r="L476" s="41">
        <v>8551316.6255868133</v>
      </c>
      <c r="M476" s="41">
        <v>414063.75239683519</v>
      </c>
      <c r="N476" s="43">
        <v>284357.03477854945</v>
      </c>
      <c r="O476" s="43">
        <v>379894.56069814053</v>
      </c>
      <c r="P476" s="43">
        <v>53102982.487284273</v>
      </c>
      <c r="AC476" s="50" t="str">
        <f t="shared" si="303"/>
        <v>2022JulhoVietnã</v>
      </c>
      <c r="AD476" s="2">
        <v>2022</v>
      </c>
      <c r="AE476" s="2" t="s">
        <v>60</v>
      </c>
      <c r="AF476" s="2" t="s">
        <v>51</v>
      </c>
      <c r="AG476" s="2" t="s">
        <v>47</v>
      </c>
      <c r="AH476" s="54">
        <f t="shared" si="244"/>
        <v>104504973.51745825</v>
      </c>
      <c r="AI476" s="27">
        <f t="shared" si="313"/>
        <v>4.312545586587704E-4</v>
      </c>
      <c r="AJ476" s="28">
        <f t="shared" si="304"/>
        <v>3866564.5630330886</v>
      </c>
      <c r="AK476" s="46">
        <f t="shared" si="305"/>
        <v>1445020.5071326534</v>
      </c>
      <c r="AL476" s="46">
        <f t="shared" si="306"/>
        <v>100509.02899034225</v>
      </c>
      <c r="AM476" s="46">
        <f t="shared" si="307"/>
        <v>316388.94034307433</v>
      </c>
      <c r="AN476" s="46">
        <f t="shared" si="308"/>
        <v>15319.885532401495</v>
      </c>
      <c r="AO476" s="46">
        <f t="shared" si="309"/>
        <v>10520.885245143196</v>
      </c>
      <c r="AP476" s="46">
        <f t="shared" si="310"/>
        <v>14055.664497528107</v>
      </c>
      <c r="AQ476" s="46">
        <f t="shared" si="311"/>
        <v>1964749.6512919455</v>
      </c>
      <c r="BG476" s="50" t="str">
        <f t="shared" si="288"/>
        <v>2022JaneiroPanamá</v>
      </c>
      <c r="BH476" s="2">
        <v>2022</v>
      </c>
      <c r="BI476" s="55" t="s">
        <v>16</v>
      </c>
      <c r="BJ476" s="55" t="str">
        <f t="shared" si="292"/>
        <v>Janeiro/2022</v>
      </c>
      <c r="BK476" s="2" t="s">
        <v>27</v>
      </c>
      <c r="BL476" s="2" t="s">
        <v>25</v>
      </c>
      <c r="BM476" s="52" t="s">
        <v>1202</v>
      </c>
      <c r="BN476" s="51">
        <f t="shared" si="289"/>
        <v>324921.46307343064</v>
      </c>
    </row>
    <row r="477" spans="4:66" x14ac:dyDescent="0.25">
      <c r="D477" t="str">
        <f t="shared" si="302"/>
        <v>2022JulhoFilipinas</v>
      </c>
      <c r="E477" s="2">
        <v>2022</v>
      </c>
      <c r="F477" s="2" t="s">
        <v>60</v>
      </c>
      <c r="G477" s="2" t="s">
        <v>51</v>
      </c>
      <c r="H477" s="2" t="s">
        <v>48</v>
      </c>
      <c r="I477" s="45">
        <f t="shared" si="312"/>
        <v>95257971.607073978</v>
      </c>
      <c r="J477" s="33">
        <v>39055814.888972729</v>
      </c>
      <c r="K477" s="41">
        <v>3395680.209676119</v>
      </c>
      <c r="L477" s="41">
        <v>10689145.781983517</v>
      </c>
      <c r="M477" s="41">
        <v>1656255.0095873408</v>
      </c>
      <c r="N477" s="43">
        <v>568714.0695570989</v>
      </c>
      <c r="O477" s="43">
        <v>65124.781833966947</v>
      </c>
      <c r="P477" s="43">
        <v>39827236.865463205</v>
      </c>
      <c r="AC477" s="50" t="str">
        <f t="shared" si="303"/>
        <v>2022JulhoFilipinas</v>
      </c>
      <c r="AD477" s="2">
        <v>2022</v>
      </c>
      <c r="AE477" s="2" t="s">
        <v>60</v>
      </c>
      <c r="AF477" s="2" t="s">
        <v>51</v>
      </c>
      <c r="AG477" s="2" t="s">
        <v>48</v>
      </c>
      <c r="AH477" s="54">
        <f t="shared" si="244"/>
        <v>95257971.607073978</v>
      </c>
      <c r="AI477" s="27">
        <f t="shared" si="313"/>
        <v>3.9309549700307432E-4</v>
      </c>
      <c r="AJ477" s="28">
        <f t="shared" si="304"/>
        <v>3524436.062373566</v>
      </c>
      <c r="AK477" s="46">
        <f t="shared" si="305"/>
        <v>1445020.5071326534</v>
      </c>
      <c r="AL477" s="46">
        <f t="shared" si="306"/>
        <v>125636.28623792781</v>
      </c>
      <c r="AM477" s="46">
        <f t="shared" si="307"/>
        <v>395486.17542884295</v>
      </c>
      <c r="AN477" s="46">
        <f t="shared" si="308"/>
        <v>61279.542129605979</v>
      </c>
      <c r="AO477" s="46">
        <f t="shared" si="309"/>
        <v>21041.770490286388</v>
      </c>
      <c r="AP477" s="46">
        <f t="shared" si="310"/>
        <v>2409.5424852905326</v>
      </c>
      <c r="AQ477" s="46">
        <f t="shared" si="311"/>
        <v>1473562.2384689588</v>
      </c>
      <c r="BG477" s="50" t="str">
        <f t="shared" si="288"/>
        <v>2022FevereiroCosta Rica</v>
      </c>
      <c r="BH477" s="2">
        <v>2022</v>
      </c>
      <c r="BI477" s="55" t="s">
        <v>55</v>
      </c>
      <c r="BJ477" s="55" t="str">
        <f t="shared" si="292"/>
        <v>Fevereiro/2022</v>
      </c>
      <c r="BK477" s="2" t="s">
        <v>27</v>
      </c>
      <c r="BL477" s="2" t="s">
        <v>20</v>
      </c>
      <c r="BM477" s="52" t="s">
        <v>1202</v>
      </c>
      <c r="BN477" s="51">
        <f t="shared" si="289"/>
        <v>879683.39585312409</v>
      </c>
    </row>
    <row r="478" spans="4:66" x14ac:dyDescent="0.25">
      <c r="D478" t="str">
        <f t="shared" si="302"/>
        <v>2022JulhoOutros - Ásia</v>
      </c>
      <c r="E478" s="2">
        <v>2022</v>
      </c>
      <c r="F478" s="2" t="s">
        <v>60</v>
      </c>
      <c r="G478" s="2" t="s">
        <v>51</v>
      </c>
      <c r="H478" s="2" t="s">
        <v>1195</v>
      </c>
      <c r="I478" s="45">
        <f t="shared" si="312"/>
        <v>252012238.43227404</v>
      </c>
      <c r="J478" s="33">
        <v>103013814.27122952</v>
      </c>
      <c r="K478" s="41">
        <v>15948282.934352795</v>
      </c>
      <c r="L478" s="41">
        <v>50203055.273534335</v>
      </c>
      <c r="M478" s="41">
        <v>10040611.054706868</v>
      </c>
      <c r="N478" s="43">
        <v>2008122.2109413734</v>
      </c>
      <c r="O478" s="43">
        <v>1330782.5035788612</v>
      </c>
      <c r="P478" s="43">
        <v>69467570.183930278</v>
      </c>
      <c r="AC478" s="50" t="str">
        <f t="shared" si="303"/>
        <v>2022JulhoOutros - Ásia</v>
      </c>
      <c r="AD478" s="2">
        <v>2022</v>
      </c>
      <c r="AE478" s="2" t="s">
        <v>60</v>
      </c>
      <c r="AF478" s="2" t="s">
        <v>51</v>
      </c>
      <c r="AG478" s="2" t="s">
        <v>1195</v>
      </c>
      <c r="AH478" s="54">
        <f t="shared" si="244"/>
        <v>252012238.43227404</v>
      </c>
      <c r="AI478" s="27">
        <f t="shared" si="313"/>
        <v>1.0399641567639191E-3</v>
      </c>
      <c r="AJ478" s="28">
        <f t="shared" si="304"/>
        <v>9324164.7528870255</v>
      </c>
      <c r="AK478" s="46">
        <f t="shared" si="305"/>
        <v>3811393.3754307688</v>
      </c>
      <c r="AL478" s="46">
        <f t="shared" si="306"/>
        <v>590068.23847376334</v>
      </c>
      <c r="AM478" s="46">
        <f t="shared" si="307"/>
        <v>1857455.6592200024</v>
      </c>
      <c r="AN478" s="46">
        <f t="shared" si="308"/>
        <v>371491.13184400043</v>
      </c>
      <c r="AO478" s="46">
        <f t="shared" si="309"/>
        <v>74298.226368800082</v>
      </c>
      <c r="AP478" s="46">
        <f t="shared" si="310"/>
        <v>49237.431447058159</v>
      </c>
      <c r="AQ478" s="46">
        <f t="shared" si="311"/>
        <v>2570220.6901026317</v>
      </c>
      <c r="BG478" s="50" t="str">
        <f t="shared" si="288"/>
        <v>2022FevereiroEl Salvador</v>
      </c>
      <c r="BH478" s="2">
        <v>2022</v>
      </c>
      <c r="BI478" s="55" t="s">
        <v>55</v>
      </c>
      <c r="BJ478" s="55" t="str">
        <f t="shared" si="292"/>
        <v>Fevereiro/2022</v>
      </c>
      <c r="BK478" s="2" t="s">
        <v>27</v>
      </c>
      <c r="BL478" s="2" t="s">
        <v>21</v>
      </c>
      <c r="BM478" s="52" t="s">
        <v>1202</v>
      </c>
      <c r="BN478" s="51">
        <f t="shared" si="289"/>
        <v>351873.35834124958</v>
      </c>
    </row>
    <row r="479" spans="4:66" x14ac:dyDescent="0.25">
      <c r="D479" t="str">
        <f t="shared" si="302"/>
        <v>2022AgostoChina</v>
      </c>
      <c r="E479" s="2">
        <v>2022</v>
      </c>
      <c r="F479" s="2" t="s">
        <v>61</v>
      </c>
      <c r="G479" s="2" t="s">
        <v>51</v>
      </c>
      <c r="H479" s="2" t="s">
        <v>43</v>
      </c>
      <c r="I479" s="45">
        <f t="shared" si="312"/>
        <v>1418080519.7771239</v>
      </c>
      <c r="J479" s="33">
        <v>661028568.54606414</v>
      </c>
      <c r="K479" s="41">
        <v>85768627.767114386</v>
      </c>
      <c r="L479" s="41">
        <v>275498096.59515184</v>
      </c>
      <c r="M479" s="41">
        <v>71331773.838419095</v>
      </c>
      <c r="N479" s="43">
        <v>12246720.20719846</v>
      </c>
      <c r="O479" s="43">
        <v>8091543.9114132095</v>
      </c>
      <c r="P479" s="43">
        <v>304115188.91176277</v>
      </c>
      <c r="AC479" s="50" t="str">
        <f t="shared" si="303"/>
        <v>2022AgostoChina</v>
      </c>
      <c r="AD479" s="2">
        <v>2022</v>
      </c>
      <c r="AE479" s="2" t="s">
        <v>61</v>
      </c>
      <c r="AF479" s="2" t="s">
        <v>51</v>
      </c>
      <c r="AG479" s="2" t="s">
        <v>43</v>
      </c>
      <c r="AH479" s="54">
        <f t="shared" si="244"/>
        <v>1418080519.7771239</v>
      </c>
      <c r="AI479" s="27">
        <f t="shared" si="313"/>
        <v>5.851909895914372E-3</v>
      </c>
      <c r="AJ479" s="28">
        <f t="shared" si="304"/>
        <v>52467358.258138612</v>
      </c>
      <c r="AK479" s="46">
        <f t="shared" si="305"/>
        <v>24457301.430402439</v>
      </c>
      <c r="AL479" s="46">
        <f t="shared" si="306"/>
        <v>3173341.1873349668</v>
      </c>
      <c r="AM479" s="46">
        <f t="shared" si="307"/>
        <v>10193114.658795899</v>
      </c>
      <c r="AN479" s="46">
        <f t="shared" si="308"/>
        <v>2639194.0943925153</v>
      </c>
      <c r="AO479" s="46">
        <f t="shared" si="309"/>
        <v>453114.64873606438</v>
      </c>
      <c r="AP479" s="46">
        <f t="shared" si="310"/>
        <v>299377.87547374336</v>
      </c>
      <c r="AQ479" s="46">
        <f t="shared" si="311"/>
        <v>11251914.363002986</v>
      </c>
      <c r="BG479" s="50" t="str">
        <f t="shared" si="288"/>
        <v>2022FevereiroGuatemala</v>
      </c>
      <c r="BH479" s="2">
        <v>2022</v>
      </c>
      <c r="BI479" s="55" t="s">
        <v>55</v>
      </c>
      <c r="BJ479" s="55" t="str">
        <f t="shared" si="292"/>
        <v>Fevereiro/2022</v>
      </c>
      <c r="BK479" s="2" t="s">
        <v>27</v>
      </c>
      <c r="BL479" s="2" t="s">
        <v>22</v>
      </c>
      <c r="BM479" s="52" t="s">
        <v>1202</v>
      </c>
      <c r="BN479" s="51">
        <f t="shared" si="289"/>
        <v>1319525.0937796861</v>
      </c>
    </row>
    <row r="480" spans="4:66" x14ac:dyDescent="0.25">
      <c r="D480" t="str">
        <f t="shared" si="302"/>
        <v>2022AgostoÍndia</v>
      </c>
      <c r="E480" s="2">
        <v>2022</v>
      </c>
      <c r="F480" s="2" t="s">
        <v>61</v>
      </c>
      <c r="G480" s="2" t="s">
        <v>51</v>
      </c>
      <c r="H480" s="2" t="s">
        <v>44</v>
      </c>
      <c r="I480" s="45">
        <f t="shared" si="312"/>
        <v>506806104.03970981</v>
      </c>
      <c r="J480" s="33">
        <v>151092244.2391004</v>
      </c>
      <c r="K480" s="41">
        <v>36022823.662188038</v>
      </c>
      <c r="L480" s="41">
        <v>115709200.56996377</v>
      </c>
      <c r="M480" s="41">
        <v>28532709.535367638</v>
      </c>
      <c r="N480" s="43">
        <v>6123360.1035992298</v>
      </c>
      <c r="O480" s="43">
        <v>4045771.9557066048</v>
      </c>
      <c r="P480" s="43">
        <v>165279993.97378415</v>
      </c>
      <c r="AC480" s="50" t="str">
        <f t="shared" si="303"/>
        <v>2022AgostoÍndia</v>
      </c>
      <c r="AD480" s="2">
        <v>2022</v>
      </c>
      <c r="AE480" s="2" t="s">
        <v>61</v>
      </c>
      <c r="AF480" s="2" t="s">
        <v>51</v>
      </c>
      <c r="AG480" s="2" t="s">
        <v>44</v>
      </c>
      <c r="AH480" s="54">
        <f t="shared" si="244"/>
        <v>506806104.03970981</v>
      </c>
      <c r="AI480" s="27">
        <f t="shared" si="313"/>
        <v>2.0914070916127608E-3</v>
      </c>
      <c r="AJ480" s="28">
        <f t="shared" si="304"/>
        <v>18751246.531644151</v>
      </c>
      <c r="AK480" s="46">
        <f t="shared" si="305"/>
        <v>5590240.3269491298</v>
      </c>
      <c r="AL480" s="46">
        <f t="shared" si="306"/>
        <v>1332803.2986806862</v>
      </c>
      <c r="AM480" s="46">
        <f t="shared" si="307"/>
        <v>4281108.1566942781</v>
      </c>
      <c r="AN480" s="46">
        <f t="shared" si="308"/>
        <v>1055677.6377570063</v>
      </c>
      <c r="AO480" s="46">
        <f t="shared" si="309"/>
        <v>226557.32436803225</v>
      </c>
      <c r="AP480" s="46">
        <f t="shared" si="310"/>
        <v>149688.93773687171</v>
      </c>
      <c r="AQ480" s="46">
        <f t="shared" si="311"/>
        <v>6115170.8494581468</v>
      </c>
      <c r="BG480" s="50" t="str">
        <f t="shared" si="288"/>
        <v>2022FevereiroHonduras</v>
      </c>
      <c r="BH480" s="2">
        <v>2022</v>
      </c>
      <c r="BI480" s="55" t="s">
        <v>55</v>
      </c>
      <c r="BJ480" s="55" t="str">
        <f t="shared" si="292"/>
        <v>Fevereiro/2022</v>
      </c>
      <c r="BK480" s="2" t="s">
        <v>27</v>
      </c>
      <c r="BL480" s="2" t="s">
        <v>23</v>
      </c>
      <c r="BM480" s="52" t="s">
        <v>1202</v>
      </c>
      <c r="BN480" s="51">
        <f t="shared" si="289"/>
        <v>879683.39585312409</v>
      </c>
    </row>
    <row r="481" spans="4:66" x14ac:dyDescent="0.25">
      <c r="D481" t="str">
        <f t="shared" si="302"/>
        <v>2022AgostoJapão</v>
      </c>
      <c r="E481" s="2">
        <v>2022</v>
      </c>
      <c r="F481" s="2" t="s">
        <v>61</v>
      </c>
      <c r="G481" s="2" t="s">
        <v>51</v>
      </c>
      <c r="H481" s="2" t="s">
        <v>45</v>
      </c>
      <c r="I481" s="45">
        <f t="shared" si="312"/>
        <v>520126514.70940608</v>
      </c>
      <c r="J481" s="33">
        <v>207751835.82876307</v>
      </c>
      <c r="K481" s="41">
        <v>42884313.883557193</v>
      </c>
      <c r="L481" s="41">
        <v>137749048.29757592</v>
      </c>
      <c r="M481" s="41">
        <v>14266354.767683819</v>
      </c>
      <c r="N481" s="43">
        <v>3061680.0517996149</v>
      </c>
      <c r="O481" s="43">
        <v>2022885.9778533024</v>
      </c>
      <c r="P481" s="43">
        <v>112390395.90217321</v>
      </c>
      <c r="AC481" s="50" t="str">
        <f t="shared" si="303"/>
        <v>2022AgostoJapão</v>
      </c>
      <c r="AD481" s="2">
        <v>2022</v>
      </c>
      <c r="AE481" s="2" t="s">
        <v>61</v>
      </c>
      <c r="AF481" s="2" t="s">
        <v>51</v>
      </c>
      <c r="AG481" s="2" t="s">
        <v>45</v>
      </c>
      <c r="AH481" s="54">
        <f t="shared" si="244"/>
        <v>520126514.70940608</v>
      </c>
      <c r="AI481" s="27">
        <f t="shared" si="313"/>
        <v>2.146375650822565E-3</v>
      </c>
      <c r="AJ481" s="28">
        <f t="shared" si="304"/>
        <v>19244086.500182979</v>
      </c>
      <c r="AK481" s="46">
        <f t="shared" si="305"/>
        <v>7686580.4495550534</v>
      </c>
      <c r="AL481" s="46">
        <f t="shared" si="306"/>
        <v>1586670.5936674837</v>
      </c>
      <c r="AM481" s="46">
        <f t="shared" si="307"/>
        <v>5096557.3293979494</v>
      </c>
      <c r="AN481" s="46">
        <f t="shared" si="308"/>
        <v>527838.81887850305</v>
      </c>
      <c r="AO481" s="46">
        <f t="shared" si="309"/>
        <v>113278.6621840161</v>
      </c>
      <c r="AP481" s="46">
        <f t="shared" si="310"/>
        <v>74844.468868435841</v>
      </c>
      <c r="AQ481" s="46">
        <f t="shared" si="311"/>
        <v>4158316.1776315388</v>
      </c>
      <c r="BG481" s="50" t="str">
        <f t="shared" si="288"/>
        <v>2022FevereiroNicarágua</v>
      </c>
      <c r="BH481" s="2">
        <v>2022</v>
      </c>
      <c r="BI481" s="55" t="s">
        <v>55</v>
      </c>
      <c r="BJ481" s="55" t="str">
        <f t="shared" si="292"/>
        <v>Fevereiro/2022</v>
      </c>
      <c r="BK481" s="2" t="s">
        <v>27</v>
      </c>
      <c r="BL481" s="2" t="s">
        <v>24</v>
      </c>
      <c r="BM481" s="52" t="s">
        <v>1202</v>
      </c>
      <c r="BN481" s="51">
        <f t="shared" si="289"/>
        <v>439841.69792656199</v>
      </c>
    </row>
    <row r="482" spans="4:66" x14ac:dyDescent="0.25">
      <c r="D482" t="str">
        <f t="shared" si="302"/>
        <v>2022AgostoIndonésia</v>
      </c>
      <c r="E482" s="2">
        <v>2022</v>
      </c>
      <c r="F482" s="2" t="s">
        <v>61</v>
      </c>
      <c r="G482" s="2" t="s">
        <v>51</v>
      </c>
      <c r="H482" s="2" t="s">
        <v>46</v>
      </c>
      <c r="I482" s="45">
        <f t="shared" si="312"/>
        <v>223052405.80278081</v>
      </c>
      <c r="J482" s="33">
        <v>75546122.119550198</v>
      </c>
      <c r="K482" s="41">
        <v>8576862.7767114379</v>
      </c>
      <c r="L482" s="41">
        <v>27549809.65951518</v>
      </c>
      <c r="M482" s="41">
        <v>3566588.6919209547</v>
      </c>
      <c r="N482" s="43">
        <v>1224672.020719846</v>
      </c>
      <c r="O482" s="43">
        <v>809154.39114132093</v>
      </c>
      <c r="P482" s="43">
        <v>105779196.14322187</v>
      </c>
      <c r="AC482" s="50" t="str">
        <f t="shared" si="303"/>
        <v>2022AgostoIndonésia</v>
      </c>
      <c r="AD482" s="2">
        <v>2022</v>
      </c>
      <c r="AE482" s="2" t="s">
        <v>61</v>
      </c>
      <c r="AF482" s="2" t="s">
        <v>51</v>
      </c>
      <c r="AG482" s="2" t="s">
        <v>46</v>
      </c>
      <c r="AH482" s="54">
        <f t="shared" si="244"/>
        <v>223052405.80278081</v>
      </c>
      <c r="AI482" s="27">
        <f t="shared" si="313"/>
        <v>9.20457310160321E-4</v>
      </c>
      <c r="AJ482" s="28">
        <f t="shared" si="304"/>
        <v>8252684.0488814721</v>
      </c>
      <c r="AK482" s="46">
        <f t="shared" si="305"/>
        <v>2795120.1634745649</v>
      </c>
      <c r="AL482" s="46">
        <f t="shared" si="306"/>
        <v>317334.11873349675</v>
      </c>
      <c r="AM482" s="46">
        <f t="shared" si="307"/>
        <v>1019311.4658795898</v>
      </c>
      <c r="AN482" s="46">
        <f t="shared" si="308"/>
        <v>131959.70471962579</v>
      </c>
      <c r="AO482" s="46">
        <f t="shared" si="309"/>
        <v>45311.464873606441</v>
      </c>
      <c r="AP482" s="46">
        <f t="shared" si="310"/>
        <v>29937.787547374337</v>
      </c>
      <c r="AQ482" s="46">
        <f t="shared" si="311"/>
        <v>3913709.3436532142</v>
      </c>
      <c r="BG482" s="50" t="str">
        <f t="shared" si="288"/>
        <v>2022FevereiroPanamá</v>
      </c>
      <c r="BH482" s="2">
        <v>2022</v>
      </c>
      <c r="BI482" s="55" t="s">
        <v>55</v>
      </c>
      <c r="BJ482" s="55" t="str">
        <f t="shared" si="292"/>
        <v>Fevereiro/2022</v>
      </c>
      <c r="BK482" s="2" t="s">
        <v>27</v>
      </c>
      <c r="BL482" s="2" t="s">
        <v>25</v>
      </c>
      <c r="BM482" s="52" t="s">
        <v>1202</v>
      </c>
      <c r="BN482" s="51">
        <f t="shared" si="289"/>
        <v>293227.79861770803</v>
      </c>
    </row>
    <row r="483" spans="4:66" x14ac:dyDescent="0.25">
      <c r="D483" t="str">
        <f t="shared" si="302"/>
        <v>2022AgostoCoréia do Sul</v>
      </c>
      <c r="E483" s="2">
        <v>2022</v>
      </c>
      <c r="F483" s="2" t="s">
        <v>61</v>
      </c>
      <c r="G483" s="2" t="s">
        <v>51</v>
      </c>
      <c r="H483" s="2" t="s">
        <v>49</v>
      </c>
      <c r="I483" s="45">
        <f t="shared" si="312"/>
        <v>231013648.70624909</v>
      </c>
      <c r="J483" s="33">
        <v>75546122.119550198</v>
      </c>
      <c r="K483" s="41">
        <v>18011411.831094019</v>
      </c>
      <c r="L483" s="41">
        <v>57854600.284981884</v>
      </c>
      <c r="M483" s="41">
        <v>7133177.3838419095</v>
      </c>
      <c r="N483" s="43">
        <v>1837008.0310797689</v>
      </c>
      <c r="O483" s="43">
        <v>1213731.5867119813</v>
      </c>
      <c r="P483" s="43">
        <v>69417597.468989342</v>
      </c>
      <c r="AC483" s="50" t="str">
        <f t="shared" si="303"/>
        <v>2022AgostoCoréia do Sul</v>
      </c>
      <c r="AD483" s="2">
        <v>2022</v>
      </c>
      <c r="AE483" s="2" t="s">
        <v>61</v>
      </c>
      <c r="AF483" s="2" t="s">
        <v>51</v>
      </c>
      <c r="AG483" s="2" t="s">
        <v>49</v>
      </c>
      <c r="AH483" s="54">
        <f t="shared" si="244"/>
        <v>231013648.70624909</v>
      </c>
      <c r="AI483" s="27">
        <f t="shared" si="313"/>
        <v>9.5331050536386715E-4</v>
      </c>
      <c r="AJ483" s="28">
        <f t="shared" si="304"/>
        <v>8547240.93600519</v>
      </c>
      <c r="AK483" s="46">
        <f t="shared" si="305"/>
        <v>2795120.1634745649</v>
      </c>
      <c r="AL483" s="46">
        <f t="shared" si="306"/>
        <v>666401.64934034308</v>
      </c>
      <c r="AM483" s="46">
        <f t="shared" si="307"/>
        <v>2140554.0783471391</v>
      </c>
      <c r="AN483" s="46">
        <f t="shared" si="308"/>
        <v>263919.40943925153</v>
      </c>
      <c r="AO483" s="46">
        <f t="shared" si="309"/>
        <v>67967.197310409654</v>
      </c>
      <c r="AP483" s="46">
        <f t="shared" si="310"/>
        <v>44906.681321061507</v>
      </c>
      <c r="AQ483" s="46">
        <f t="shared" si="311"/>
        <v>2568371.7567724213</v>
      </c>
      <c r="BG483" s="50" t="str">
        <f t="shared" si="288"/>
        <v>2022MarçoCosta Rica</v>
      </c>
      <c r="BH483" s="2">
        <v>2022</v>
      </c>
      <c r="BI483" s="55" t="s">
        <v>56</v>
      </c>
      <c r="BJ483" s="55" t="str">
        <f t="shared" si="292"/>
        <v>Março/2022</v>
      </c>
      <c r="BK483" s="2" t="s">
        <v>27</v>
      </c>
      <c r="BL483" s="2" t="s">
        <v>20</v>
      </c>
      <c r="BM483" s="52" t="s">
        <v>1202</v>
      </c>
      <c r="BN483" s="51">
        <f t="shared" si="289"/>
        <v>974764.3892202921</v>
      </c>
    </row>
    <row r="484" spans="4:66" x14ac:dyDescent="0.25">
      <c r="D484" t="str">
        <f t="shared" si="302"/>
        <v>2022AgostoVietnã</v>
      </c>
      <c r="E484" s="2">
        <v>2022</v>
      </c>
      <c r="F484" s="2" t="s">
        <v>61</v>
      </c>
      <c r="G484" s="2" t="s">
        <v>51</v>
      </c>
      <c r="H484" s="2" t="s">
        <v>47</v>
      </c>
      <c r="I484" s="45">
        <f t="shared" si="312"/>
        <v>126294426.95630702</v>
      </c>
      <c r="J484" s="33">
        <v>56659591.589662641</v>
      </c>
      <c r="K484" s="41">
        <v>2916133.3440818889</v>
      </c>
      <c r="L484" s="41">
        <v>9366935.2842351608</v>
      </c>
      <c r="M484" s="41">
        <v>445823.58649011934</v>
      </c>
      <c r="N484" s="43">
        <v>306168.0051799615</v>
      </c>
      <c r="O484" s="43">
        <v>404577.19557066046</v>
      </c>
      <c r="P484" s="43">
        <v>56195197.951086603</v>
      </c>
      <c r="AC484" s="50" t="str">
        <f t="shared" si="303"/>
        <v>2022AgostoVietnã</v>
      </c>
      <c r="AD484" s="2">
        <v>2022</v>
      </c>
      <c r="AE484" s="2" t="s">
        <v>61</v>
      </c>
      <c r="AF484" s="2" t="s">
        <v>51</v>
      </c>
      <c r="AG484" s="2" t="s">
        <v>47</v>
      </c>
      <c r="AH484" s="54">
        <f t="shared" si="244"/>
        <v>126294426.95630702</v>
      </c>
      <c r="AI484" s="27">
        <f t="shared" si="313"/>
        <v>5.2117182106175793E-4</v>
      </c>
      <c r="AJ484" s="28">
        <f t="shared" si="304"/>
        <v>4672749.4332721839</v>
      </c>
      <c r="AK484" s="46">
        <f t="shared" si="305"/>
        <v>2096340.1226059236</v>
      </c>
      <c r="AL484" s="46">
        <f t="shared" si="306"/>
        <v>107893.60036938888</v>
      </c>
      <c r="AM484" s="46">
        <f t="shared" si="307"/>
        <v>346565.89839906053</v>
      </c>
      <c r="AN484" s="46">
        <f t="shared" si="308"/>
        <v>16494.963089953224</v>
      </c>
      <c r="AO484" s="46">
        <f t="shared" si="309"/>
        <v>11327.866218401612</v>
      </c>
      <c r="AP484" s="46">
        <f t="shared" si="310"/>
        <v>14968.89377368717</v>
      </c>
      <c r="AQ484" s="46">
        <f t="shared" si="311"/>
        <v>2079158.0888157694</v>
      </c>
      <c r="BG484" s="50" t="str">
        <f t="shared" si="288"/>
        <v>2022MarçoEl Salvador</v>
      </c>
      <c r="BH484" s="2">
        <v>2022</v>
      </c>
      <c r="BI484" s="55" t="s">
        <v>56</v>
      </c>
      <c r="BJ484" s="55" t="str">
        <f t="shared" si="292"/>
        <v>Março/2022</v>
      </c>
      <c r="BK484" s="2" t="s">
        <v>27</v>
      </c>
      <c r="BL484" s="2" t="s">
        <v>21</v>
      </c>
      <c r="BM484" s="52" t="s">
        <v>1202</v>
      </c>
      <c r="BN484" s="51">
        <f t="shared" si="289"/>
        <v>383998.09272314527</v>
      </c>
    </row>
    <row r="485" spans="4:66" x14ac:dyDescent="0.25">
      <c r="D485" t="str">
        <f t="shared" si="302"/>
        <v>2022AgostoFilipinas</v>
      </c>
      <c r="E485" s="2">
        <v>2022</v>
      </c>
      <c r="F485" s="2" t="s">
        <v>61</v>
      </c>
      <c r="G485" s="2" t="s">
        <v>51</v>
      </c>
      <c r="H485" s="2" t="s">
        <v>48</v>
      </c>
      <c r="I485" s="45">
        <f t="shared" si="312"/>
        <v>117268652.33497722</v>
      </c>
      <c r="J485" s="33">
        <v>56659591.589662641</v>
      </c>
      <c r="K485" s="41">
        <v>3602282.3662188039</v>
      </c>
      <c r="L485" s="41">
        <v>11570920.056996377</v>
      </c>
      <c r="M485" s="41">
        <v>1783294.3459604774</v>
      </c>
      <c r="N485" s="43">
        <v>612336.01035992301</v>
      </c>
      <c r="O485" s="43">
        <v>67429.532595110082</v>
      </c>
      <c r="P485" s="43">
        <v>42972798.433183879</v>
      </c>
      <c r="AC485" s="50" t="str">
        <f t="shared" si="303"/>
        <v>2022AgostoFilipinas</v>
      </c>
      <c r="AD485" s="2">
        <v>2022</v>
      </c>
      <c r="AE485" s="2" t="s">
        <v>61</v>
      </c>
      <c r="AF485" s="2" t="s">
        <v>51</v>
      </c>
      <c r="AG485" s="2" t="s">
        <v>48</v>
      </c>
      <c r="AH485" s="54">
        <f t="shared" si="244"/>
        <v>117268652.33497722</v>
      </c>
      <c r="AI485" s="27">
        <f t="shared" si="313"/>
        <v>4.8392568511374147E-4</v>
      </c>
      <c r="AJ485" s="28">
        <f t="shared" si="304"/>
        <v>4338806.0894281026</v>
      </c>
      <c r="AK485" s="46">
        <f t="shared" si="305"/>
        <v>2096340.1226059236</v>
      </c>
      <c r="AL485" s="46">
        <f t="shared" si="306"/>
        <v>133280.32986806863</v>
      </c>
      <c r="AM485" s="46">
        <f t="shared" si="307"/>
        <v>428110.8156694278</v>
      </c>
      <c r="AN485" s="46">
        <f t="shared" si="308"/>
        <v>65979.852359812896</v>
      </c>
      <c r="AO485" s="46">
        <f t="shared" si="309"/>
        <v>22655.732436803224</v>
      </c>
      <c r="AP485" s="46">
        <f t="shared" si="310"/>
        <v>2494.815628947862</v>
      </c>
      <c r="AQ485" s="46">
        <f t="shared" si="311"/>
        <v>1589944.4208591182</v>
      </c>
      <c r="BG485" s="50" t="str">
        <f t="shared" si="288"/>
        <v>2022MarçoGuatemala</v>
      </c>
      <c r="BH485" s="2">
        <v>2022</v>
      </c>
      <c r="BI485" s="55" t="s">
        <v>56</v>
      </c>
      <c r="BJ485" s="55" t="str">
        <f t="shared" si="292"/>
        <v>Março/2022</v>
      </c>
      <c r="BK485" s="2" t="s">
        <v>27</v>
      </c>
      <c r="BL485" s="2" t="s">
        <v>22</v>
      </c>
      <c r="BM485" s="52" t="s">
        <v>1202</v>
      </c>
      <c r="BN485" s="51">
        <f t="shared" si="289"/>
        <v>1476915.7412428663</v>
      </c>
    </row>
    <row r="486" spans="4:66" x14ac:dyDescent="0.25">
      <c r="D486" t="str">
        <f t="shared" si="302"/>
        <v>2022AgostoOutros - Ásia</v>
      </c>
      <c r="E486" s="2">
        <v>2022</v>
      </c>
      <c r="F486" s="2" t="s">
        <v>61</v>
      </c>
      <c r="G486" s="2" t="s">
        <v>51</v>
      </c>
      <c r="H486" s="2" t="s">
        <v>1195</v>
      </c>
      <c r="I486" s="45">
        <f t="shared" si="312"/>
        <v>250684759.29541296</v>
      </c>
      <c r="J486" s="33">
        <v>102445781.78755188</v>
      </c>
      <c r="K486" s="41">
        <v>15776866.402932527</v>
      </c>
      <c r="L486" s="41">
        <v>50676999.007677436</v>
      </c>
      <c r="M486" s="41">
        <v>10135399.801535485</v>
      </c>
      <c r="N486" s="43">
        <v>2027079.9603070975</v>
      </c>
      <c r="O486" s="43">
        <v>1328556.6751658509</v>
      </c>
      <c r="P486" s="43">
        <v>68294075.660242677</v>
      </c>
      <c r="AC486" s="50" t="str">
        <f t="shared" si="303"/>
        <v>2022AgostoOutros - Ásia</v>
      </c>
      <c r="AD486" s="2">
        <v>2022</v>
      </c>
      <c r="AE486" s="2" t="s">
        <v>61</v>
      </c>
      <c r="AF486" s="2" t="s">
        <v>51</v>
      </c>
      <c r="AG486" s="2" t="s">
        <v>1195</v>
      </c>
      <c r="AH486" s="54">
        <f t="shared" si="244"/>
        <v>250684759.29541296</v>
      </c>
      <c r="AI486" s="27">
        <f t="shared" si="313"/>
        <v>1.0344861262929566E-3</v>
      </c>
      <c r="AJ486" s="28">
        <f t="shared" si="304"/>
        <v>9275049.5422325246</v>
      </c>
      <c r="AK486" s="46">
        <f t="shared" si="305"/>
        <v>3790376.8228389174</v>
      </c>
      <c r="AL486" s="46">
        <f t="shared" si="306"/>
        <v>583726.02275331295</v>
      </c>
      <c r="AM486" s="46">
        <f t="shared" si="307"/>
        <v>1874991.0356296531</v>
      </c>
      <c r="AN486" s="46">
        <f t="shared" si="308"/>
        <v>374998.20712593058</v>
      </c>
      <c r="AO486" s="46">
        <f t="shared" si="309"/>
        <v>74999.641425186142</v>
      </c>
      <c r="AP486" s="46">
        <f t="shared" si="310"/>
        <v>49155.078340067506</v>
      </c>
      <c r="AQ486" s="46">
        <f t="shared" si="311"/>
        <v>2526802.7341194563</v>
      </c>
      <c r="BG486" s="50" t="str">
        <f t="shared" si="288"/>
        <v>2022MarçoHonduras</v>
      </c>
      <c r="BH486" s="2">
        <v>2022</v>
      </c>
      <c r="BI486" s="55" t="s">
        <v>56</v>
      </c>
      <c r="BJ486" s="55" t="str">
        <f t="shared" si="292"/>
        <v>Março/2022</v>
      </c>
      <c r="BK486" s="2" t="s">
        <v>27</v>
      </c>
      <c r="BL486" s="2" t="s">
        <v>23</v>
      </c>
      <c r="BM486" s="52" t="s">
        <v>1202</v>
      </c>
      <c r="BN486" s="51">
        <f t="shared" si="289"/>
        <v>974764.3892202921</v>
      </c>
    </row>
    <row r="487" spans="4:66" x14ac:dyDescent="0.25">
      <c r="D487" t="str">
        <f t="shared" si="302"/>
        <v>2022SetembroChina</v>
      </c>
      <c r="E487" s="2">
        <v>2022</v>
      </c>
      <c r="F487" s="2" t="s">
        <v>62</v>
      </c>
      <c r="G487" s="2" t="s">
        <v>51</v>
      </c>
      <c r="H487" s="2" t="s">
        <v>43</v>
      </c>
      <c r="I487" s="45">
        <f t="shared" si="312"/>
        <v>1479406915.046133</v>
      </c>
      <c r="J487" s="33">
        <v>679711287.83097029</v>
      </c>
      <c r="K487" s="41">
        <v>90137812.081737146</v>
      </c>
      <c r="L487" s="41">
        <v>294796613.79282105</v>
      </c>
      <c r="M487" s="41">
        <v>76511855.282908693</v>
      </c>
      <c r="N487" s="43">
        <v>13136071.539535528</v>
      </c>
      <c r="O487" s="43">
        <v>8595481.0336765107</v>
      </c>
      <c r="P487" s="43">
        <v>316517793.48448378</v>
      </c>
      <c r="AC487" s="50" t="str">
        <f t="shared" si="303"/>
        <v>2022SetembroChina</v>
      </c>
      <c r="AD487" s="2">
        <v>2022</v>
      </c>
      <c r="AE487" s="2" t="s">
        <v>62</v>
      </c>
      <c r="AF487" s="2" t="s">
        <v>51</v>
      </c>
      <c r="AG487" s="2" t="s">
        <v>43</v>
      </c>
      <c r="AH487" s="54">
        <f t="shared" si="244"/>
        <v>1479406915.046133</v>
      </c>
      <c r="AI487" s="27">
        <f t="shared" si="313"/>
        <v>6.104981942494544E-3</v>
      </c>
      <c r="AJ487" s="28">
        <f t="shared" si="304"/>
        <v>54736364.782369711</v>
      </c>
      <c r="AK487" s="46">
        <f t="shared" si="305"/>
        <v>25148540.68817848</v>
      </c>
      <c r="AL487" s="46">
        <f t="shared" si="306"/>
        <v>3334996.012666875</v>
      </c>
      <c r="AM487" s="46">
        <f t="shared" si="307"/>
        <v>10907137.735440444</v>
      </c>
      <c r="AN487" s="46">
        <f t="shared" si="308"/>
        <v>2830851.186612559</v>
      </c>
      <c r="AO487" s="46">
        <f t="shared" si="309"/>
        <v>486019.63143649354</v>
      </c>
      <c r="AP487" s="46">
        <f t="shared" si="310"/>
        <v>318022.97295912425</v>
      </c>
      <c r="AQ487" s="46">
        <f t="shared" si="311"/>
        <v>11710796.555075729</v>
      </c>
      <c r="BG487" s="50" t="str">
        <f t="shared" si="288"/>
        <v>2022MarçoNicarágua</v>
      </c>
      <c r="BH487" s="2">
        <v>2022</v>
      </c>
      <c r="BI487" s="55" t="s">
        <v>56</v>
      </c>
      <c r="BJ487" s="55" t="str">
        <f t="shared" si="292"/>
        <v>Março/2022</v>
      </c>
      <c r="BK487" s="2" t="s">
        <v>27</v>
      </c>
      <c r="BL487" s="2" t="s">
        <v>24</v>
      </c>
      <c r="BM487" s="52" t="s">
        <v>1202</v>
      </c>
      <c r="BN487" s="51">
        <f t="shared" si="289"/>
        <v>472613.03719771735</v>
      </c>
    </row>
    <row r="488" spans="4:66" x14ac:dyDescent="0.25">
      <c r="D488" t="str">
        <f t="shared" si="302"/>
        <v>2022SetembroÍndia</v>
      </c>
      <c r="E488" s="2">
        <v>2022</v>
      </c>
      <c r="F488" s="2" t="s">
        <v>62</v>
      </c>
      <c r="G488" s="2" t="s">
        <v>51</v>
      </c>
      <c r="H488" s="2" t="s">
        <v>44</v>
      </c>
      <c r="I488" s="45">
        <f t="shared" si="312"/>
        <v>541109707.14363503</v>
      </c>
      <c r="J488" s="33">
        <v>165335178.12104684</v>
      </c>
      <c r="K488" s="41">
        <v>38135228.188427247</v>
      </c>
      <c r="L488" s="41">
        <v>124721644.29696274</v>
      </c>
      <c r="M488" s="41">
        <v>30604742.113163471</v>
      </c>
      <c r="N488" s="43">
        <v>6568035.769767764</v>
      </c>
      <c r="O488" s="43">
        <v>4297740.5168382553</v>
      </c>
      <c r="P488" s="43">
        <v>171447138.1374287</v>
      </c>
      <c r="AC488" s="50" t="str">
        <f t="shared" si="303"/>
        <v>2022SetembroÍndia</v>
      </c>
      <c r="AD488" s="2">
        <v>2022</v>
      </c>
      <c r="AE488" s="2" t="s">
        <v>62</v>
      </c>
      <c r="AF488" s="2" t="s">
        <v>51</v>
      </c>
      <c r="AG488" s="2" t="s">
        <v>44</v>
      </c>
      <c r="AH488" s="54">
        <f t="shared" si="244"/>
        <v>541109707.14363503</v>
      </c>
      <c r="AI488" s="27">
        <f t="shared" si="313"/>
        <v>2.2329657631196009E-3</v>
      </c>
      <c r="AJ488" s="28">
        <f t="shared" ref="AJ488:AJ518" si="314">AI488*$AA$7</f>
        <v>20020440.634868637</v>
      </c>
      <c r="AK488" s="46">
        <f t="shared" si="305"/>
        <v>6117212.5998271992</v>
      </c>
      <c r="AL488" s="46">
        <f t="shared" si="306"/>
        <v>1410959.8515129087</v>
      </c>
      <c r="AM488" s="46">
        <f t="shared" si="307"/>
        <v>4614558.2726863427</v>
      </c>
      <c r="AN488" s="46">
        <f t="shared" si="308"/>
        <v>1132340.4746450235</v>
      </c>
      <c r="AO488" s="46">
        <f t="shared" si="309"/>
        <v>243009.8157182468</v>
      </c>
      <c r="AP488" s="46">
        <f t="shared" si="310"/>
        <v>159011.48647956213</v>
      </c>
      <c r="AQ488" s="46">
        <f t="shared" si="311"/>
        <v>6343348.1339993533</v>
      </c>
      <c r="BG488" s="50" t="str">
        <f t="shared" si="288"/>
        <v>2022MarçoPanamá</v>
      </c>
      <c r="BH488" s="2">
        <v>2022</v>
      </c>
      <c r="BI488" s="55" t="s">
        <v>56</v>
      </c>
      <c r="BJ488" s="55" t="str">
        <f t="shared" si="292"/>
        <v>Março/2022</v>
      </c>
      <c r="BK488" s="2" t="s">
        <v>27</v>
      </c>
      <c r="BL488" s="2" t="s">
        <v>25</v>
      </c>
      <c r="BM488" s="52" t="s">
        <v>1202</v>
      </c>
      <c r="BN488" s="51">
        <f t="shared" si="289"/>
        <v>324921.46307343064</v>
      </c>
    </row>
    <row r="489" spans="4:66" x14ac:dyDescent="0.25">
      <c r="D489" t="str">
        <f t="shared" si="302"/>
        <v>2022SetembroJapão</v>
      </c>
      <c r="E489" s="2">
        <v>2022</v>
      </c>
      <c r="F489" s="2" t="s">
        <v>62</v>
      </c>
      <c r="G489" s="2" t="s">
        <v>51</v>
      </c>
      <c r="H489" s="2" t="s">
        <v>45</v>
      </c>
      <c r="I489" s="45">
        <f t="shared" si="312"/>
        <v>552343548.85524106</v>
      </c>
      <c r="J489" s="33">
        <v>220446904.16139576</v>
      </c>
      <c r="K489" s="41">
        <v>45068906.040868573</v>
      </c>
      <c r="L489" s="41">
        <v>147398306.89641052</v>
      </c>
      <c r="M489" s="41">
        <v>15302371.056581736</v>
      </c>
      <c r="N489" s="43">
        <v>3284017.884883882</v>
      </c>
      <c r="O489" s="43">
        <v>2148870.2584191277</v>
      </c>
      <c r="P489" s="43">
        <v>118694172.55668141</v>
      </c>
      <c r="AC489" s="50" t="str">
        <f t="shared" si="303"/>
        <v>2022SetembroJapão</v>
      </c>
      <c r="AD489" s="2">
        <v>2022</v>
      </c>
      <c r="AE489" s="2" t="s">
        <v>62</v>
      </c>
      <c r="AF489" s="2" t="s">
        <v>51</v>
      </c>
      <c r="AG489" s="2" t="s">
        <v>45</v>
      </c>
      <c r="AH489" s="54">
        <f t="shared" si="244"/>
        <v>552343548.85524106</v>
      </c>
      <c r="AI489" s="27">
        <f t="shared" si="313"/>
        <v>2.2793238003145657E-3</v>
      </c>
      <c r="AJ489" s="28">
        <f t="shared" si="314"/>
        <v>20436079.937064741</v>
      </c>
      <c r="AK489" s="46">
        <f t="shared" si="305"/>
        <v>8156283.4664362641</v>
      </c>
      <c r="AL489" s="46">
        <f t="shared" si="306"/>
        <v>1667498.0063334375</v>
      </c>
      <c r="AM489" s="46">
        <f t="shared" si="307"/>
        <v>5453568.867720223</v>
      </c>
      <c r="AN489" s="46">
        <f t="shared" si="308"/>
        <v>566170.23732251173</v>
      </c>
      <c r="AO489" s="46">
        <f t="shared" si="309"/>
        <v>121504.90785912338</v>
      </c>
      <c r="AP489" s="46">
        <f t="shared" si="310"/>
        <v>79505.743239781048</v>
      </c>
      <c r="AQ489" s="46">
        <f t="shared" si="311"/>
        <v>4391548.7081533987</v>
      </c>
      <c r="BG489" s="50" t="str">
        <f t="shared" si="288"/>
        <v>2022AbrilCosta Rica</v>
      </c>
      <c r="BH489" s="2">
        <v>2022</v>
      </c>
      <c r="BI489" s="55" t="s">
        <v>57</v>
      </c>
      <c r="BJ489" s="55" t="str">
        <f t="shared" si="292"/>
        <v>Abril/2022</v>
      </c>
      <c r="BK489" s="2" t="s">
        <v>27</v>
      </c>
      <c r="BL489" s="2" t="s">
        <v>20</v>
      </c>
      <c r="BM489" s="52" t="s">
        <v>1202</v>
      </c>
      <c r="BN489" s="51">
        <f t="shared" si="289"/>
        <v>1069860.5968201475</v>
      </c>
    </row>
    <row r="490" spans="4:66" x14ac:dyDescent="0.25">
      <c r="D490" t="str">
        <f t="shared" si="302"/>
        <v>2022SetembroIndonésia</v>
      </c>
      <c r="E490" s="2">
        <v>2022</v>
      </c>
      <c r="F490" s="2" t="s">
        <v>62</v>
      </c>
      <c r="G490" s="2" t="s">
        <v>51</v>
      </c>
      <c r="H490" s="2" t="s">
        <v>46</v>
      </c>
      <c r="I490" s="45">
        <f t="shared" si="312"/>
        <v>248445119.20192534</v>
      </c>
      <c r="J490" s="33">
        <v>91852876.733914897</v>
      </c>
      <c r="K490" s="41">
        <v>9013781.2081737146</v>
      </c>
      <c r="L490" s="41">
        <v>29479661.379282106</v>
      </c>
      <c r="M490" s="41">
        <v>3825592.7641454339</v>
      </c>
      <c r="N490" s="43">
        <v>1313607.1539535527</v>
      </c>
      <c r="O490" s="43">
        <v>859548.10336765111</v>
      </c>
      <c r="P490" s="43">
        <v>112100051.85908799</v>
      </c>
      <c r="AC490" s="50" t="str">
        <f t="shared" si="303"/>
        <v>2022SetembroIndonésia</v>
      </c>
      <c r="AD490" s="2">
        <v>2022</v>
      </c>
      <c r="AE490" s="2" t="s">
        <v>62</v>
      </c>
      <c r="AF490" s="2" t="s">
        <v>51</v>
      </c>
      <c r="AG490" s="2" t="s">
        <v>46</v>
      </c>
      <c r="AH490" s="54">
        <f t="shared" si="244"/>
        <v>248445119.20192534</v>
      </c>
      <c r="AI490" s="27">
        <f t="shared" si="313"/>
        <v>1.0252439345812853E-3</v>
      </c>
      <c r="AJ490" s="28">
        <f t="shared" si="314"/>
        <v>9192185.4188520182</v>
      </c>
      <c r="AK490" s="46">
        <f t="shared" si="305"/>
        <v>3398451.4443484433</v>
      </c>
      <c r="AL490" s="46">
        <f t="shared" si="306"/>
        <v>333499.6012666875</v>
      </c>
      <c r="AM490" s="46">
        <f t="shared" si="307"/>
        <v>1090713.7735440445</v>
      </c>
      <c r="AN490" s="46">
        <f t="shared" si="308"/>
        <v>141542.55933062793</v>
      </c>
      <c r="AO490" s="46">
        <f t="shared" si="309"/>
        <v>48601.963143649351</v>
      </c>
      <c r="AP490" s="46">
        <f t="shared" si="310"/>
        <v>31802.297295912424</v>
      </c>
      <c r="AQ490" s="46">
        <f t="shared" si="311"/>
        <v>4147573.7799226535</v>
      </c>
      <c r="BG490" s="50" t="str">
        <f t="shared" si="288"/>
        <v>2022AbrilEl Salvador</v>
      </c>
      <c r="BH490" s="2">
        <v>2022</v>
      </c>
      <c r="BI490" s="55" t="s">
        <v>57</v>
      </c>
      <c r="BJ490" s="55" t="str">
        <f t="shared" si="292"/>
        <v>Abril/2022</v>
      </c>
      <c r="BK490" s="2" t="s">
        <v>27</v>
      </c>
      <c r="BL490" s="2" t="s">
        <v>21</v>
      </c>
      <c r="BM490" s="52" t="s">
        <v>1202</v>
      </c>
      <c r="BN490" s="51">
        <f t="shared" si="289"/>
        <v>416056.89876339084</v>
      </c>
    </row>
    <row r="491" spans="4:66" x14ac:dyDescent="0.25">
      <c r="D491" t="str">
        <f t="shared" si="302"/>
        <v>2022SetembroCoréia do Sul</v>
      </c>
      <c r="E491" s="2">
        <v>2022</v>
      </c>
      <c r="F491" s="2" t="s">
        <v>62</v>
      </c>
      <c r="G491" s="2" t="s">
        <v>51</v>
      </c>
      <c r="H491" s="2" t="s">
        <v>49</v>
      </c>
      <c r="I491" s="45">
        <f t="shared" si="312"/>
        <v>256727559.06441009</v>
      </c>
      <c r="J491" s="33">
        <v>91852876.733914897</v>
      </c>
      <c r="K491" s="41">
        <v>19067614.094213624</v>
      </c>
      <c r="L491" s="41">
        <v>62360822.148481369</v>
      </c>
      <c r="M491" s="41">
        <v>7651185.5282908678</v>
      </c>
      <c r="N491" s="43">
        <v>1970410.7309303291</v>
      </c>
      <c r="O491" s="43">
        <v>1289322.1550514766</v>
      </c>
      <c r="P491" s="43">
        <v>72535327.673527539</v>
      </c>
      <c r="AC491" s="50" t="str">
        <f t="shared" si="303"/>
        <v>2022SetembroCoréia do Sul</v>
      </c>
      <c r="AD491" s="2">
        <v>2022</v>
      </c>
      <c r="AE491" s="2" t="s">
        <v>62</v>
      </c>
      <c r="AF491" s="2" t="s">
        <v>51</v>
      </c>
      <c r="AG491" s="2" t="s">
        <v>49</v>
      </c>
      <c r="AH491" s="54">
        <f t="shared" si="244"/>
        <v>256727559.06441009</v>
      </c>
      <c r="AI491" s="27">
        <f t="shared" si="313"/>
        <v>1.0594225944793902E-3</v>
      </c>
      <c r="AJ491" s="28">
        <f t="shared" si="314"/>
        <v>9498626.2263068538</v>
      </c>
      <c r="AK491" s="46">
        <f t="shared" si="305"/>
        <v>3398451.4443484433</v>
      </c>
      <c r="AL491" s="46">
        <f t="shared" si="306"/>
        <v>705479.92575645412</v>
      </c>
      <c r="AM491" s="46">
        <f t="shared" si="307"/>
        <v>2307279.1363431709</v>
      </c>
      <c r="AN491" s="46">
        <f t="shared" si="308"/>
        <v>283085.11866125581</v>
      </c>
      <c r="AO491" s="46">
        <f t="shared" si="309"/>
        <v>72902.944715474034</v>
      </c>
      <c r="AP491" s="46">
        <f t="shared" si="310"/>
        <v>47703.445943868624</v>
      </c>
      <c r="AQ491" s="46">
        <f t="shared" si="311"/>
        <v>2683724.210538188</v>
      </c>
      <c r="BG491" s="50" t="str">
        <f t="shared" si="288"/>
        <v>2022AbrilGuatemala</v>
      </c>
      <c r="BH491" s="2">
        <v>2022</v>
      </c>
      <c r="BI491" s="55" t="s">
        <v>57</v>
      </c>
      <c r="BJ491" s="55" t="str">
        <f t="shared" si="292"/>
        <v>Abril/2022</v>
      </c>
      <c r="BK491" s="2" t="s">
        <v>27</v>
      </c>
      <c r="BL491" s="2" t="s">
        <v>22</v>
      </c>
      <c r="BM491" s="52" t="s">
        <v>1202</v>
      </c>
      <c r="BN491" s="51">
        <f t="shared" si="289"/>
        <v>1634509.2451418925</v>
      </c>
    </row>
    <row r="492" spans="4:66" x14ac:dyDescent="0.25">
      <c r="D492" t="str">
        <f t="shared" si="302"/>
        <v>2022SetembroVietnã</v>
      </c>
      <c r="E492" s="2">
        <v>2022</v>
      </c>
      <c r="F492" s="2" t="s">
        <v>62</v>
      </c>
      <c r="G492" s="2" t="s">
        <v>51</v>
      </c>
      <c r="H492" s="2" t="s">
        <v>47</v>
      </c>
      <c r="I492" s="45">
        <f t="shared" si="312"/>
        <v>129019840.45773014</v>
      </c>
      <c r="J492" s="33">
        <v>55111726.04034894</v>
      </c>
      <c r="K492" s="41">
        <v>3120155.0335985934</v>
      </c>
      <c r="L492" s="41">
        <v>10204498.169751497</v>
      </c>
      <c r="M492" s="41">
        <v>478199.09551817924</v>
      </c>
      <c r="N492" s="43">
        <v>328401.78848838818</v>
      </c>
      <c r="O492" s="43">
        <v>429774.05168382556</v>
      </c>
      <c r="P492" s="43">
        <v>59347086.278340705</v>
      </c>
      <c r="AC492" s="50" t="str">
        <f t="shared" si="303"/>
        <v>2022SetembroVietnã</v>
      </c>
      <c r="AD492" s="2">
        <v>2022</v>
      </c>
      <c r="AE492" s="2" t="s">
        <v>62</v>
      </c>
      <c r="AF492" s="2" t="s">
        <v>51</v>
      </c>
      <c r="AG492" s="2" t="s">
        <v>47</v>
      </c>
      <c r="AH492" s="54">
        <f t="shared" si="244"/>
        <v>129019840.45773014</v>
      </c>
      <c r="AI492" s="27">
        <f t="shared" si="313"/>
        <v>5.3241862546884707E-4</v>
      </c>
      <c r="AJ492" s="28">
        <f t="shared" si="314"/>
        <v>4773586.617470447</v>
      </c>
      <c r="AK492" s="46">
        <f t="shared" si="305"/>
        <v>2039070.866609066</v>
      </c>
      <c r="AL492" s="46">
        <f t="shared" si="306"/>
        <v>115442.16966923798</v>
      </c>
      <c r="AM492" s="46">
        <f t="shared" si="307"/>
        <v>377554.76776524616</v>
      </c>
      <c r="AN492" s="46">
        <f t="shared" si="308"/>
        <v>17692.819916328492</v>
      </c>
      <c r="AO492" s="46">
        <f t="shared" si="309"/>
        <v>12150.49078591234</v>
      </c>
      <c r="AP492" s="46">
        <f t="shared" si="310"/>
        <v>15901.148647956214</v>
      </c>
      <c r="AQ492" s="46">
        <f t="shared" si="311"/>
        <v>2195774.3540766989</v>
      </c>
      <c r="BG492" s="50" t="str">
        <f t="shared" si="288"/>
        <v>2022AbrilHonduras</v>
      </c>
      <c r="BH492" s="2">
        <v>2022</v>
      </c>
      <c r="BI492" s="55" t="s">
        <v>57</v>
      </c>
      <c r="BJ492" s="55" t="str">
        <f t="shared" si="292"/>
        <v>Abril/2022</v>
      </c>
      <c r="BK492" s="2" t="s">
        <v>27</v>
      </c>
      <c r="BL492" s="2" t="s">
        <v>23</v>
      </c>
      <c r="BM492" s="52" t="s">
        <v>1202</v>
      </c>
      <c r="BN492" s="51">
        <f t="shared" si="289"/>
        <v>1069860.5968201477</v>
      </c>
    </row>
    <row r="493" spans="4:66" x14ac:dyDescent="0.25">
      <c r="D493" t="str">
        <f t="shared" si="302"/>
        <v>2022SetembroFilipinas</v>
      </c>
      <c r="E493" s="2">
        <v>2022</v>
      </c>
      <c r="F493" s="2" t="s">
        <v>62</v>
      </c>
      <c r="G493" s="2" t="s">
        <v>51</v>
      </c>
      <c r="H493" s="2" t="s">
        <v>48</v>
      </c>
      <c r="I493" s="45">
        <f t="shared" si="312"/>
        <v>120195696.41448992</v>
      </c>
      <c r="J493" s="33">
        <v>55111726.04034894</v>
      </c>
      <c r="K493" s="41">
        <v>3813522.8188427254</v>
      </c>
      <c r="L493" s="41">
        <v>12472164.429696275</v>
      </c>
      <c r="M493" s="41">
        <v>1912796.382072717</v>
      </c>
      <c r="N493" s="43">
        <v>656803.57697677636</v>
      </c>
      <c r="O493" s="43">
        <v>69838.283398621657</v>
      </c>
      <c r="P493" s="43">
        <v>46158844.883153878</v>
      </c>
      <c r="AC493" s="50" t="str">
        <f t="shared" si="303"/>
        <v>2022SetembroFilipinas</v>
      </c>
      <c r="AD493" s="2">
        <v>2022</v>
      </c>
      <c r="AE493" s="2" t="s">
        <v>62</v>
      </c>
      <c r="AF493" s="2" t="s">
        <v>51</v>
      </c>
      <c r="AG493" s="2" t="s">
        <v>48</v>
      </c>
      <c r="AH493" s="54">
        <f t="shared" si="244"/>
        <v>120195696.41448992</v>
      </c>
      <c r="AI493" s="27">
        <f t="shared" si="313"/>
        <v>4.9600454662815678E-4</v>
      </c>
      <c r="AJ493" s="28">
        <f t="shared" si="314"/>
        <v>4447103.3745366326</v>
      </c>
      <c r="AK493" s="46">
        <f t="shared" si="305"/>
        <v>2039070.866609066</v>
      </c>
      <c r="AL493" s="46">
        <f t="shared" si="306"/>
        <v>141095.98515129086</v>
      </c>
      <c r="AM493" s="46">
        <f t="shared" si="307"/>
        <v>461455.82726863417</v>
      </c>
      <c r="AN493" s="46">
        <f t="shared" si="308"/>
        <v>70771.279665313967</v>
      </c>
      <c r="AO493" s="46">
        <f t="shared" si="309"/>
        <v>24300.981571824675</v>
      </c>
      <c r="AP493" s="46">
        <f t="shared" si="310"/>
        <v>2583.9366552928846</v>
      </c>
      <c r="AQ493" s="46">
        <f t="shared" si="311"/>
        <v>1707824.4976152102</v>
      </c>
      <c r="BG493" s="50" t="str">
        <f t="shared" si="288"/>
        <v>2022AbrilNicarágua</v>
      </c>
      <c r="BH493" s="2">
        <v>2022</v>
      </c>
      <c r="BI493" s="55" t="s">
        <v>57</v>
      </c>
      <c r="BJ493" s="55" t="str">
        <f t="shared" si="292"/>
        <v>Abril/2022</v>
      </c>
      <c r="BK493" s="2" t="s">
        <v>27</v>
      </c>
      <c r="BL493" s="2" t="s">
        <v>24</v>
      </c>
      <c r="BM493" s="52" t="s">
        <v>1202</v>
      </c>
      <c r="BN493" s="51">
        <f t="shared" si="289"/>
        <v>505211.94849840313</v>
      </c>
    </row>
    <row r="494" spans="4:66" x14ac:dyDescent="0.25">
      <c r="D494" t="str">
        <f t="shared" si="302"/>
        <v>2022SetembroOutros - Ásia</v>
      </c>
      <c r="E494" s="2">
        <v>2022</v>
      </c>
      <c r="F494" s="2" t="s">
        <v>62</v>
      </c>
      <c r="G494" s="2" t="s">
        <v>51</v>
      </c>
      <c r="H494" s="2" t="s">
        <v>1195</v>
      </c>
      <c r="I494" s="45">
        <f t="shared" si="312"/>
        <v>245471821.49815816</v>
      </c>
      <c r="J494" s="33">
        <v>100293064.14848585</v>
      </c>
      <c r="K494" s="41">
        <v>15371794.093460422</v>
      </c>
      <c r="L494" s="41">
        <v>50273605.959765241</v>
      </c>
      <c r="M494" s="41">
        <v>10054721.191953048</v>
      </c>
      <c r="N494" s="43">
        <v>2010944.2383906096</v>
      </c>
      <c r="O494" s="43">
        <v>1305143.7758440156</v>
      </c>
      <c r="P494" s="43">
        <v>66162548.090258941</v>
      </c>
      <c r="AC494" s="50" t="str">
        <f t="shared" si="303"/>
        <v>2022SetembroOutros - Ásia</v>
      </c>
      <c r="AD494" s="2">
        <v>2022</v>
      </c>
      <c r="AE494" s="2" t="s">
        <v>62</v>
      </c>
      <c r="AF494" s="2" t="s">
        <v>51</v>
      </c>
      <c r="AG494" s="2" t="s">
        <v>1195</v>
      </c>
      <c r="AH494" s="54">
        <f t="shared" si="244"/>
        <v>245471821.49815816</v>
      </c>
      <c r="AI494" s="27">
        <f t="shared" si="313"/>
        <v>1.0129742009423878E-3</v>
      </c>
      <c r="AJ494" s="28">
        <f t="shared" si="314"/>
        <v>9082176.8025174737</v>
      </c>
      <c r="AK494" s="46">
        <f t="shared" si="305"/>
        <v>3710728.73091305</v>
      </c>
      <c r="AL494" s="46">
        <f t="shared" si="306"/>
        <v>568738.81033122528</v>
      </c>
      <c r="AM494" s="46">
        <f t="shared" si="307"/>
        <v>1860065.9539657589</v>
      </c>
      <c r="AN494" s="46">
        <f t="shared" si="308"/>
        <v>372013.19079315179</v>
      </c>
      <c r="AO494" s="46">
        <f t="shared" si="309"/>
        <v>74402.638158630361</v>
      </c>
      <c r="AP494" s="46">
        <f t="shared" si="310"/>
        <v>48288.82782787973</v>
      </c>
      <c r="AQ494" s="46">
        <f t="shared" si="311"/>
        <v>2447938.6505277767</v>
      </c>
      <c r="BG494" s="50" t="str">
        <f t="shared" si="288"/>
        <v>2022AbrilPanamá</v>
      </c>
      <c r="BH494" s="2">
        <v>2022</v>
      </c>
      <c r="BI494" s="55" t="s">
        <v>57</v>
      </c>
      <c r="BJ494" s="55" t="str">
        <f t="shared" si="292"/>
        <v>Abril/2022</v>
      </c>
      <c r="BK494" s="2" t="s">
        <v>27</v>
      </c>
      <c r="BL494" s="2" t="s">
        <v>25</v>
      </c>
      <c r="BM494" s="52" t="s">
        <v>1202</v>
      </c>
      <c r="BN494" s="51">
        <f t="shared" si="289"/>
        <v>356620.19894004922</v>
      </c>
    </row>
    <row r="495" spans="4:66" x14ac:dyDescent="0.25">
      <c r="D495" t="str">
        <f t="shared" si="302"/>
        <v>2022OutubroChina</v>
      </c>
      <c r="E495" s="2">
        <v>2022</v>
      </c>
      <c r="F495" s="2" t="s">
        <v>63</v>
      </c>
      <c r="G495" s="2" t="s">
        <v>51</v>
      </c>
      <c r="H495" s="2" t="s">
        <v>43</v>
      </c>
      <c r="I495" s="45">
        <f t="shared" si="312"/>
        <v>1557641618.1477277</v>
      </c>
      <c r="J495" s="33">
        <v>716378913.51845503</v>
      </c>
      <c r="K495" s="41">
        <v>94379735.146242723</v>
      </c>
      <c r="L495" s="41">
        <v>313702526.35101223</v>
      </c>
      <c r="M495" s="41">
        <v>81599347.205222368</v>
      </c>
      <c r="N495" s="43">
        <v>14009526.478005042</v>
      </c>
      <c r="O495" s="43">
        <v>9088271.3892491926</v>
      </c>
      <c r="P495" s="43">
        <v>328483298.0595414</v>
      </c>
      <c r="AC495" s="50" t="str">
        <f t="shared" si="303"/>
        <v>2022OutubroChina</v>
      </c>
      <c r="AD495" s="2">
        <v>2022</v>
      </c>
      <c r="AE495" s="2" t="s">
        <v>63</v>
      </c>
      <c r="AF495" s="2" t="s">
        <v>51</v>
      </c>
      <c r="AG495" s="2" t="s">
        <v>43</v>
      </c>
      <c r="AH495" s="54">
        <f t="shared" si="244"/>
        <v>1557641618.1477277</v>
      </c>
      <c r="AI495" s="27">
        <f t="shared" si="313"/>
        <v>6.4278285135454596E-3</v>
      </c>
      <c r="AJ495" s="28">
        <f t="shared" si="314"/>
        <v>57630959.368927889</v>
      </c>
      <c r="AK495" s="46">
        <f t="shared" si="305"/>
        <v>26505200.924737513</v>
      </c>
      <c r="AL495" s="46">
        <f t="shared" si="306"/>
        <v>3491942.3172137104</v>
      </c>
      <c r="AM495" s="46">
        <f t="shared" si="307"/>
        <v>11606634.889201192</v>
      </c>
      <c r="AN495" s="46">
        <f t="shared" si="308"/>
        <v>3019082.572348942</v>
      </c>
      <c r="AO495" s="46">
        <f t="shared" si="309"/>
        <v>518336.46573460731</v>
      </c>
      <c r="AP495" s="46">
        <f t="shared" si="310"/>
        <v>336255.6528185521</v>
      </c>
      <c r="AQ495" s="46">
        <f t="shared" si="311"/>
        <v>12153506.546873385</v>
      </c>
      <c r="BG495" s="50" t="str">
        <f t="shared" si="288"/>
        <v>2022MaioCosta Rica</v>
      </c>
      <c r="BH495" s="2">
        <v>2022</v>
      </c>
      <c r="BI495" s="55" t="s">
        <v>58</v>
      </c>
      <c r="BJ495" s="55" t="str">
        <f t="shared" si="292"/>
        <v>Maio/2022</v>
      </c>
      <c r="BK495" s="2" t="s">
        <v>27</v>
      </c>
      <c r="BL495" s="2" t="s">
        <v>20</v>
      </c>
      <c r="BM495" s="52" t="s">
        <v>1202</v>
      </c>
      <c r="BN495" s="51">
        <f t="shared" si="289"/>
        <v>1193931.1083502376</v>
      </c>
    </row>
    <row r="496" spans="4:66" x14ac:dyDescent="0.25">
      <c r="D496" t="str">
        <f t="shared" si="302"/>
        <v>2022OutubroÍndia</v>
      </c>
      <c r="E496" s="2">
        <v>2022</v>
      </c>
      <c r="F496" s="2" t="s">
        <v>63</v>
      </c>
      <c r="G496" s="2" t="s">
        <v>51</v>
      </c>
      <c r="H496" s="2" t="s">
        <v>44</v>
      </c>
      <c r="I496" s="45">
        <f t="shared" si="312"/>
        <v>579069334.7522006</v>
      </c>
      <c r="J496" s="33">
        <v>183686900.90216795</v>
      </c>
      <c r="K496" s="41">
        <v>40198776.080807082</v>
      </c>
      <c r="L496" s="41">
        <v>133614039.00135705</v>
      </c>
      <c r="M496" s="41">
        <v>32639738.882088948</v>
      </c>
      <c r="N496" s="43">
        <v>7004763.2390025211</v>
      </c>
      <c r="O496" s="43">
        <v>4544135.6946245963</v>
      </c>
      <c r="P496" s="43">
        <v>177380980.95215237</v>
      </c>
      <c r="AC496" s="50" t="str">
        <f t="shared" si="303"/>
        <v>2022OutubroÍndia</v>
      </c>
      <c r="AD496" s="2">
        <v>2022</v>
      </c>
      <c r="AE496" s="2" t="s">
        <v>63</v>
      </c>
      <c r="AF496" s="2" t="s">
        <v>51</v>
      </c>
      <c r="AG496" s="2" t="s">
        <v>44</v>
      </c>
      <c r="AH496" s="54">
        <f t="shared" si="244"/>
        <v>579069334.7522006</v>
      </c>
      <c r="AI496" s="27">
        <f t="shared" si="313"/>
        <v>2.3896115370018213E-3</v>
      </c>
      <c r="AJ496" s="28">
        <f t="shared" si="314"/>
        <v>21424903.465651445</v>
      </c>
      <c r="AK496" s="46">
        <f t="shared" si="305"/>
        <v>6796205.3653173111</v>
      </c>
      <c r="AL496" s="46">
        <f t="shared" si="306"/>
        <v>1487308.7647391728</v>
      </c>
      <c r="AM496" s="46">
        <f t="shared" si="307"/>
        <v>4943566.7120671738</v>
      </c>
      <c r="AN496" s="46">
        <f t="shared" si="308"/>
        <v>1207633.0289395768</v>
      </c>
      <c r="AO496" s="46">
        <f t="shared" si="309"/>
        <v>259168.23286730368</v>
      </c>
      <c r="AP496" s="46">
        <f t="shared" si="310"/>
        <v>168127.82640927605</v>
      </c>
      <c r="AQ496" s="46">
        <f t="shared" si="311"/>
        <v>6562893.5353116281</v>
      </c>
      <c r="BG496" s="50" t="str">
        <f t="shared" si="288"/>
        <v>2022MaioEl Salvador</v>
      </c>
      <c r="BH496" s="2">
        <v>2022</v>
      </c>
      <c r="BI496" s="55" t="s">
        <v>58</v>
      </c>
      <c r="BJ496" s="55" t="str">
        <f t="shared" si="292"/>
        <v>Maio/2022</v>
      </c>
      <c r="BK496" s="2" t="s">
        <v>27</v>
      </c>
      <c r="BL496" s="2" t="s">
        <v>21</v>
      </c>
      <c r="BM496" s="52" t="s">
        <v>1202</v>
      </c>
      <c r="BN496" s="51">
        <f t="shared" si="289"/>
        <v>447724.16563133907</v>
      </c>
    </row>
    <row r="497" spans="4:66" x14ac:dyDescent="0.25">
      <c r="D497" t="str">
        <f t="shared" si="302"/>
        <v>2022OutubroJapão</v>
      </c>
      <c r="E497" s="2">
        <v>2022</v>
      </c>
      <c r="F497" s="2" t="s">
        <v>63</v>
      </c>
      <c r="G497" s="2" t="s">
        <v>51</v>
      </c>
      <c r="H497" s="2" t="s">
        <v>45</v>
      </c>
      <c r="I497" s="45">
        <f t="shared" si="312"/>
        <v>589752074.09192944</v>
      </c>
      <c r="J497" s="33">
        <v>238792971.17281833</v>
      </c>
      <c r="K497" s="41">
        <v>47189867.573121361</v>
      </c>
      <c r="L497" s="41">
        <v>156851263.17550611</v>
      </c>
      <c r="M497" s="41">
        <v>16319869.441044474</v>
      </c>
      <c r="N497" s="43">
        <v>3502381.6195012606</v>
      </c>
      <c r="O497" s="43">
        <v>2272067.8473122981</v>
      </c>
      <c r="P497" s="43">
        <v>124823653.26262574</v>
      </c>
      <c r="AC497" s="50" t="str">
        <f t="shared" si="303"/>
        <v>2022OutubroJapão</v>
      </c>
      <c r="AD497" s="2">
        <v>2022</v>
      </c>
      <c r="AE497" s="2" t="s">
        <v>63</v>
      </c>
      <c r="AF497" s="2" t="s">
        <v>51</v>
      </c>
      <c r="AG497" s="2" t="s">
        <v>45</v>
      </c>
      <c r="AH497" s="54">
        <f t="shared" si="244"/>
        <v>589752074.09192944</v>
      </c>
      <c r="AI497" s="27">
        <f t="shared" si="313"/>
        <v>2.4336953722888743E-3</v>
      </c>
      <c r="AJ497" s="28">
        <f t="shared" si="314"/>
        <v>21820152.610039916</v>
      </c>
      <c r="AK497" s="46">
        <f t="shared" si="305"/>
        <v>8835066.9749125056</v>
      </c>
      <c r="AL497" s="46">
        <f t="shared" si="306"/>
        <v>1745971.1586068554</v>
      </c>
      <c r="AM497" s="46">
        <f t="shared" si="307"/>
        <v>5803317.444600597</v>
      </c>
      <c r="AN497" s="46">
        <f t="shared" si="308"/>
        <v>603816.51446978841</v>
      </c>
      <c r="AO497" s="46">
        <f t="shared" si="309"/>
        <v>129584.11643365186</v>
      </c>
      <c r="AP497" s="46">
        <f t="shared" si="310"/>
        <v>84063.91320463804</v>
      </c>
      <c r="AQ497" s="46">
        <f t="shared" si="311"/>
        <v>4618332.4878118867</v>
      </c>
      <c r="BG497" s="50" t="str">
        <f t="shared" si="288"/>
        <v>2022MaioGuatemala</v>
      </c>
      <c r="BH497" s="2">
        <v>2022</v>
      </c>
      <c r="BI497" s="55" t="s">
        <v>58</v>
      </c>
      <c r="BJ497" s="55" t="str">
        <f t="shared" si="292"/>
        <v>Maio/2022</v>
      </c>
      <c r="BK497" s="2" t="s">
        <v>27</v>
      </c>
      <c r="BL497" s="2" t="s">
        <v>22</v>
      </c>
      <c r="BM497" s="52" t="s">
        <v>1202</v>
      </c>
      <c r="BN497" s="51">
        <f t="shared" si="289"/>
        <v>1790896.6625253565</v>
      </c>
    </row>
    <row r="498" spans="4:66" x14ac:dyDescent="0.25">
      <c r="D498" t="str">
        <f t="shared" si="302"/>
        <v>2022OutubroIndonésia</v>
      </c>
      <c r="E498" s="2">
        <v>2022</v>
      </c>
      <c r="F498" s="2" t="s">
        <v>63</v>
      </c>
      <c r="G498" s="2" t="s">
        <v>51</v>
      </c>
      <c r="H498" s="2" t="s">
        <v>46</v>
      </c>
      <c r="I498" s="45">
        <f t="shared" si="312"/>
        <v>257295411.04923093</v>
      </c>
      <c r="J498" s="33">
        <v>91843450.451083973</v>
      </c>
      <c r="K498" s="41">
        <v>9437973.5146242715</v>
      </c>
      <c r="L498" s="41">
        <v>31370252.635101222</v>
      </c>
      <c r="M498" s="41">
        <v>4079967.3602611185</v>
      </c>
      <c r="N498" s="43">
        <v>1400952.647800504</v>
      </c>
      <c r="O498" s="43">
        <v>908827.1389249193</v>
      </c>
      <c r="P498" s="43">
        <v>118253987.30143492</v>
      </c>
      <c r="AC498" s="50" t="str">
        <f t="shared" si="303"/>
        <v>2022OutubroIndonésia</v>
      </c>
      <c r="AD498" s="2">
        <v>2022</v>
      </c>
      <c r="AE498" s="2" t="s">
        <v>63</v>
      </c>
      <c r="AF498" s="2" t="s">
        <v>51</v>
      </c>
      <c r="AG498" s="2" t="s">
        <v>46</v>
      </c>
      <c r="AH498" s="54">
        <f t="shared" si="244"/>
        <v>257295411.04923093</v>
      </c>
      <c r="AI498" s="27">
        <f t="shared" si="313"/>
        <v>1.0617659160348616E-3</v>
      </c>
      <c r="AJ498" s="28">
        <f t="shared" si="314"/>
        <v>9519636.1006473284</v>
      </c>
      <c r="AK498" s="46">
        <f t="shared" si="305"/>
        <v>3398102.682658656</v>
      </c>
      <c r="AL498" s="46">
        <f t="shared" si="306"/>
        <v>349194.23172137106</v>
      </c>
      <c r="AM498" s="46">
        <f t="shared" si="307"/>
        <v>1160663.4889201194</v>
      </c>
      <c r="AN498" s="46">
        <f t="shared" si="308"/>
        <v>150954.1286174471</v>
      </c>
      <c r="AO498" s="46">
        <f t="shared" si="309"/>
        <v>51833.646573460741</v>
      </c>
      <c r="AP498" s="46">
        <f t="shared" si="310"/>
        <v>33625.565281855219</v>
      </c>
      <c r="AQ498" s="46">
        <f t="shared" si="311"/>
        <v>4375262.3568744194</v>
      </c>
      <c r="BG498" s="50" t="str">
        <f t="shared" si="288"/>
        <v>2022MaioHonduras</v>
      </c>
      <c r="BH498" s="2">
        <v>2022</v>
      </c>
      <c r="BI498" s="55" t="s">
        <v>58</v>
      </c>
      <c r="BJ498" s="55" t="str">
        <f t="shared" si="292"/>
        <v>Maio/2022</v>
      </c>
      <c r="BK498" s="2" t="s">
        <v>27</v>
      </c>
      <c r="BL498" s="2" t="s">
        <v>23</v>
      </c>
      <c r="BM498" s="52" t="s">
        <v>1202</v>
      </c>
      <c r="BN498" s="51">
        <f t="shared" si="289"/>
        <v>1193931.1083502376</v>
      </c>
    </row>
    <row r="499" spans="4:66" x14ac:dyDescent="0.25">
      <c r="D499" t="str">
        <f t="shared" si="302"/>
        <v>2022OutubroCoréia do Sul</v>
      </c>
      <c r="E499" s="2">
        <v>2022</v>
      </c>
      <c r="F499" s="2" t="s">
        <v>63</v>
      </c>
      <c r="G499" s="2" t="s">
        <v>51</v>
      </c>
      <c r="H499" s="2" t="s">
        <v>49</v>
      </c>
      <c r="I499" s="45">
        <f t="shared" si="312"/>
        <v>265925620.94647092</v>
      </c>
      <c r="J499" s="33">
        <v>91843450.451083973</v>
      </c>
      <c r="K499" s="41">
        <v>20099388.040403541</v>
      </c>
      <c r="L499" s="41">
        <v>66807019.500678524</v>
      </c>
      <c r="M499" s="41">
        <v>8159934.720522237</v>
      </c>
      <c r="N499" s="43">
        <v>2101428.9717007559</v>
      </c>
      <c r="O499" s="43">
        <v>1363240.7083873791</v>
      </c>
      <c r="P499" s="43">
        <v>75551158.553694516</v>
      </c>
      <c r="AC499" s="50" t="str">
        <f t="shared" si="303"/>
        <v>2022OutubroCoréia do Sul</v>
      </c>
      <c r="AD499" s="2">
        <v>2022</v>
      </c>
      <c r="AE499" s="2" t="s">
        <v>63</v>
      </c>
      <c r="AF499" s="2" t="s">
        <v>51</v>
      </c>
      <c r="AG499" s="2" t="s">
        <v>49</v>
      </c>
      <c r="AH499" s="54">
        <f t="shared" si="244"/>
        <v>265925620.94647092</v>
      </c>
      <c r="AI499" s="27">
        <f t="shared" si="313"/>
        <v>1.0973796981841391E-3</v>
      </c>
      <c r="AJ499" s="28">
        <f t="shared" si="314"/>
        <v>9838944.0018605739</v>
      </c>
      <c r="AK499" s="46">
        <f t="shared" si="305"/>
        <v>3398102.6826586551</v>
      </c>
      <c r="AL499" s="46">
        <f t="shared" si="306"/>
        <v>743654.38236958638</v>
      </c>
      <c r="AM499" s="46">
        <f t="shared" si="307"/>
        <v>2471783.3560335864</v>
      </c>
      <c r="AN499" s="46">
        <f t="shared" si="308"/>
        <v>301908.25723489415</v>
      </c>
      <c r="AO499" s="46">
        <f t="shared" si="309"/>
        <v>77750.469860191079</v>
      </c>
      <c r="AP499" s="46">
        <f t="shared" si="310"/>
        <v>50438.347922782821</v>
      </c>
      <c r="AQ499" s="46">
        <f t="shared" si="311"/>
        <v>2795306.5057808775</v>
      </c>
      <c r="BG499" s="50" t="str">
        <f t="shared" si="288"/>
        <v>2022MaioNicarágua</v>
      </c>
      <c r="BH499" s="2">
        <v>2022</v>
      </c>
      <c r="BI499" s="55" t="s">
        <v>58</v>
      </c>
      <c r="BJ499" s="55" t="str">
        <f t="shared" si="292"/>
        <v>Maio/2022</v>
      </c>
      <c r="BK499" s="2" t="s">
        <v>27</v>
      </c>
      <c r="BL499" s="2" t="s">
        <v>24</v>
      </c>
      <c r="BM499" s="52" t="s">
        <v>1202</v>
      </c>
      <c r="BN499" s="51">
        <f t="shared" si="289"/>
        <v>537268.99875760695</v>
      </c>
    </row>
    <row r="500" spans="4:66" x14ac:dyDescent="0.25">
      <c r="D500" t="str">
        <f t="shared" si="302"/>
        <v>2022OutubroVietnã</v>
      </c>
      <c r="E500" s="2">
        <v>2022</v>
      </c>
      <c r="F500" s="2" t="s">
        <v>63</v>
      </c>
      <c r="G500" s="2" t="s">
        <v>51</v>
      </c>
      <c r="H500" s="2" t="s">
        <v>47</v>
      </c>
      <c r="I500" s="45">
        <f t="shared" si="312"/>
        <v>133190994.49497855</v>
      </c>
      <c r="J500" s="33">
        <v>55106070.270650379</v>
      </c>
      <c r="K500" s="41">
        <v>3320768.4588492806</v>
      </c>
      <c r="L500" s="41">
        <v>11037681.4827208</v>
      </c>
      <c r="M500" s="41">
        <v>509995.92003263981</v>
      </c>
      <c r="N500" s="43">
        <v>350238.161950126</v>
      </c>
      <c r="O500" s="43">
        <v>454413.56946245965</v>
      </c>
      <c r="P500" s="43">
        <v>62411826.631312869</v>
      </c>
      <c r="AC500" s="50" t="str">
        <f t="shared" si="303"/>
        <v>2022OutubroVietnã</v>
      </c>
      <c r="AD500" s="2">
        <v>2022</v>
      </c>
      <c r="AE500" s="2" t="s">
        <v>63</v>
      </c>
      <c r="AF500" s="2" t="s">
        <v>51</v>
      </c>
      <c r="AG500" s="2" t="s">
        <v>47</v>
      </c>
      <c r="AH500" s="54">
        <f t="shared" ref="AH500:AH554" si="315">VLOOKUP(AC500,D:P,6,FALSE)</f>
        <v>133190994.49497855</v>
      </c>
      <c r="AI500" s="27">
        <f t="shared" si="313"/>
        <v>5.496314827414323E-4</v>
      </c>
      <c r="AJ500" s="28">
        <f t="shared" si="314"/>
        <v>4927914.5489031337</v>
      </c>
      <c r="AK500" s="46">
        <f t="shared" si="305"/>
        <v>2038861.6095951931</v>
      </c>
      <c r="AL500" s="46">
        <f t="shared" si="306"/>
        <v>122864.63708714907</v>
      </c>
      <c r="AM500" s="46">
        <f t="shared" si="307"/>
        <v>408381.5979533752</v>
      </c>
      <c r="AN500" s="46">
        <f t="shared" si="308"/>
        <v>18869.266077180884</v>
      </c>
      <c r="AO500" s="46">
        <f t="shared" si="309"/>
        <v>12958.411643365183</v>
      </c>
      <c r="AP500" s="46">
        <f t="shared" si="310"/>
        <v>16812.782640927606</v>
      </c>
      <c r="AQ500" s="46">
        <f t="shared" si="311"/>
        <v>2309166.2439059429</v>
      </c>
      <c r="BG500" s="50" t="str">
        <f t="shared" si="288"/>
        <v>2022MaioPanamá</v>
      </c>
      <c r="BH500" s="2">
        <v>2022</v>
      </c>
      <c r="BI500" s="55" t="s">
        <v>58</v>
      </c>
      <c r="BJ500" s="55" t="str">
        <f t="shared" si="292"/>
        <v>Maio/2022</v>
      </c>
      <c r="BK500" s="2" t="s">
        <v>27</v>
      </c>
      <c r="BL500" s="2" t="s">
        <v>25</v>
      </c>
      <c r="BM500" s="52" t="s">
        <v>1202</v>
      </c>
      <c r="BN500" s="51">
        <f t="shared" si="289"/>
        <v>388027.61021382723</v>
      </c>
    </row>
    <row r="501" spans="4:66" x14ac:dyDescent="0.25">
      <c r="D501" t="str">
        <f t="shared" si="302"/>
        <v>2022OutubroFilipinas</v>
      </c>
      <c r="E501" s="2">
        <v>2022</v>
      </c>
      <c r="F501" s="2" t="s">
        <v>63</v>
      </c>
      <c r="G501" s="2" t="s">
        <v>51</v>
      </c>
      <c r="H501" s="2" t="s">
        <v>48</v>
      </c>
      <c r="I501" s="45">
        <f t="shared" si="312"/>
        <v>124572478.05874345</v>
      </c>
      <c r="J501" s="33">
        <v>55106070.270650379</v>
      </c>
      <c r="K501" s="41">
        <v>4019877.608080708</v>
      </c>
      <c r="L501" s="41">
        <v>13361403.900135703</v>
      </c>
      <c r="M501" s="41">
        <v>2039983.6801305593</v>
      </c>
      <c r="N501" s="43">
        <v>700476.323900252</v>
      </c>
      <c r="O501" s="43">
        <v>72171.566914625946</v>
      </c>
      <c r="P501" s="43">
        <v>49272494.708931215</v>
      </c>
      <c r="AC501" s="50" t="str">
        <f t="shared" si="303"/>
        <v>2022OutubroFilipinas</v>
      </c>
      <c r="AD501" s="2">
        <v>2022</v>
      </c>
      <c r="AE501" s="2" t="s">
        <v>63</v>
      </c>
      <c r="AF501" s="2" t="s">
        <v>51</v>
      </c>
      <c r="AG501" s="2" t="s">
        <v>48</v>
      </c>
      <c r="AH501" s="54">
        <f t="shared" si="315"/>
        <v>124572478.05874345</v>
      </c>
      <c r="AI501" s="27">
        <f t="shared" si="313"/>
        <v>5.1406595531339064E-4</v>
      </c>
      <c r="AJ501" s="28">
        <f t="shared" si="314"/>
        <v>4609039.2923805546</v>
      </c>
      <c r="AK501" s="46">
        <f t="shared" si="305"/>
        <v>2038861.6095951931</v>
      </c>
      <c r="AL501" s="46">
        <f t="shared" si="306"/>
        <v>148730.87647391731</v>
      </c>
      <c r="AM501" s="46">
        <f t="shared" si="307"/>
        <v>494356.67120671732</v>
      </c>
      <c r="AN501" s="46">
        <f t="shared" si="308"/>
        <v>75477.064308723537</v>
      </c>
      <c r="AO501" s="46">
        <f t="shared" si="309"/>
        <v>25916.823286730363</v>
      </c>
      <c r="AP501" s="46">
        <f t="shared" si="310"/>
        <v>2670.2654782649729</v>
      </c>
      <c r="AQ501" s="46">
        <f t="shared" si="311"/>
        <v>1823025.982031008</v>
      </c>
      <c r="BG501" s="50" t="str">
        <f t="shared" si="288"/>
        <v>2022JunhoCosta Rica</v>
      </c>
      <c r="BH501" s="2">
        <v>2022</v>
      </c>
      <c r="BI501" s="55" t="s">
        <v>59</v>
      </c>
      <c r="BJ501" s="55" t="str">
        <f t="shared" si="292"/>
        <v>Junho/2022</v>
      </c>
      <c r="BK501" s="2" t="s">
        <v>27</v>
      </c>
      <c r="BL501" s="2" t="s">
        <v>20</v>
      </c>
      <c r="BM501" s="52" t="s">
        <v>1202</v>
      </c>
      <c r="BN501" s="51">
        <f t="shared" si="289"/>
        <v>1289123.2356190025</v>
      </c>
    </row>
    <row r="502" spans="4:66" x14ac:dyDescent="0.25">
      <c r="D502" t="str">
        <f t="shared" si="302"/>
        <v>2022OutubroOutros - Ásia</v>
      </c>
      <c r="E502" s="2">
        <v>2022</v>
      </c>
      <c r="F502" s="2" t="s">
        <v>63</v>
      </c>
      <c r="G502" s="2" t="s">
        <v>51</v>
      </c>
      <c r="H502" s="2" t="s">
        <v>1195</v>
      </c>
      <c r="I502" s="45">
        <f t="shared" si="312"/>
        <v>244665852.20019674</v>
      </c>
      <c r="J502" s="33">
        <v>99943594.764038116</v>
      </c>
      <c r="K502" s="41">
        <v>15251918.662616804</v>
      </c>
      <c r="L502" s="41">
        <v>50694838.343732283</v>
      </c>
      <c r="M502" s="41">
        <v>10138967.668746457</v>
      </c>
      <c r="N502" s="43">
        <v>2027793.5337492912</v>
      </c>
      <c r="O502" s="43">
        <v>1304657.2155254602</v>
      </c>
      <c r="P502" s="43">
        <v>65304082.011788361</v>
      </c>
      <c r="AC502" s="50" t="str">
        <f t="shared" si="303"/>
        <v>2022OutubroOutros - Ásia</v>
      </c>
      <c r="AD502" s="2">
        <v>2022</v>
      </c>
      <c r="AE502" s="2" t="s">
        <v>63</v>
      </c>
      <c r="AF502" s="2" t="s">
        <v>51</v>
      </c>
      <c r="AG502" s="2" t="s">
        <v>1195</v>
      </c>
      <c r="AH502" s="54">
        <f t="shared" si="315"/>
        <v>244665852.20019674</v>
      </c>
      <c r="AI502" s="27">
        <f t="shared" si="313"/>
        <v>1.0096482546052329E-3</v>
      </c>
      <c r="AJ502" s="28">
        <f t="shared" si="314"/>
        <v>9052356.8597769532</v>
      </c>
      <c r="AK502" s="46">
        <f t="shared" si="305"/>
        <v>3697798.7631585021</v>
      </c>
      <c r="AL502" s="46">
        <f t="shared" si="306"/>
        <v>564303.55641672318</v>
      </c>
      <c r="AM502" s="46">
        <f t="shared" si="307"/>
        <v>1875651.0706719686</v>
      </c>
      <c r="AN502" s="46">
        <f t="shared" si="308"/>
        <v>375130.21413439367</v>
      </c>
      <c r="AO502" s="46">
        <f t="shared" si="309"/>
        <v>75026.042826878736</v>
      </c>
      <c r="AP502" s="46">
        <f t="shared" si="310"/>
        <v>48270.825652268533</v>
      </c>
      <c r="AQ502" s="46">
        <f t="shared" si="311"/>
        <v>2416176.3869162197</v>
      </c>
      <c r="BG502" s="50" t="str">
        <f t="shared" si="288"/>
        <v>2022JunhoEl Salvador</v>
      </c>
      <c r="BH502" s="2">
        <v>2022</v>
      </c>
      <c r="BI502" s="55" t="s">
        <v>59</v>
      </c>
      <c r="BJ502" s="55" t="str">
        <f t="shared" si="292"/>
        <v>Junho/2022</v>
      </c>
      <c r="BK502" s="2" t="s">
        <v>27</v>
      </c>
      <c r="BL502" s="2" t="s">
        <v>21</v>
      </c>
      <c r="BM502" s="52" t="s">
        <v>1202</v>
      </c>
      <c r="BN502" s="51">
        <f t="shared" si="289"/>
        <v>479673.76209079166</v>
      </c>
    </row>
    <row r="503" spans="4:66" x14ac:dyDescent="0.25">
      <c r="D503" t="str">
        <f t="shared" si="302"/>
        <v>2022NovembroChina</v>
      </c>
      <c r="E503" s="2">
        <v>2022</v>
      </c>
      <c r="F503" s="2" t="s">
        <v>64</v>
      </c>
      <c r="G503" s="2" t="s">
        <v>51</v>
      </c>
      <c r="H503" s="2" t="s">
        <v>43</v>
      </c>
      <c r="I503" s="45">
        <f t="shared" si="312"/>
        <v>1602353098.8422432</v>
      </c>
      <c r="J503" s="33">
        <v>718700438.59910691</v>
      </c>
      <c r="K503" s="41">
        <v>98708991.141069472</v>
      </c>
      <c r="L503" s="41">
        <v>332917138.56648809</v>
      </c>
      <c r="M503" s="41">
        <v>86775394.51357083</v>
      </c>
      <c r="N503" s="43">
        <v>14898185.202631138</v>
      </c>
      <c r="O503" s="43">
        <v>9590312.0988363475</v>
      </c>
      <c r="P503" s="43">
        <v>340762638.72054034</v>
      </c>
      <c r="AC503" s="50" t="str">
        <f t="shared" si="303"/>
        <v>2022NovembroChina</v>
      </c>
      <c r="AD503" s="2">
        <v>2022</v>
      </c>
      <c r="AE503" s="2" t="s">
        <v>64</v>
      </c>
      <c r="AF503" s="2" t="s">
        <v>51</v>
      </c>
      <c r="AG503" s="2" t="s">
        <v>43</v>
      </c>
      <c r="AH503" s="54">
        <f t="shared" si="315"/>
        <v>1602353098.8422432</v>
      </c>
      <c r="AI503" s="27">
        <f t="shared" si="313"/>
        <v>6.6123367644438944E-3</v>
      </c>
      <c r="AJ503" s="28">
        <f t="shared" si="314"/>
        <v>59285233.046010554</v>
      </c>
      <c r="AK503" s="46">
        <f t="shared" ref="AK503:AK534" si="316">(VLOOKUP($AC503,$D:$P,7,FALSE)/VLOOKUP($AC503,$D:$P,6,FALSE))*$AJ503</f>
        <v>26591094.69904235</v>
      </c>
      <c r="AL503" s="46">
        <f t="shared" ref="AL503:AL534" si="317">(VLOOKUP($AC503,$D:$P,8,FALSE)/VLOOKUP($AC503,$D:$P,6,FALSE))*$AJ503</f>
        <v>3652119.8403542647</v>
      </c>
      <c r="AM503" s="46">
        <f t="shared" ref="AM503:AM534" si="318">(VLOOKUP($AC503,$D:$P,9,FALSE)/VLOOKUP($AC503,$D:$P,6,FALSE))*$AJ503</f>
        <v>12317553.577414345</v>
      </c>
      <c r="AN503" s="46">
        <f t="shared" ref="AN503:AN534" si="319">(VLOOKUP($AC503,$D:$P,10,FALSE)/VLOOKUP($AC503,$D:$P,6,FALSE))*$AJ503</f>
        <v>3210590.4061430874</v>
      </c>
      <c r="AO503" s="46">
        <f t="shared" ref="AO503:AO534" si="320">(VLOOKUP($AC503,$D:$P,11,FALSE)/VLOOKUP($AC503,$D:$P,6,FALSE))*$AJ503</f>
        <v>551215.82274143375</v>
      </c>
      <c r="AP503" s="46">
        <f t="shared" ref="AP503:AP534" si="321">(VLOOKUP($AC503,$D:$P,12,FALSE)/VLOOKUP($AC503,$D:$P,6,FALSE))*$AJ503</f>
        <v>354830.58520265913</v>
      </c>
      <c r="AQ503" s="46">
        <f t="shared" ref="AQ503:AQ534" si="322">(VLOOKUP($AC503,$D:$P,13,FALSE)/VLOOKUP($AC503,$D:$P,6,FALSE))*$AJ503</f>
        <v>12607828.115112413</v>
      </c>
      <c r="BG503" s="50" t="str">
        <f t="shared" si="288"/>
        <v>2022JunhoGuatemala</v>
      </c>
      <c r="BH503" s="2">
        <v>2022</v>
      </c>
      <c r="BI503" s="55" t="s">
        <v>59</v>
      </c>
      <c r="BJ503" s="55" t="str">
        <f t="shared" si="292"/>
        <v>Junho/2022</v>
      </c>
      <c r="BK503" s="2" t="s">
        <v>27</v>
      </c>
      <c r="BL503" s="2" t="s">
        <v>22</v>
      </c>
      <c r="BM503" s="52" t="s">
        <v>1202</v>
      </c>
      <c r="BN503" s="51">
        <f t="shared" si="289"/>
        <v>1948674.6584938408</v>
      </c>
    </row>
    <row r="504" spans="4:66" x14ac:dyDescent="0.25">
      <c r="D504" t="str">
        <f t="shared" si="302"/>
        <v>2022NovembroÍndia</v>
      </c>
      <c r="E504" s="2">
        <v>2022</v>
      </c>
      <c r="F504" s="2" t="s">
        <v>64</v>
      </c>
      <c r="G504" s="2" t="s">
        <v>51</v>
      </c>
      <c r="H504" s="2" t="s">
        <v>44</v>
      </c>
      <c r="I504" s="45">
        <f t="shared" si="312"/>
        <v>608246677.06180561</v>
      </c>
      <c r="J504" s="33">
        <v>192822068.89244336</v>
      </c>
      <c r="K504" s="41">
        <v>42303853.346172631</v>
      </c>
      <c r="L504" s="41">
        <v>142678773.67135206</v>
      </c>
      <c r="M504" s="41">
        <v>34710157.805428334</v>
      </c>
      <c r="N504" s="43">
        <v>7449092.6013155691</v>
      </c>
      <c r="O504" s="43">
        <v>4795156.0494181737</v>
      </c>
      <c r="P504" s="43">
        <v>183487574.69567552</v>
      </c>
      <c r="AC504" s="50" t="str">
        <f t="shared" si="303"/>
        <v>2022NovembroÍndia</v>
      </c>
      <c r="AD504" s="2">
        <v>2022</v>
      </c>
      <c r="AE504" s="2" t="s">
        <v>64</v>
      </c>
      <c r="AF504" s="2" t="s">
        <v>51</v>
      </c>
      <c r="AG504" s="2" t="s">
        <v>44</v>
      </c>
      <c r="AH504" s="54">
        <f t="shared" si="315"/>
        <v>608246677.06180561</v>
      </c>
      <c r="AI504" s="27">
        <f t="shared" si="313"/>
        <v>2.5100159680738273E-3</v>
      </c>
      <c r="AJ504" s="28">
        <f t="shared" si="314"/>
        <v>22504431.779191069</v>
      </c>
      <c r="AK504" s="46">
        <f t="shared" si="316"/>
        <v>7134196.1387674613</v>
      </c>
      <c r="AL504" s="46">
        <f t="shared" si="317"/>
        <v>1565194.2172946848</v>
      </c>
      <c r="AM504" s="46">
        <f t="shared" si="318"/>
        <v>5278951.533177577</v>
      </c>
      <c r="AN504" s="46">
        <f t="shared" si="319"/>
        <v>1284236.1624572349</v>
      </c>
      <c r="AO504" s="46">
        <f t="shared" si="320"/>
        <v>275607.91137071687</v>
      </c>
      <c r="AP504" s="46">
        <f t="shared" si="321"/>
        <v>177415.29260132957</v>
      </c>
      <c r="AQ504" s="46">
        <f t="shared" si="322"/>
        <v>6788830.523522066</v>
      </c>
      <c r="BG504" s="50" t="str">
        <f t="shared" si="288"/>
        <v>2022JunhoHonduras</v>
      </c>
      <c r="BH504" s="2">
        <v>2022</v>
      </c>
      <c r="BI504" s="55" t="s">
        <v>59</v>
      </c>
      <c r="BJ504" s="55" t="str">
        <f t="shared" si="292"/>
        <v>Junho/2022</v>
      </c>
      <c r="BK504" s="2" t="s">
        <v>27</v>
      </c>
      <c r="BL504" s="2" t="s">
        <v>23</v>
      </c>
      <c r="BM504" s="52" t="s">
        <v>1202</v>
      </c>
      <c r="BN504" s="51">
        <f t="shared" si="289"/>
        <v>1289123.2356190023</v>
      </c>
    </row>
    <row r="505" spans="4:66" x14ac:dyDescent="0.25">
      <c r="D505" t="str">
        <f t="shared" si="302"/>
        <v>2022NovembroJapão</v>
      </c>
      <c r="E505" s="2">
        <v>2022</v>
      </c>
      <c r="F505" s="2" t="s">
        <v>64</v>
      </c>
      <c r="G505" s="2" t="s">
        <v>51</v>
      </c>
      <c r="H505" s="2" t="s">
        <v>45</v>
      </c>
      <c r="I505" s="45">
        <f t="shared" si="312"/>
        <v>615762727.29902351</v>
      </c>
      <c r="J505" s="33">
        <v>245409905.86310971</v>
      </c>
      <c r="K505" s="41">
        <v>49354495.570534736</v>
      </c>
      <c r="L505" s="41">
        <v>166458569.28324404</v>
      </c>
      <c r="M505" s="41">
        <v>17355078.902714167</v>
      </c>
      <c r="N505" s="43">
        <v>3724546.3006577846</v>
      </c>
      <c r="O505" s="43">
        <v>2397578.0247090869</v>
      </c>
      <c r="P505" s="43">
        <v>131062553.35405396</v>
      </c>
      <c r="AC505" s="50" t="str">
        <f t="shared" si="303"/>
        <v>2022NovembroJapão</v>
      </c>
      <c r="AD505" s="2">
        <v>2022</v>
      </c>
      <c r="AE505" s="2" t="s">
        <v>64</v>
      </c>
      <c r="AF505" s="2" t="s">
        <v>51</v>
      </c>
      <c r="AG505" s="2" t="s">
        <v>45</v>
      </c>
      <c r="AH505" s="54">
        <f t="shared" si="315"/>
        <v>615762727.29902351</v>
      </c>
      <c r="AI505" s="27">
        <f t="shared" si="313"/>
        <v>2.541032012753912E-3</v>
      </c>
      <c r="AJ505" s="28">
        <f>AI505*$AA$7</f>
        <v>22782517.046552517</v>
      </c>
      <c r="AK505" s="46">
        <f t="shared" si="316"/>
        <v>9079885.9947949499</v>
      </c>
      <c r="AL505" s="46">
        <f t="shared" si="317"/>
        <v>1826059.9201771324</v>
      </c>
      <c r="AM505" s="46">
        <f t="shared" si="318"/>
        <v>6158776.7887071725</v>
      </c>
      <c r="AN505" s="46">
        <f t="shared" si="319"/>
        <v>642118.08122861758</v>
      </c>
      <c r="AO505" s="46">
        <f t="shared" si="320"/>
        <v>137803.95568535844</v>
      </c>
      <c r="AP505" s="46">
        <f t="shared" si="321"/>
        <v>88707.646300664783</v>
      </c>
      <c r="AQ505" s="46">
        <f t="shared" si="322"/>
        <v>4849164.6596586201</v>
      </c>
      <c r="BG505" s="50" t="str">
        <f t="shared" si="288"/>
        <v>2022JunhoNicarágua</v>
      </c>
      <c r="BH505" s="2">
        <v>2022</v>
      </c>
      <c r="BI505" s="55" t="s">
        <v>59</v>
      </c>
      <c r="BJ505" s="55" t="str">
        <f t="shared" si="292"/>
        <v>Junho/2022</v>
      </c>
      <c r="BK505" s="2" t="s">
        <v>27</v>
      </c>
      <c r="BL505" s="2" t="s">
        <v>24</v>
      </c>
      <c r="BM505" s="52" t="s">
        <v>1202</v>
      </c>
      <c r="BN505" s="51">
        <f t="shared" si="289"/>
        <v>569612.59248281491</v>
      </c>
    </row>
    <row r="506" spans="4:66" x14ac:dyDescent="0.25">
      <c r="D506" t="str">
        <f t="shared" si="302"/>
        <v>2022NovembroIndonésia</v>
      </c>
      <c r="E506" s="2">
        <v>2022</v>
      </c>
      <c r="F506" s="2" t="s">
        <v>64</v>
      </c>
      <c r="G506" s="2" t="s">
        <v>51</v>
      </c>
      <c r="H506" s="2" t="s">
        <v>46</v>
      </c>
      <c r="I506" s="45">
        <f t="shared" si="312"/>
        <v>279635332.05426502</v>
      </c>
      <c r="J506" s="33">
        <v>105175673.94133273</v>
      </c>
      <c r="K506" s="41">
        <v>9870899.1141069476</v>
      </c>
      <c r="L506" s="41">
        <v>33291713.856648814</v>
      </c>
      <c r="M506" s="41">
        <v>4338769.7256785417</v>
      </c>
      <c r="N506" s="43">
        <v>1489818.5202631138</v>
      </c>
      <c r="O506" s="43">
        <v>959031.20988363493</v>
      </c>
      <c r="P506" s="43">
        <v>124509425.68635127</v>
      </c>
      <c r="AC506" s="50" t="str">
        <f t="shared" si="303"/>
        <v>2022NovembroIndonésia</v>
      </c>
      <c r="AD506" s="2">
        <v>2022</v>
      </c>
      <c r="AE506" s="2" t="s">
        <v>64</v>
      </c>
      <c r="AF506" s="2" t="s">
        <v>51</v>
      </c>
      <c r="AG506" s="2" t="s">
        <v>46</v>
      </c>
      <c r="AH506" s="54">
        <f t="shared" si="315"/>
        <v>279635332.05426502</v>
      </c>
      <c r="AI506" s="27">
        <f t="shared" si="313"/>
        <v>1.1539547607302609E-3</v>
      </c>
      <c r="AJ506" s="28">
        <f t="shared" si="314"/>
        <v>10346187.641609091</v>
      </c>
      <c r="AK506" s="46">
        <f t="shared" si="316"/>
        <v>3891379.7120549781</v>
      </c>
      <c r="AL506" s="46">
        <f t="shared" si="317"/>
        <v>365211.98403542652</v>
      </c>
      <c r="AM506" s="46">
        <f t="shared" si="318"/>
        <v>1231755.3577414348</v>
      </c>
      <c r="AN506" s="46">
        <f t="shared" si="319"/>
        <v>160529.52030715439</v>
      </c>
      <c r="AO506" s="46">
        <f t="shared" si="320"/>
        <v>55121.58227414338</v>
      </c>
      <c r="AP506" s="46">
        <f t="shared" si="321"/>
        <v>35483.05852026592</v>
      </c>
      <c r="AQ506" s="46">
        <f t="shared" si="322"/>
        <v>4606706.4266756894</v>
      </c>
      <c r="BG506" s="50" t="str">
        <f t="shared" si="288"/>
        <v>2022JunhoPanamá</v>
      </c>
      <c r="BH506" s="2">
        <v>2022</v>
      </c>
      <c r="BI506" s="55" t="s">
        <v>59</v>
      </c>
      <c r="BJ506" s="55" t="str">
        <f t="shared" si="292"/>
        <v>Junho/2022</v>
      </c>
      <c r="BK506" s="2" t="s">
        <v>27</v>
      </c>
      <c r="BL506" s="2" t="s">
        <v>25</v>
      </c>
      <c r="BM506" s="52" t="s">
        <v>1202</v>
      </c>
      <c r="BN506" s="51">
        <f t="shared" si="289"/>
        <v>419714.54182944266</v>
      </c>
    </row>
    <row r="507" spans="4:66" x14ac:dyDescent="0.25">
      <c r="D507" t="str">
        <f t="shared" si="302"/>
        <v>2022NovembroCoréia do Sul</v>
      </c>
      <c r="E507" s="2">
        <v>2022</v>
      </c>
      <c r="F507" s="2" t="s">
        <v>64</v>
      </c>
      <c r="G507" s="2" t="s">
        <v>51</v>
      </c>
      <c r="H507" s="2" t="s">
        <v>49</v>
      </c>
      <c r="I507" s="45">
        <f t="shared" si="312"/>
        <v>288655333.50910467</v>
      </c>
      <c r="J507" s="33">
        <v>105175673.94133273</v>
      </c>
      <c r="K507" s="41">
        <v>21151926.673086315</v>
      </c>
      <c r="L507" s="41">
        <v>71339386.835676029</v>
      </c>
      <c r="M507" s="41">
        <v>8677539.4513570834</v>
      </c>
      <c r="N507" s="43">
        <v>2234727.780394671</v>
      </c>
      <c r="O507" s="43">
        <v>1438546.8148254524</v>
      </c>
      <c r="P507" s="43">
        <v>78637532.012432382</v>
      </c>
      <c r="AC507" s="50" t="str">
        <f t="shared" si="303"/>
        <v>2022NovembroCoréia do Sul</v>
      </c>
      <c r="AD507" s="2">
        <v>2022</v>
      </c>
      <c r="AE507" s="2" t="s">
        <v>64</v>
      </c>
      <c r="AF507" s="2" t="s">
        <v>51</v>
      </c>
      <c r="AG507" s="2" t="s">
        <v>49</v>
      </c>
      <c r="AH507" s="54">
        <f t="shared" si="315"/>
        <v>288655333.50910467</v>
      </c>
      <c r="AI507" s="27">
        <f t="shared" si="313"/>
        <v>1.1911770728899639E-3</v>
      </c>
      <c r="AJ507" s="28">
        <f t="shared" si="314"/>
        <v>10679917.384892203</v>
      </c>
      <c r="AK507" s="46">
        <f t="shared" si="316"/>
        <v>3891379.7120549772</v>
      </c>
      <c r="AL507" s="46">
        <f t="shared" si="317"/>
        <v>782597.10864734231</v>
      </c>
      <c r="AM507" s="46">
        <f t="shared" si="318"/>
        <v>2639475.7665887885</v>
      </c>
      <c r="AN507" s="46">
        <f t="shared" si="319"/>
        <v>321059.04061430873</v>
      </c>
      <c r="AO507" s="46">
        <f t="shared" si="320"/>
        <v>82682.373411215071</v>
      </c>
      <c r="AP507" s="46">
        <f t="shared" si="321"/>
        <v>53224.58778039887</v>
      </c>
      <c r="AQ507" s="46">
        <f t="shared" si="322"/>
        <v>2909498.795795172</v>
      </c>
      <c r="BG507" s="50" t="str">
        <f t="shared" si="288"/>
        <v>2022JulhoCosta Rica</v>
      </c>
      <c r="BH507" s="2">
        <v>2022</v>
      </c>
      <c r="BI507" s="55" t="s">
        <v>60</v>
      </c>
      <c r="BJ507" s="55" t="str">
        <f t="shared" si="292"/>
        <v>Julho/2022</v>
      </c>
      <c r="BK507" s="2" t="s">
        <v>27</v>
      </c>
      <c r="BL507" s="2" t="s">
        <v>20</v>
      </c>
      <c r="BM507" s="52" t="s">
        <v>1202</v>
      </c>
      <c r="BN507" s="51">
        <f t="shared" si="289"/>
        <v>1384312.9080761422</v>
      </c>
    </row>
    <row r="508" spans="4:66" x14ac:dyDescent="0.25">
      <c r="D508" t="str">
        <f t="shared" si="302"/>
        <v>2022NovembroVietnã</v>
      </c>
      <c r="E508" s="2">
        <v>2022</v>
      </c>
      <c r="F508" s="2" t="s">
        <v>64</v>
      </c>
      <c r="G508" s="2" t="s">
        <v>51</v>
      </c>
      <c r="H508" s="2" t="s">
        <v>47</v>
      </c>
      <c r="I508" s="45">
        <f t="shared" si="312"/>
        <v>152457928.00675994</v>
      </c>
      <c r="J508" s="33">
        <v>70117115.96088849</v>
      </c>
      <c r="K508" s="41">
        <v>3525321.1121810526</v>
      </c>
      <c r="L508" s="41">
        <v>11889897.805946006</v>
      </c>
      <c r="M508" s="41">
        <v>542346.21570981771</v>
      </c>
      <c r="N508" s="43">
        <v>372454.63006577844</v>
      </c>
      <c r="O508" s="43">
        <v>479515.60494181747</v>
      </c>
      <c r="P508" s="43">
        <v>65531276.67702698</v>
      </c>
      <c r="AC508" s="50" t="str">
        <f t="shared" si="303"/>
        <v>2022NovembroVietnã</v>
      </c>
      <c r="AD508" s="2">
        <v>2022</v>
      </c>
      <c r="AE508" s="2" t="s">
        <v>64</v>
      </c>
      <c r="AF508" s="2" t="s">
        <v>51</v>
      </c>
      <c r="AG508" s="2" t="s">
        <v>47</v>
      </c>
      <c r="AH508" s="54">
        <f t="shared" si="315"/>
        <v>152457928.00675994</v>
      </c>
      <c r="AI508" s="27">
        <f t="shared" si="313"/>
        <v>6.2913920977743882E-4</v>
      </c>
      <c r="AJ508" s="28">
        <f t="shared" si="314"/>
        <v>5640769.0652723806</v>
      </c>
      <c r="AK508" s="46">
        <f t="shared" si="316"/>
        <v>2594253.1413699854</v>
      </c>
      <c r="AL508" s="46">
        <f t="shared" si="317"/>
        <v>130432.85144122374</v>
      </c>
      <c r="AM508" s="46">
        <f t="shared" si="318"/>
        <v>439912.62776479812</v>
      </c>
      <c r="AN508" s="46">
        <f t="shared" si="319"/>
        <v>20066.190038394299</v>
      </c>
      <c r="AO508" s="46">
        <f t="shared" si="320"/>
        <v>13780.395568535845</v>
      </c>
      <c r="AP508" s="46">
        <f t="shared" si="321"/>
        <v>17741.52926013296</v>
      </c>
      <c r="AQ508" s="46">
        <f t="shared" si="322"/>
        <v>2424582.3298293101</v>
      </c>
      <c r="BG508" s="50" t="str">
        <f t="shared" si="288"/>
        <v>2022JulhoEl Salvador</v>
      </c>
      <c r="BH508" s="2">
        <v>2022</v>
      </c>
      <c r="BI508" s="55" t="s">
        <v>60</v>
      </c>
      <c r="BJ508" s="55" t="str">
        <f t="shared" si="292"/>
        <v>Julho/2022</v>
      </c>
      <c r="BK508" s="2" t="s">
        <v>27</v>
      </c>
      <c r="BL508" s="2" t="s">
        <v>21</v>
      </c>
      <c r="BM508" s="52" t="s">
        <v>1202</v>
      </c>
      <c r="BN508" s="51">
        <f t="shared" si="289"/>
        <v>511593.90081074828</v>
      </c>
    </row>
    <row r="509" spans="4:66" x14ac:dyDescent="0.25">
      <c r="D509" t="str">
        <f t="shared" si="302"/>
        <v>2022NovembroFilipinas</v>
      </c>
      <c r="E509" s="2">
        <v>2022</v>
      </c>
      <c r="F509" s="2" t="s">
        <v>64</v>
      </c>
      <c r="G509" s="2" t="s">
        <v>51</v>
      </c>
      <c r="H509" s="2" t="s">
        <v>48</v>
      </c>
      <c r="I509" s="45">
        <f t="shared" si="312"/>
        <v>144029285.44355765</v>
      </c>
      <c r="J509" s="33">
        <v>70117115.96088849</v>
      </c>
      <c r="K509" s="41">
        <v>4230385.3346172627</v>
      </c>
      <c r="L509" s="41">
        <v>14267877.367135204</v>
      </c>
      <c r="M509" s="41">
        <v>2169384.8628392708</v>
      </c>
      <c r="N509" s="43">
        <v>744909.26013155689</v>
      </c>
      <c r="O509" s="43">
        <v>74591.316324282699</v>
      </c>
      <c r="P509" s="43">
        <v>52425021.341621593</v>
      </c>
      <c r="AC509" s="50" t="str">
        <f t="shared" si="303"/>
        <v>2022NovembroFilipinas</v>
      </c>
      <c r="AD509" s="2">
        <v>2022</v>
      </c>
      <c r="AE509" s="2" t="s">
        <v>64</v>
      </c>
      <c r="AF509" s="2" t="s">
        <v>51</v>
      </c>
      <c r="AG509" s="2" t="s">
        <v>48</v>
      </c>
      <c r="AH509" s="54">
        <f t="shared" si="315"/>
        <v>144029285.44355765</v>
      </c>
      <c r="AI509" s="27">
        <f t="shared" si="313"/>
        <v>5.9435722374995943E-4</v>
      </c>
      <c r="AJ509" s="28">
        <f t="shared" si="314"/>
        <v>5328918.9250117736</v>
      </c>
      <c r="AK509" s="46">
        <f t="shared" si="316"/>
        <v>2594253.1413699854</v>
      </c>
      <c r="AL509" s="46">
        <f t="shared" si="317"/>
        <v>156519.42172946848</v>
      </c>
      <c r="AM509" s="46">
        <f t="shared" si="318"/>
        <v>527895.15331775765</v>
      </c>
      <c r="AN509" s="46">
        <f t="shared" si="319"/>
        <v>80264.760153577183</v>
      </c>
      <c r="AO509" s="46">
        <f t="shared" si="320"/>
        <v>27560.791137071687</v>
      </c>
      <c r="AP509" s="46">
        <f t="shared" si="321"/>
        <v>2759.7934404651264</v>
      </c>
      <c r="AQ509" s="46">
        <f t="shared" si="322"/>
        <v>1939665.8638634484</v>
      </c>
      <c r="BG509" s="50" t="str">
        <f t="shared" si="288"/>
        <v>2022JulhoGuatemala</v>
      </c>
      <c r="BH509" s="2">
        <v>2022</v>
      </c>
      <c r="BI509" s="55" t="s">
        <v>60</v>
      </c>
      <c r="BJ509" s="55" t="str">
        <f t="shared" si="292"/>
        <v>Julho/2022</v>
      </c>
      <c r="BK509" s="2" t="s">
        <v>27</v>
      </c>
      <c r="BL509" s="2" t="s">
        <v>22</v>
      </c>
      <c r="BM509" s="52" t="s">
        <v>1202</v>
      </c>
      <c r="BN509" s="51">
        <f t="shared" si="289"/>
        <v>2106563.1209854344</v>
      </c>
    </row>
    <row r="510" spans="4:66" x14ac:dyDescent="0.25">
      <c r="D510" t="str">
        <f t="shared" si="302"/>
        <v>2022NovembroOutros - Ásia</v>
      </c>
      <c r="E510" s="2">
        <v>2022</v>
      </c>
      <c r="F510" s="2" t="s">
        <v>64</v>
      </c>
      <c r="G510" s="2" t="s">
        <v>51</v>
      </c>
      <c r="H510" s="2" t="s">
        <v>1195</v>
      </c>
      <c r="I510" s="45">
        <f t="shared" si="312"/>
        <v>240366177.58447462</v>
      </c>
      <c r="J510" s="33">
        <v>98169210.632366717</v>
      </c>
      <c r="K510" s="41">
        <v>14921924.318401089</v>
      </c>
      <c r="L510" s="41">
        <v>50327374.320826843</v>
      </c>
      <c r="M510" s="41">
        <v>10065474.864165368</v>
      </c>
      <c r="N510" s="43">
        <v>2013094.9728330737</v>
      </c>
      <c r="O510" s="43">
        <v>1285120.9635835893</v>
      </c>
      <c r="P510" s="43">
        <v>63583977.512297973</v>
      </c>
      <c r="AC510" s="50" t="str">
        <f t="shared" si="303"/>
        <v>2022NovembroOutros - Ásia</v>
      </c>
      <c r="AD510" s="2">
        <v>2022</v>
      </c>
      <c r="AE510" s="2" t="s">
        <v>64</v>
      </c>
      <c r="AF510" s="2" t="s">
        <v>51</v>
      </c>
      <c r="AG510" s="2" t="s">
        <v>1195</v>
      </c>
      <c r="AH510" s="54">
        <f t="shared" si="315"/>
        <v>240366177.58447462</v>
      </c>
      <c r="AI510" s="27">
        <f t="shared" si="313"/>
        <v>9.9190503898239171E-4</v>
      </c>
      <c r="AJ510" s="28">
        <f t="shared" si="314"/>
        <v>8893273.8138495088</v>
      </c>
      <c r="AK510" s="46">
        <f t="shared" si="316"/>
        <v>3632148.5785423336</v>
      </c>
      <c r="AL510" s="46">
        <f t="shared" si="317"/>
        <v>552094.14288931165</v>
      </c>
      <c r="AM510" s="46">
        <f t="shared" si="318"/>
        <v>1862055.3218637225</v>
      </c>
      <c r="AN510" s="46">
        <f t="shared" si="319"/>
        <v>372411.06437274441</v>
      </c>
      <c r="AO510" s="46">
        <f t="shared" si="320"/>
        <v>74482.212874548903</v>
      </c>
      <c r="AP510" s="46">
        <f t="shared" si="321"/>
        <v>47548.006661837368</v>
      </c>
      <c r="AQ510" s="46">
        <f t="shared" si="322"/>
        <v>2352534.4866450112</v>
      </c>
      <c r="BG510" s="50" t="str">
        <f t="shared" si="288"/>
        <v>2022JulhoHonduras</v>
      </c>
      <c r="BH510" s="2">
        <v>2022</v>
      </c>
      <c r="BI510" s="55" t="s">
        <v>60</v>
      </c>
      <c r="BJ510" s="55" t="str">
        <f t="shared" si="292"/>
        <v>Julho/2022</v>
      </c>
      <c r="BK510" s="2" t="s">
        <v>27</v>
      </c>
      <c r="BL510" s="2" t="s">
        <v>23</v>
      </c>
      <c r="BM510" s="52" t="s">
        <v>1202</v>
      </c>
      <c r="BN510" s="51">
        <f t="shared" si="289"/>
        <v>1384312.908076142</v>
      </c>
    </row>
    <row r="511" spans="4:66" x14ac:dyDescent="0.25">
      <c r="D511" t="str">
        <f t="shared" si="302"/>
        <v>2022DezembroChina</v>
      </c>
      <c r="E511" s="2">
        <v>2022</v>
      </c>
      <c r="F511" s="2" t="s">
        <v>65</v>
      </c>
      <c r="G511" s="2" t="s">
        <v>51</v>
      </c>
      <c r="H511" s="2" t="s">
        <v>43</v>
      </c>
      <c r="I511" s="45">
        <f t="shared" si="312"/>
        <v>1680480549.0989363</v>
      </c>
      <c r="J511" s="33">
        <v>755291673.20548618</v>
      </c>
      <c r="K511" s="41">
        <v>102938524.86399631</v>
      </c>
      <c r="L511" s="41">
        <v>351811238.94067037</v>
      </c>
      <c r="M511" s="41">
        <v>91875302.858988866</v>
      </c>
      <c r="N511" s="43">
        <v>15773771.876392664</v>
      </c>
      <c r="O511" s="43">
        <v>10083408.448566144</v>
      </c>
      <c r="P511" s="43">
        <v>352706628.90483594</v>
      </c>
      <c r="AC511" s="50" t="str">
        <f t="shared" si="303"/>
        <v>2022DezembroChina</v>
      </c>
      <c r="AD511" s="2">
        <v>2022</v>
      </c>
      <c r="AE511" s="2" t="s">
        <v>65</v>
      </c>
      <c r="AF511" s="2" t="s">
        <v>51</v>
      </c>
      <c r="AG511" s="2" t="s">
        <v>43</v>
      </c>
      <c r="AH511" s="54">
        <f t="shared" si="315"/>
        <v>1680480549.0989363</v>
      </c>
      <c r="AI511" s="27">
        <f t="shared" si="313"/>
        <v>6.9347407414561135E-3</v>
      </c>
      <c r="AJ511" s="28">
        <f t="shared" si="314"/>
        <v>62175859.39990551</v>
      </c>
      <c r="AK511" s="46">
        <f t="shared" si="316"/>
        <v>27944928.552921273</v>
      </c>
      <c r="AL511" s="46">
        <f t="shared" si="317"/>
        <v>3808607.753424644</v>
      </c>
      <c r="AM511" s="46">
        <f t="shared" si="318"/>
        <v>13016613.693868984</v>
      </c>
      <c r="AN511" s="46">
        <f t="shared" si="319"/>
        <v>3399281.1853414178</v>
      </c>
      <c r="AO511" s="46">
        <f t="shared" si="320"/>
        <v>583611.5288086168</v>
      </c>
      <c r="AP511" s="46">
        <f t="shared" si="321"/>
        <v>373074.58649612573</v>
      </c>
      <c r="AQ511" s="46">
        <f t="shared" si="322"/>
        <v>13049742.099044453</v>
      </c>
      <c r="BG511" s="50" t="str">
        <f t="shared" si="288"/>
        <v>2022JulhoNicarágua</v>
      </c>
      <c r="BH511" s="2">
        <v>2022</v>
      </c>
      <c r="BI511" s="55" t="s">
        <v>60</v>
      </c>
      <c r="BJ511" s="55" t="str">
        <f t="shared" si="292"/>
        <v>Julho/2022</v>
      </c>
      <c r="BK511" s="2" t="s">
        <v>27</v>
      </c>
      <c r="BL511" s="2" t="s">
        <v>24</v>
      </c>
      <c r="BM511" s="52" t="s">
        <v>1202</v>
      </c>
      <c r="BN511" s="51">
        <f t="shared" si="289"/>
        <v>601875.17742440966</v>
      </c>
    </row>
    <row r="512" spans="4:66" x14ac:dyDescent="0.25">
      <c r="D512" t="str">
        <f t="shared" si="302"/>
        <v>2022DezembroÍndia</v>
      </c>
      <c r="E512" s="2">
        <v>2022</v>
      </c>
      <c r="F512" s="2" t="s">
        <v>65</v>
      </c>
      <c r="G512" s="2" t="s">
        <v>51</v>
      </c>
      <c r="H512" s="2" t="s">
        <v>44</v>
      </c>
      <c r="I512" s="45">
        <f t="shared" si="312"/>
        <v>645887135.05482793</v>
      </c>
      <c r="J512" s="33">
        <v>210779071.59222871</v>
      </c>
      <c r="K512" s="41">
        <v>44370053.820688069</v>
      </c>
      <c r="L512" s="41">
        <v>151642775.40546137</v>
      </c>
      <c r="M512" s="41">
        <v>36750121.143595546</v>
      </c>
      <c r="N512" s="43">
        <v>7886885.9381963322</v>
      </c>
      <c r="O512" s="43">
        <v>5041704.2242830722</v>
      </c>
      <c r="P512" s="43">
        <v>189416522.93037483</v>
      </c>
      <c r="AC512" s="50" t="str">
        <f t="shared" si="303"/>
        <v>2022DezembroÍndia</v>
      </c>
      <c r="AD512" s="2">
        <v>2022</v>
      </c>
      <c r="AE512" s="2" t="s">
        <v>65</v>
      </c>
      <c r="AF512" s="2" t="s">
        <v>51</v>
      </c>
      <c r="AG512" s="2" t="s">
        <v>44</v>
      </c>
      <c r="AH512" s="54">
        <f t="shared" si="315"/>
        <v>645887135.05482793</v>
      </c>
      <c r="AI512" s="27">
        <f t="shared" si="313"/>
        <v>2.6653446433811613E-3</v>
      </c>
      <c r="AJ512" s="28">
        <f t="shared" si="314"/>
        <v>23897085.699033864</v>
      </c>
      <c r="AK512" s="46">
        <f t="shared" si="316"/>
        <v>7798584.7124431478</v>
      </c>
      <c r="AL512" s="46">
        <f t="shared" si="317"/>
        <v>1641641.2730278641</v>
      </c>
      <c r="AM512" s="46">
        <f t="shared" si="318"/>
        <v>5610609.3508055974</v>
      </c>
      <c r="AN512" s="46">
        <f t="shared" si="319"/>
        <v>1359712.4741365672</v>
      </c>
      <c r="AO512" s="46">
        <f t="shared" si="320"/>
        <v>291805.7644043084</v>
      </c>
      <c r="AP512" s="46">
        <f t="shared" si="321"/>
        <v>186537.29324806287</v>
      </c>
      <c r="AQ512" s="46">
        <f t="shared" si="322"/>
        <v>7008194.8309683176</v>
      </c>
      <c r="BG512" s="50" t="str">
        <f t="shared" si="288"/>
        <v>2022JulhoPanamá</v>
      </c>
      <c r="BH512" s="2">
        <v>2022</v>
      </c>
      <c r="BI512" s="55" t="s">
        <v>60</v>
      </c>
      <c r="BJ512" s="55" t="str">
        <f t="shared" si="292"/>
        <v>Julho/2022</v>
      </c>
      <c r="BK512" s="2" t="s">
        <v>27</v>
      </c>
      <c r="BL512" s="2" t="s">
        <v>25</v>
      </c>
      <c r="BM512" s="52" t="s">
        <v>1202</v>
      </c>
      <c r="BN512" s="51">
        <f t="shared" si="289"/>
        <v>451406.38306830719</v>
      </c>
    </row>
    <row r="513" spans="4:66" x14ac:dyDescent="0.25">
      <c r="D513" t="str">
        <f t="shared" si="302"/>
        <v>2022DezembroJapão</v>
      </c>
      <c r="E513" s="2">
        <v>2022</v>
      </c>
      <c r="F513" s="2" t="s">
        <v>65</v>
      </c>
      <c r="G513" s="2" t="s">
        <v>51</v>
      </c>
      <c r="H513" s="2" t="s">
        <v>45</v>
      </c>
      <c r="I513" s="45">
        <f t="shared" si="312"/>
        <v>652851766.06420398</v>
      </c>
      <c r="J513" s="33">
        <v>263473839.4902859</v>
      </c>
      <c r="K513" s="41">
        <v>51469262.431998156</v>
      </c>
      <c r="L513" s="41">
        <v>175905619.47033519</v>
      </c>
      <c r="M513" s="41">
        <v>18375060.571797773</v>
      </c>
      <c r="N513" s="43">
        <v>3943442.9690981661</v>
      </c>
      <c r="O513" s="43">
        <v>2520852.1121415361</v>
      </c>
      <c r="P513" s="43">
        <v>137163689.0185473</v>
      </c>
      <c r="AC513" s="50" t="str">
        <f t="shared" si="303"/>
        <v>2022DezembroJapão</v>
      </c>
      <c r="AD513" s="2">
        <v>2022</v>
      </c>
      <c r="AE513" s="2" t="s">
        <v>65</v>
      </c>
      <c r="AF513" s="2" t="s">
        <v>51</v>
      </c>
      <c r="AG513" s="2" t="s">
        <v>45</v>
      </c>
      <c r="AH513" s="54">
        <f t="shared" si="315"/>
        <v>652851766.06420398</v>
      </c>
      <c r="AI513" s="27">
        <f t="shared" si="313"/>
        <v>2.694085178602367E-3</v>
      </c>
      <c r="AJ513" s="28">
        <f t="shared" si="314"/>
        <v>24154769.085279174</v>
      </c>
      <c r="AK513" s="46">
        <f t="shared" si="316"/>
        <v>9748230.8905539364</v>
      </c>
      <c r="AL513" s="46">
        <f t="shared" si="317"/>
        <v>1904303.8767123225</v>
      </c>
      <c r="AM513" s="46">
        <f t="shared" si="318"/>
        <v>6508306.8469344927</v>
      </c>
      <c r="AN513" s="46">
        <f t="shared" si="319"/>
        <v>679856.23706828372</v>
      </c>
      <c r="AO513" s="46">
        <f t="shared" si="320"/>
        <v>145902.88220215423</v>
      </c>
      <c r="AP513" s="46">
        <f t="shared" si="321"/>
        <v>93268.646624031448</v>
      </c>
      <c r="AQ513" s="46">
        <f t="shared" si="322"/>
        <v>5074899.705183954</v>
      </c>
      <c r="BG513" s="50" t="str">
        <f t="shared" si="288"/>
        <v>2022AgostoCosta Rica</v>
      </c>
      <c r="BH513" s="2">
        <v>2022</v>
      </c>
      <c r="BI513" s="55" t="s">
        <v>61</v>
      </c>
      <c r="BJ513" s="55" t="str">
        <f t="shared" si="292"/>
        <v>Agosto/2022</v>
      </c>
      <c r="BK513" s="2" t="s">
        <v>27</v>
      </c>
      <c r="BL513" s="2" t="s">
        <v>20</v>
      </c>
      <c r="BM513" s="52" t="s">
        <v>1202</v>
      </c>
      <c r="BN513" s="51">
        <f t="shared" si="289"/>
        <v>1491432.034197377</v>
      </c>
    </row>
    <row r="514" spans="4:66" x14ac:dyDescent="0.25">
      <c r="D514" t="str">
        <f t="shared" si="302"/>
        <v>2022DezembroIndonésia</v>
      </c>
      <c r="E514" s="2">
        <v>2022</v>
      </c>
      <c r="F514" s="2" t="s">
        <v>65</v>
      </c>
      <c r="G514" s="2" t="s">
        <v>51</v>
      </c>
      <c r="H514" s="2" t="s">
        <v>46</v>
      </c>
      <c r="I514" s="45">
        <f t="shared" si="312"/>
        <v>288676080.13159519</v>
      </c>
      <c r="J514" s="33">
        <v>105389535.79611436</v>
      </c>
      <c r="K514" s="41">
        <v>10293852.486399632</v>
      </c>
      <c r="L514" s="41">
        <v>35181123.894067042</v>
      </c>
      <c r="M514" s="41">
        <v>4593765.1429494433</v>
      </c>
      <c r="N514" s="43">
        <v>1577377.1876392665</v>
      </c>
      <c r="O514" s="43">
        <v>1008340.8448566145</v>
      </c>
      <c r="P514" s="43">
        <v>130632084.77956887</v>
      </c>
      <c r="AC514" s="50" t="str">
        <f t="shared" si="303"/>
        <v>2022DezembroIndonésia</v>
      </c>
      <c r="AD514" s="2">
        <v>2022</v>
      </c>
      <c r="AE514" s="2" t="s">
        <v>65</v>
      </c>
      <c r="AF514" s="2" t="s">
        <v>51</v>
      </c>
      <c r="AG514" s="2" t="s">
        <v>46</v>
      </c>
      <c r="AH514" s="54">
        <f t="shared" si="315"/>
        <v>288676080.13159519</v>
      </c>
      <c r="AI514" s="27">
        <f t="shared" si="313"/>
        <v>1.1912626867629182E-3</v>
      </c>
      <c r="AJ514" s="28">
        <f t="shared" si="314"/>
        <v>10680684.986209391</v>
      </c>
      <c r="AK514" s="46">
        <f t="shared" si="316"/>
        <v>3899292.3562215739</v>
      </c>
      <c r="AL514" s="46">
        <f t="shared" si="317"/>
        <v>380860.77534246451</v>
      </c>
      <c r="AM514" s="46">
        <f t="shared" si="318"/>
        <v>1301661.3693868988</v>
      </c>
      <c r="AN514" s="46">
        <f t="shared" si="319"/>
        <v>169964.0592670709</v>
      </c>
      <c r="AO514" s="46">
        <f t="shared" si="320"/>
        <v>58361.152880861686</v>
      </c>
      <c r="AP514" s="46">
        <f t="shared" si="321"/>
        <v>37307.458649612578</v>
      </c>
      <c r="AQ514" s="46">
        <f t="shared" si="322"/>
        <v>4833237.814460909</v>
      </c>
      <c r="BG514" s="50" t="str">
        <f t="shared" si="288"/>
        <v>2022AgostoEl Salvador</v>
      </c>
      <c r="BH514" s="2">
        <v>2022</v>
      </c>
      <c r="BI514" s="55" t="s">
        <v>61</v>
      </c>
      <c r="BJ514" s="55" t="str">
        <f t="shared" si="292"/>
        <v>Agosto/2022</v>
      </c>
      <c r="BK514" s="2" t="s">
        <v>27</v>
      </c>
      <c r="BL514" s="2" t="s">
        <v>21</v>
      </c>
      <c r="BM514" s="52" t="s">
        <v>1202</v>
      </c>
      <c r="BN514" s="51">
        <f t="shared" si="289"/>
        <v>547872.99215413863</v>
      </c>
    </row>
    <row r="515" spans="4:66" x14ac:dyDescent="0.25">
      <c r="D515" t="str">
        <f t="shared" si="302"/>
        <v>2022DezembroCoréia do Sul</v>
      </c>
      <c r="E515" s="2">
        <v>2022</v>
      </c>
      <c r="F515" s="2" t="s">
        <v>65</v>
      </c>
      <c r="G515" s="2" t="s">
        <v>51</v>
      </c>
      <c r="H515" s="2" t="s">
        <v>49</v>
      </c>
      <c r="I515" s="45">
        <f t="shared" si="312"/>
        <v>298107110.73106235</v>
      </c>
      <c r="J515" s="33">
        <v>105389535.79611436</v>
      </c>
      <c r="K515" s="41">
        <v>22185026.910344034</v>
      </c>
      <c r="L515" s="41">
        <v>75821387.702730685</v>
      </c>
      <c r="M515" s="41">
        <v>9187530.2858988866</v>
      </c>
      <c r="N515" s="43">
        <v>2366065.7814588998</v>
      </c>
      <c r="O515" s="43">
        <v>1512511.2672849216</v>
      </c>
      <c r="P515" s="43">
        <v>81645052.987230539</v>
      </c>
      <c r="AC515" s="50" t="str">
        <f t="shared" si="303"/>
        <v>2022DezembroCoréia do Sul</v>
      </c>
      <c r="AD515" s="2">
        <v>2022</v>
      </c>
      <c r="AE515" s="2" t="s">
        <v>65</v>
      </c>
      <c r="AF515" s="2" t="s">
        <v>51</v>
      </c>
      <c r="AG515" s="2" t="s">
        <v>49</v>
      </c>
      <c r="AH515" s="54">
        <f t="shared" si="315"/>
        <v>298107110.73106235</v>
      </c>
      <c r="AI515" s="27">
        <f t="shared" si="313"/>
        <v>1.2301811688406265E-3</v>
      </c>
      <c r="AJ515" s="28">
        <f t="shared" si="314"/>
        <v>11029622.338006228</v>
      </c>
      <c r="AK515" s="46">
        <f t="shared" si="316"/>
        <v>3899292.3562215744</v>
      </c>
      <c r="AL515" s="46">
        <f t="shared" si="317"/>
        <v>820820.63651393214</v>
      </c>
      <c r="AM515" s="46">
        <f t="shared" si="318"/>
        <v>2805304.6754027987</v>
      </c>
      <c r="AN515" s="46">
        <f t="shared" si="319"/>
        <v>339928.1185341418</v>
      </c>
      <c r="AO515" s="46">
        <f t="shared" si="320"/>
        <v>87541.729321292543</v>
      </c>
      <c r="AP515" s="46">
        <f t="shared" si="321"/>
        <v>55961.187974418863</v>
      </c>
      <c r="AQ515" s="46">
        <f t="shared" si="322"/>
        <v>3020773.6340380684</v>
      </c>
      <c r="BG515" s="50" t="str">
        <f t="shared" ref="BG515:BG578" si="323">BH515&amp;BI515&amp;BL515</f>
        <v>2022AgostoGuatemala</v>
      </c>
      <c r="BH515" s="2">
        <v>2022</v>
      </c>
      <c r="BI515" s="55" t="s">
        <v>61</v>
      </c>
      <c r="BJ515" s="55" t="str">
        <f t="shared" si="292"/>
        <v>Agosto/2022</v>
      </c>
      <c r="BK515" s="2" t="s">
        <v>27</v>
      </c>
      <c r="BL515" s="2" t="s">
        <v>22</v>
      </c>
      <c r="BM515" s="52" t="s">
        <v>1202</v>
      </c>
      <c r="BN515" s="51">
        <f t="shared" ref="BN515:BN578" si="324">VLOOKUP(BG515,AC:AQ,VLOOKUP(BM515,$BP$2:$BQ$16,2,FALSE),FALSE)</f>
        <v>2282804.1339755775</v>
      </c>
    </row>
    <row r="516" spans="4:66" x14ac:dyDescent="0.25">
      <c r="D516" t="str">
        <f t="shared" ref="D516:D554" si="325">_xlfn.CONCAT(E516,F516,H516)</f>
        <v>2022DezembroVietnã</v>
      </c>
      <c r="E516" s="2">
        <v>2022</v>
      </c>
      <c r="F516" s="2" t="s">
        <v>65</v>
      </c>
      <c r="G516" s="2" t="s">
        <v>51</v>
      </c>
      <c r="H516" s="2" t="s">
        <v>47</v>
      </c>
      <c r="I516" s="45">
        <f t="shared" ref="I516:I554" si="326">SUM(J516:P516)</f>
        <v>156779348.05721992</v>
      </c>
      <c r="J516" s="33">
        <v>70259690.530742899</v>
      </c>
      <c r="K516" s="41">
        <v>3727084.5209377976</v>
      </c>
      <c r="L516" s="41">
        <v>12737993.134058755</v>
      </c>
      <c r="M516" s="41">
        <v>574220.64286868041</v>
      </c>
      <c r="N516" s="43">
        <v>394344.29690981662</v>
      </c>
      <c r="O516" s="43">
        <v>504170.42242830724</v>
      </c>
      <c r="P516" s="43">
        <v>68581844.509273648</v>
      </c>
      <c r="AC516" s="50" t="str">
        <f t="shared" ref="AC516:AC554" si="327">_xlfn.CONCAT(AD516,AE516,AG516)</f>
        <v>2022DezembroVietnã</v>
      </c>
      <c r="AD516" s="2">
        <v>2022</v>
      </c>
      <c r="AE516" s="2" t="s">
        <v>65</v>
      </c>
      <c r="AF516" s="2" t="s">
        <v>51</v>
      </c>
      <c r="AG516" s="2" t="s">
        <v>47</v>
      </c>
      <c r="AH516" s="54">
        <f t="shared" si="315"/>
        <v>156779348.05721992</v>
      </c>
      <c r="AI516" s="27">
        <f t="shared" si="313"/>
        <v>6.4697216101328549E-4</v>
      </c>
      <c r="AJ516" s="28">
        <f t="shared" si="314"/>
        <v>5800656.6674284432</v>
      </c>
      <c r="AK516" s="46">
        <f t="shared" si="316"/>
        <v>2599528.2374810493</v>
      </c>
      <c r="AL516" s="46">
        <f t="shared" si="317"/>
        <v>137897.86693434059</v>
      </c>
      <c r="AM516" s="46">
        <f t="shared" si="318"/>
        <v>471291.18546767021</v>
      </c>
      <c r="AN516" s="46">
        <f t="shared" si="319"/>
        <v>21245.507408383863</v>
      </c>
      <c r="AO516" s="46">
        <f t="shared" si="320"/>
        <v>14590.288220215423</v>
      </c>
      <c r="AP516" s="46">
        <f t="shared" si="321"/>
        <v>18653.729324806289</v>
      </c>
      <c r="AQ516" s="46">
        <f t="shared" si="322"/>
        <v>2537449.852591977</v>
      </c>
      <c r="BG516" s="50" t="str">
        <f t="shared" si="323"/>
        <v>2022AgostoHonduras</v>
      </c>
      <c r="BH516" s="2">
        <v>2022</v>
      </c>
      <c r="BI516" s="55" t="s">
        <v>61</v>
      </c>
      <c r="BJ516" s="55" t="str">
        <f t="shared" ref="BJ516:BJ579" si="328">BI516&amp;"/"&amp;BH516</f>
        <v>Agosto/2022</v>
      </c>
      <c r="BK516" s="2" t="s">
        <v>27</v>
      </c>
      <c r="BL516" s="2" t="s">
        <v>23</v>
      </c>
      <c r="BM516" s="52" t="s">
        <v>1202</v>
      </c>
      <c r="BN516" s="51">
        <f t="shared" si="324"/>
        <v>1491432.0341973773</v>
      </c>
    </row>
    <row r="517" spans="4:66" x14ac:dyDescent="0.25">
      <c r="D517" t="str">
        <f t="shared" si="325"/>
        <v>2022DezembroFilipinas</v>
      </c>
      <c r="E517" s="2">
        <v>2022</v>
      </c>
      <c r="F517" s="2" t="s">
        <v>65</v>
      </c>
      <c r="G517" s="2" t="s">
        <v>51</v>
      </c>
      <c r="H517" s="2" t="s">
        <v>48</v>
      </c>
      <c r="I517" s="45">
        <f t="shared" si="326"/>
        <v>148542132.97760275</v>
      </c>
      <c r="J517" s="33">
        <v>70259690.530742899</v>
      </c>
      <c r="K517" s="41">
        <v>4437005.3820688063</v>
      </c>
      <c r="L517" s="41">
        <v>15164277.540546136</v>
      </c>
      <c r="M517" s="41">
        <v>2296882.5714747217</v>
      </c>
      <c r="N517" s="43">
        <v>788688.59381963324</v>
      </c>
      <c r="O517" s="43">
        <v>76952.327633794266</v>
      </c>
      <c r="P517" s="43">
        <v>55518636.031316765</v>
      </c>
      <c r="AC517" s="50" t="str">
        <f t="shared" si="327"/>
        <v>2022DezembroFilipinas</v>
      </c>
      <c r="AD517" s="2">
        <v>2022</v>
      </c>
      <c r="AE517" s="2" t="s">
        <v>65</v>
      </c>
      <c r="AF517" s="2" t="s">
        <v>51</v>
      </c>
      <c r="AG517" s="2" t="s">
        <v>48</v>
      </c>
      <c r="AH517" s="54">
        <f t="shared" si="315"/>
        <v>148542132.97760275</v>
      </c>
      <c r="AI517" s="27">
        <f t="shared" si="313"/>
        <v>6.1298012758011851E-4</v>
      </c>
      <c r="AJ517" s="28">
        <f t="shared" si="314"/>
        <v>5495889.1252443492</v>
      </c>
      <c r="AK517" s="46">
        <f t="shared" si="316"/>
        <v>2599528.2374810493</v>
      </c>
      <c r="AL517" s="46">
        <f t="shared" si="317"/>
        <v>164164.12730278639</v>
      </c>
      <c r="AM517" s="46">
        <f t="shared" si="318"/>
        <v>561060.93508055957</v>
      </c>
      <c r="AN517" s="46">
        <f t="shared" si="319"/>
        <v>84982.029633535451</v>
      </c>
      <c r="AO517" s="46">
        <f t="shared" si="320"/>
        <v>29180.576440430839</v>
      </c>
      <c r="AP517" s="46">
        <f t="shared" si="321"/>
        <v>2847.1481601020123</v>
      </c>
      <c r="AQ517" s="46">
        <f t="shared" si="322"/>
        <v>2054126.0711458863</v>
      </c>
      <c r="BG517" s="50" t="str">
        <f t="shared" si="323"/>
        <v>2022AgostoNicarágua</v>
      </c>
      <c r="BH517" s="2">
        <v>2022</v>
      </c>
      <c r="BI517" s="55" t="s">
        <v>61</v>
      </c>
      <c r="BJ517" s="55" t="str">
        <f t="shared" si="328"/>
        <v>Agosto/2022</v>
      </c>
      <c r="BK517" s="2" t="s">
        <v>27</v>
      </c>
      <c r="BL517" s="2" t="s">
        <v>24</v>
      </c>
      <c r="BM517" s="52" t="s">
        <v>1202</v>
      </c>
      <c r="BN517" s="51">
        <f t="shared" si="324"/>
        <v>639185.15751316154</v>
      </c>
    </row>
    <row r="518" spans="4:66" x14ac:dyDescent="0.25">
      <c r="D518" t="str">
        <f t="shared" si="325"/>
        <v>2022DezembroOutros - Ásia</v>
      </c>
      <c r="E518" s="2">
        <v>2022</v>
      </c>
      <c r="F518" s="2" t="s">
        <v>65</v>
      </c>
      <c r="G518" s="2" t="s">
        <v>51</v>
      </c>
      <c r="H518" s="2" t="s">
        <v>1195</v>
      </c>
      <c r="I518" s="45">
        <f t="shared" si="326"/>
        <v>239575613.74554116</v>
      </c>
      <c r="J518" s="33">
        <v>97829948.84027496</v>
      </c>
      <c r="K518" s="41">
        <v>14816477.719160402</v>
      </c>
      <c r="L518" s="41">
        <v>50638022.93652077</v>
      </c>
      <c r="M518" s="41">
        <v>10127604.587304153</v>
      </c>
      <c r="N518" s="43">
        <v>2025520.9174608306</v>
      </c>
      <c r="O518" s="43">
        <v>1283979.3874494422</v>
      </c>
      <c r="P518" s="43">
        <v>62854059.357370622</v>
      </c>
      <c r="AC518" s="50" t="str">
        <f t="shared" si="327"/>
        <v>2022DezembroOutros - Ásia</v>
      </c>
      <c r="AD518" s="2">
        <v>2022</v>
      </c>
      <c r="AE518" s="2" t="s">
        <v>65</v>
      </c>
      <c r="AF518" s="2" t="s">
        <v>51</v>
      </c>
      <c r="AG518" s="2" t="s">
        <v>1195</v>
      </c>
      <c r="AH518" s="54">
        <f t="shared" si="315"/>
        <v>239575613.74554116</v>
      </c>
      <c r="AI518" s="27">
        <f t="shared" si="313"/>
        <v>9.8864266545149108E-4</v>
      </c>
      <c r="AJ518" s="28">
        <f t="shared" si="314"/>
        <v>8864023.8554834146</v>
      </c>
      <c r="AK518" s="46">
        <f t="shared" si="316"/>
        <v>3619596.2800369053</v>
      </c>
      <c r="AL518" s="46">
        <f t="shared" si="317"/>
        <v>548192.73925086879</v>
      </c>
      <c r="AM518" s="46">
        <f t="shared" si="318"/>
        <v>1873548.9655494632</v>
      </c>
      <c r="AN518" s="46">
        <f t="shared" si="319"/>
        <v>374709.79310989258</v>
      </c>
      <c r="AO518" s="46">
        <f t="shared" si="320"/>
        <v>74941.958621978527</v>
      </c>
      <c r="AP518" s="46">
        <f t="shared" si="321"/>
        <v>47505.769649782051</v>
      </c>
      <c r="AQ518" s="46">
        <f t="shared" si="322"/>
        <v>2325528.3492645249</v>
      </c>
      <c r="BG518" s="50" t="str">
        <f t="shared" si="323"/>
        <v>2022AgostoPanamá</v>
      </c>
      <c r="BH518" s="2">
        <v>2022</v>
      </c>
      <c r="BI518" s="55" t="s">
        <v>61</v>
      </c>
      <c r="BJ518" s="55" t="str">
        <f t="shared" si="328"/>
        <v>Agosto/2022</v>
      </c>
      <c r="BK518" s="2" t="s">
        <v>27</v>
      </c>
      <c r="BL518" s="2" t="s">
        <v>25</v>
      </c>
      <c r="BM518" s="52" t="s">
        <v>1202</v>
      </c>
      <c r="BN518" s="51">
        <f t="shared" si="324"/>
        <v>486998.21524812322</v>
      </c>
    </row>
    <row r="519" spans="4:66" x14ac:dyDescent="0.25">
      <c r="D519" t="str">
        <f t="shared" si="325"/>
        <v>2022JaneiroAustrália</v>
      </c>
      <c r="E519" s="2">
        <v>2022</v>
      </c>
      <c r="F519" s="2" t="s">
        <v>16</v>
      </c>
      <c r="G519" s="2" t="s">
        <v>52</v>
      </c>
      <c r="H519" s="2" t="s">
        <v>53</v>
      </c>
      <c r="I519" s="45">
        <f t="shared" si="326"/>
        <v>50887668.410311989</v>
      </c>
      <c r="J519" s="33">
        <v>6778095.115418613</v>
      </c>
      <c r="K519" s="41">
        <v>1236789.2109187578</v>
      </c>
      <c r="L519" s="41">
        <v>12067552.378622387</v>
      </c>
      <c r="M519" s="41">
        <v>1142116.6736520897</v>
      </c>
      <c r="N519" s="43">
        <v>1209695.4483322476</v>
      </c>
      <c r="O519" s="43">
        <v>606755.58326467895</v>
      </c>
      <c r="P519" s="43">
        <v>27846664.000103217</v>
      </c>
      <c r="AC519" s="50" t="str">
        <f t="shared" si="327"/>
        <v>2022JaneiroAustrália</v>
      </c>
      <c r="AD519" s="2">
        <v>2022</v>
      </c>
      <c r="AE519" s="2" t="s">
        <v>16</v>
      </c>
      <c r="AF519" s="2" t="s">
        <v>52</v>
      </c>
      <c r="AG519" s="2" t="s">
        <v>53</v>
      </c>
      <c r="AH519" s="54">
        <f t="shared" si="315"/>
        <v>50887668.410311989</v>
      </c>
      <c r="AI519" s="27">
        <f t="shared" ref="AI519:AI554" si="329">AH519/SUM($AH$519:$AH$554)</f>
        <v>2.5831303761579688E-2</v>
      </c>
      <c r="AJ519" s="28">
        <f>AI519*$AA$9</f>
        <v>10484943.104088984</v>
      </c>
      <c r="AK519" s="46">
        <f t="shared" si="316"/>
        <v>1396565.0983700061</v>
      </c>
      <c r="AL519" s="46">
        <f t="shared" si="317"/>
        <v>254829.2133110679</v>
      </c>
      <c r="AM519" s="46">
        <f t="shared" si="318"/>
        <v>2486409.8522900604</v>
      </c>
      <c r="AN519" s="46">
        <f t="shared" si="319"/>
        <v>235322.79460944765</v>
      </c>
      <c r="AO519" s="46">
        <f t="shared" si="320"/>
        <v>249246.78896211329</v>
      </c>
      <c r="AP519" s="46">
        <f t="shared" si="321"/>
        <v>125016.49156575065</v>
      </c>
      <c r="AQ519" s="46">
        <f t="shared" si="322"/>
        <v>5737552.8649805384</v>
      </c>
      <c r="BG519" s="50" t="str">
        <f t="shared" si="323"/>
        <v>2022SetembroCosta Rica</v>
      </c>
      <c r="BH519" s="2">
        <v>2022</v>
      </c>
      <c r="BI519" s="55" t="s">
        <v>62</v>
      </c>
      <c r="BJ519" s="55" t="str">
        <f t="shared" si="328"/>
        <v>Setembro/2022</v>
      </c>
      <c r="BK519" s="2" t="s">
        <v>27</v>
      </c>
      <c r="BL519" s="2" t="s">
        <v>20</v>
      </c>
      <c r="BM519" s="52" t="s">
        <v>1202</v>
      </c>
      <c r="BN519" s="51">
        <f t="shared" si="324"/>
        <v>1586616.0366065556</v>
      </c>
    </row>
    <row r="520" spans="4:66" x14ac:dyDescent="0.25">
      <c r="D520" t="str">
        <f t="shared" si="325"/>
        <v>2022JaneiroNova Zelândia</v>
      </c>
      <c r="E520" s="2">
        <v>2022</v>
      </c>
      <c r="F520" s="2" t="s">
        <v>16</v>
      </c>
      <c r="G520" s="2" t="s">
        <v>52</v>
      </c>
      <c r="H520" s="2" t="s">
        <v>54</v>
      </c>
      <c r="I520" s="45">
        <f t="shared" si="326"/>
        <v>20259772.705851443</v>
      </c>
      <c r="J520" s="33">
        <v>677809.51154186134</v>
      </c>
      <c r="K520" s="41">
        <v>618394.60545937892</v>
      </c>
      <c r="L520" s="41">
        <v>6033196.9653321877</v>
      </c>
      <c r="M520" s="41">
        <v>571058.33682604483</v>
      </c>
      <c r="N520" s="43">
        <v>604847.72416612378</v>
      </c>
      <c r="O520" s="43">
        <v>151688.89581616974</v>
      </c>
      <c r="P520" s="43">
        <v>11602776.666709675</v>
      </c>
      <c r="AC520" s="50" t="str">
        <f t="shared" si="327"/>
        <v>2022JaneiroNova Zelândia</v>
      </c>
      <c r="AD520" s="2">
        <v>2022</v>
      </c>
      <c r="AE520" s="2" t="s">
        <v>16</v>
      </c>
      <c r="AF520" s="2" t="s">
        <v>52</v>
      </c>
      <c r="AG520" s="2" t="s">
        <v>54</v>
      </c>
      <c r="AH520" s="54">
        <f t="shared" si="315"/>
        <v>20259772.705851443</v>
      </c>
      <c r="AI520" s="27">
        <f t="shared" si="329"/>
        <v>1.0284148581650478E-2</v>
      </c>
      <c r="AJ520" s="28">
        <f>AI520*$AA$9</f>
        <v>4174342.6405361015</v>
      </c>
      <c r="AK520" s="46">
        <f t="shared" si="316"/>
        <v>139656.50983700063</v>
      </c>
      <c r="AL520" s="46">
        <f t="shared" si="317"/>
        <v>127414.60665553395</v>
      </c>
      <c r="AM520" s="46">
        <f t="shared" si="318"/>
        <v>1243085.5822911239</v>
      </c>
      <c r="AN520" s="46">
        <f t="shared" si="319"/>
        <v>117661.39730472384</v>
      </c>
      <c r="AO520" s="46">
        <f t="shared" si="320"/>
        <v>124623.39448105663</v>
      </c>
      <c r="AP520" s="46">
        <f t="shared" si="321"/>
        <v>31254.122891437662</v>
      </c>
      <c r="AQ520" s="46">
        <f t="shared" si="322"/>
        <v>2390647.0270752241</v>
      </c>
      <c r="BG520" s="50" t="str">
        <f t="shared" si="323"/>
        <v>2022SetembroEl Salvador</v>
      </c>
      <c r="BH520" s="2">
        <v>2022</v>
      </c>
      <c r="BI520" s="55" t="s">
        <v>62</v>
      </c>
      <c r="BJ520" s="55" t="str">
        <f t="shared" si="328"/>
        <v>Setembro/2022</v>
      </c>
      <c r="BK520" s="2" t="s">
        <v>27</v>
      </c>
      <c r="BL520" s="2" t="s">
        <v>21</v>
      </c>
      <c r="BM520" s="52" t="s">
        <v>1202</v>
      </c>
      <c r="BN520" s="51">
        <f t="shared" si="324"/>
        <v>579725.09029854904</v>
      </c>
    </row>
    <row r="521" spans="4:66" x14ac:dyDescent="0.25">
      <c r="D521" t="str">
        <f t="shared" si="325"/>
        <v>2022JaneiroOutros - Oceania</v>
      </c>
      <c r="E521" s="2">
        <v>2022</v>
      </c>
      <c r="F521" s="2" t="s">
        <v>16</v>
      </c>
      <c r="G521" s="2" t="s">
        <v>52</v>
      </c>
      <c r="H521" s="2" t="s">
        <v>1196</v>
      </c>
      <c r="I521" s="45">
        <f t="shared" si="326"/>
        <v>55481949.494255885</v>
      </c>
      <c r="J521" s="33">
        <v>5814237.5531343138</v>
      </c>
      <c r="K521" s="41">
        <v>1446702.9760746937</v>
      </c>
      <c r="L521" s="41">
        <v>14115263.249872835</v>
      </c>
      <c r="M521" s="41">
        <v>1335962.1641343252</v>
      </c>
      <c r="N521" s="43">
        <v>1415010.7308473538</v>
      </c>
      <c r="O521" s="43">
        <v>591447.52955846011</v>
      </c>
      <c r="P521" s="43">
        <v>30763325.290633906</v>
      </c>
      <c r="AC521" s="50" t="str">
        <f t="shared" si="327"/>
        <v>2022JaneiroOutros - Oceania</v>
      </c>
      <c r="AD521" s="2">
        <v>2022</v>
      </c>
      <c r="AE521" s="2" t="s">
        <v>16</v>
      </c>
      <c r="AF521" s="2" t="s">
        <v>52</v>
      </c>
      <c r="AG521" s="2" t="s">
        <v>1196</v>
      </c>
      <c r="AH521" s="54">
        <f t="shared" si="315"/>
        <v>55481949.494255885</v>
      </c>
      <c r="AI521" s="27">
        <f t="shared" si="329"/>
        <v>2.8163426139216182E-2</v>
      </c>
      <c r="AJ521" s="28">
        <f t="shared" ref="AJ521:AJ554" si="330">AI521*$AA$9</f>
        <v>11431553.103606718</v>
      </c>
      <c r="AK521" s="46">
        <f t="shared" si="316"/>
        <v>1197970.9788770233</v>
      </c>
      <c r="AL521" s="46">
        <f t="shared" si="317"/>
        <v>298080.04309322161</v>
      </c>
      <c r="AM521" s="46">
        <f t="shared" si="318"/>
        <v>2908322.1278844103</v>
      </c>
      <c r="AN521" s="46">
        <f t="shared" si="319"/>
        <v>275262.9019514182</v>
      </c>
      <c r="AO521" s="46">
        <f t="shared" si="320"/>
        <v>291550.14305201324</v>
      </c>
      <c r="AP521" s="46">
        <f t="shared" si="321"/>
        <v>121862.40576936708</v>
      </c>
      <c r="AQ521" s="46">
        <f t="shared" si="322"/>
        <v>6338504.5029792646</v>
      </c>
      <c r="BG521" s="50" t="str">
        <f t="shared" si="323"/>
        <v>2022SetembroGuatemala</v>
      </c>
      <c r="BH521" s="2">
        <v>2022</v>
      </c>
      <c r="BI521" s="55" t="s">
        <v>62</v>
      </c>
      <c r="BJ521" s="55" t="str">
        <f t="shared" si="328"/>
        <v>Setembro/2022</v>
      </c>
      <c r="BK521" s="2" t="s">
        <v>27</v>
      </c>
      <c r="BL521" s="2" t="s">
        <v>22</v>
      </c>
      <c r="BM521" s="52" t="s">
        <v>1202</v>
      </c>
      <c r="BN521" s="51">
        <f t="shared" si="324"/>
        <v>2440947.7486254694</v>
      </c>
    </row>
    <row r="522" spans="4:66" x14ac:dyDescent="0.25">
      <c r="D522" t="str">
        <f t="shared" si="325"/>
        <v>2022FevereiroAustrália</v>
      </c>
      <c r="E522" s="2">
        <v>2022</v>
      </c>
      <c r="F522" s="2" t="s">
        <v>55</v>
      </c>
      <c r="G522" s="2" t="s">
        <v>52</v>
      </c>
      <c r="H522" s="2" t="s">
        <v>53</v>
      </c>
      <c r="I522" s="45">
        <f t="shared" si="326"/>
        <v>49608579.105112225</v>
      </c>
      <c r="J522" s="33">
        <v>5800695.6631393116</v>
      </c>
      <c r="K522" s="41">
        <v>1146648.2589354194</v>
      </c>
      <c r="L522" s="41">
        <v>11084388.25395822</v>
      </c>
      <c r="M522" s="41">
        <v>1025474.5717974874</v>
      </c>
      <c r="N522" s="43">
        <v>1112219.3006316677</v>
      </c>
      <c r="O522" s="43">
        <v>567033.66169730818</v>
      </c>
      <c r="P522" s="43">
        <v>28872119.394952811</v>
      </c>
      <c r="AC522" s="50" t="str">
        <f t="shared" si="327"/>
        <v>2022FevereiroAustrália</v>
      </c>
      <c r="AD522" s="2">
        <v>2022</v>
      </c>
      <c r="AE522" s="2" t="s">
        <v>55</v>
      </c>
      <c r="AF522" s="2" t="s">
        <v>52</v>
      </c>
      <c r="AG522" s="2" t="s">
        <v>53</v>
      </c>
      <c r="AH522" s="54">
        <f t="shared" si="315"/>
        <v>49608579.105112225</v>
      </c>
      <c r="AI522" s="27">
        <f t="shared" si="329"/>
        <v>2.518201985031077E-2</v>
      </c>
      <c r="AJ522" s="28">
        <f t="shared" si="330"/>
        <v>10221398.339531632</v>
      </c>
      <c r="AK522" s="46">
        <f t="shared" si="316"/>
        <v>1195180.7951143368</v>
      </c>
      <c r="AL522" s="46">
        <f t="shared" si="317"/>
        <v>236256.48670718601</v>
      </c>
      <c r="AM522" s="46">
        <f t="shared" si="318"/>
        <v>2283837.7905094437</v>
      </c>
      <c r="AN522" s="46">
        <f t="shared" si="319"/>
        <v>211289.74613833654</v>
      </c>
      <c r="AO522" s="46">
        <f t="shared" si="320"/>
        <v>229162.71172741635</v>
      </c>
      <c r="AP522" s="46">
        <f t="shared" si="321"/>
        <v>116832.14945243484</v>
      </c>
      <c r="AQ522" s="46">
        <f t="shared" si="322"/>
        <v>5948838.6598824784</v>
      </c>
      <c r="BG522" s="50" t="str">
        <f t="shared" si="323"/>
        <v>2022SetembroHonduras</v>
      </c>
      <c r="BH522" s="2">
        <v>2022</v>
      </c>
      <c r="BI522" s="55" t="s">
        <v>62</v>
      </c>
      <c r="BJ522" s="55" t="str">
        <f t="shared" si="328"/>
        <v>Setembro/2022</v>
      </c>
      <c r="BK522" s="2" t="s">
        <v>27</v>
      </c>
      <c r="BL522" s="2" t="s">
        <v>23</v>
      </c>
      <c r="BM522" s="52" t="s">
        <v>1202</v>
      </c>
      <c r="BN522" s="51">
        <f t="shared" si="324"/>
        <v>1586616.0366065553</v>
      </c>
    </row>
    <row r="523" spans="4:66" x14ac:dyDescent="0.25">
      <c r="D523" t="str">
        <f t="shared" si="325"/>
        <v>2022FevereiroNova Zelândia</v>
      </c>
      <c r="E523" s="2">
        <v>2022</v>
      </c>
      <c r="F523" s="2" t="s">
        <v>55</v>
      </c>
      <c r="G523" s="2" t="s">
        <v>52</v>
      </c>
      <c r="H523" s="2" t="s">
        <v>54</v>
      </c>
      <c r="I523" s="45">
        <f t="shared" si="326"/>
        <v>20610504.044203833</v>
      </c>
      <c r="J523" s="33">
        <v>580069.56631393102</v>
      </c>
      <c r="K523" s="41">
        <v>573324.12946770969</v>
      </c>
      <c r="L523" s="41">
        <v>5542772.463004048</v>
      </c>
      <c r="M523" s="41">
        <v>512737.28589874372</v>
      </c>
      <c r="N523" s="43">
        <v>556109.65031583386</v>
      </c>
      <c r="O523" s="43">
        <v>141758.41542432705</v>
      </c>
      <c r="P523" s="43">
        <v>12703732.533779237</v>
      </c>
      <c r="AC523" s="50" t="str">
        <f t="shared" si="327"/>
        <v>2022FevereiroNova Zelândia</v>
      </c>
      <c r="AD523" s="2">
        <v>2022</v>
      </c>
      <c r="AE523" s="2" t="s">
        <v>55</v>
      </c>
      <c r="AF523" s="2" t="s">
        <v>52</v>
      </c>
      <c r="AG523" s="2" t="s">
        <v>54</v>
      </c>
      <c r="AH523" s="54">
        <f t="shared" si="315"/>
        <v>20610504.044203833</v>
      </c>
      <c r="AI523" s="27">
        <f t="shared" si="329"/>
        <v>1.0462184794012097E-2</v>
      </c>
      <c r="AJ523" s="28">
        <f t="shared" si="330"/>
        <v>4246607.6556630395</v>
      </c>
      <c r="AK523" s="46">
        <f t="shared" si="316"/>
        <v>119518.07951143367</v>
      </c>
      <c r="AL523" s="46">
        <f t="shared" si="317"/>
        <v>118128.24335359303</v>
      </c>
      <c r="AM523" s="46">
        <f t="shared" si="318"/>
        <v>1142038.0561537365</v>
      </c>
      <c r="AN523" s="46">
        <f t="shared" si="319"/>
        <v>105644.87306916829</v>
      </c>
      <c r="AO523" s="46">
        <f t="shared" si="320"/>
        <v>114581.35586370817</v>
      </c>
      <c r="AP523" s="46">
        <f t="shared" si="321"/>
        <v>29208.03736310871</v>
      </c>
      <c r="AQ523" s="46">
        <f t="shared" si="322"/>
        <v>2617489.0103482907</v>
      </c>
      <c r="BG523" s="50" t="str">
        <f t="shared" si="323"/>
        <v>2022SetembroNicarágua</v>
      </c>
      <c r="BH523" s="2">
        <v>2022</v>
      </c>
      <c r="BI523" s="55" t="s">
        <v>62</v>
      </c>
      <c r="BJ523" s="55" t="str">
        <f t="shared" si="328"/>
        <v>Setembro/2022</v>
      </c>
      <c r="BK523" s="2" t="s">
        <v>27</v>
      </c>
      <c r="BL523" s="2" t="s">
        <v>24</v>
      </c>
      <c r="BM523" s="52" t="s">
        <v>1202</v>
      </c>
      <c r="BN523" s="51">
        <f t="shared" si="324"/>
        <v>671260.63087200443</v>
      </c>
    </row>
    <row r="524" spans="4:66" x14ac:dyDescent="0.25">
      <c r="D524" t="str">
        <f t="shared" si="325"/>
        <v>2022FevereiroOutros - Oceania</v>
      </c>
      <c r="E524" s="2">
        <v>2022</v>
      </c>
      <c r="F524" s="2" t="s">
        <v>55</v>
      </c>
      <c r="G524" s="2" t="s">
        <v>52</v>
      </c>
      <c r="H524" s="2" t="s">
        <v>1196</v>
      </c>
      <c r="I524" s="45">
        <f t="shared" si="326"/>
        <v>54954065.073377788</v>
      </c>
      <c r="J524" s="33">
        <v>4993642.3534851465</v>
      </c>
      <c r="K524" s="41">
        <v>1346065.3474459273</v>
      </c>
      <c r="L524" s="41">
        <v>13012560.561100908</v>
      </c>
      <c r="M524" s="41">
        <v>1203817.9755883552</v>
      </c>
      <c r="N524" s="43">
        <v>1305648.7442197844</v>
      </c>
      <c r="O524" s="43">
        <v>554706.84296475805</v>
      </c>
      <c r="P524" s="43">
        <v>32537623.248572916</v>
      </c>
      <c r="AC524" s="50" t="str">
        <f t="shared" si="327"/>
        <v>2022FevereiroOutros - Oceania</v>
      </c>
      <c r="AD524" s="2">
        <v>2022</v>
      </c>
      <c r="AE524" s="2" t="s">
        <v>55</v>
      </c>
      <c r="AF524" s="2" t="s">
        <v>52</v>
      </c>
      <c r="AG524" s="2" t="s">
        <v>1196</v>
      </c>
      <c r="AH524" s="54">
        <f t="shared" si="315"/>
        <v>54954065.073377788</v>
      </c>
      <c r="AI524" s="27">
        <f t="shared" si="329"/>
        <v>2.789546450425268E-2</v>
      </c>
      <c r="AJ524" s="28">
        <f t="shared" si="330"/>
        <v>11322787.300587134</v>
      </c>
      <c r="AK524" s="46">
        <f t="shared" si="316"/>
        <v>1028894.7714462552</v>
      </c>
      <c r="AL524" s="46">
        <f t="shared" si="317"/>
        <v>277344.57135191408</v>
      </c>
      <c r="AM524" s="46">
        <f t="shared" si="318"/>
        <v>2681120.227823359</v>
      </c>
      <c r="AN524" s="46">
        <f t="shared" si="319"/>
        <v>248035.78894500388</v>
      </c>
      <c r="AO524" s="46">
        <f t="shared" si="320"/>
        <v>269017.09637566272</v>
      </c>
      <c r="AP524" s="46">
        <f t="shared" si="321"/>
        <v>114292.32011651235</v>
      </c>
      <c r="AQ524" s="46">
        <f t="shared" si="322"/>
        <v>6704082.5245284289</v>
      </c>
      <c r="BG524" s="50" t="str">
        <f t="shared" si="323"/>
        <v>2022SetembroPanamá</v>
      </c>
      <c r="BH524" s="2">
        <v>2022</v>
      </c>
      <c r="BI524" s="55" t="s">
        <v>62</v>
      </c>
      <c r="BJ524" s="55" t="str">
        <f t="shared" si="328"/>
        <v>Setembro/2022</v>
      </c>
      <c r="BK524" s="2" t="s">
        <v>27</v>
      </c>
      <c r="BL524" s="2" t="s">
        <v>25</v>
      </c>
      <c r="BM524" s="52" t="s">
        <v>1202</v>
      </c>
      <c r="BN524" s="51">
        <f t="shared" si="324"/>
        <v>518701.39658291236</v>
      </c>
    </row>
    <row r="525" spans="4:66" x14ac:dyDescent="0.25">
      <c r="D525" t="str">
        <f t="shared" si="325"/>
        <v>2022MarçoAustrália</v>
      </c>
      <c r="E525" s="2">
        <v>2022</v>
      </c>
      <c r="F525" s="2" t="s">
        <v>56</v>
      </c>
      <c r="G525" s="2" t="s">
        <v>52</v>
      </c>
      <c r="H525" s="2" t="s">
        <v>53</v>
      </c>
      <c r="I525" s="45">
        <f t="shared" si="326"/>
        <v>52874135.386295706</v>
      </c>
      <c r="J525" s="33">
        <v>6757942.7769001238</v>
      </c>
      <c r="K525" s="41">
        <v>1233112.0428604707</v>
      </c>
      <c r="L525" s="41">
        <v>12031673.655104568</v>
      </c>
      <c r="M525" s="41">
        <v>1138720.9818768755</v>
      </c>
      <c r="N525" s="43">
        <v>1206098.8342741753</v>
      </c>
      <c r="O525" s="43">
        <v>604951.60387169034</v>
      </c>
      <c r="P525" s="43">
        <v>29901635.491407797</v>
      </c>
      <c r="AC525" s="50" t="str">
        <f t="shared" si="327"/>
        <v>2022MarçoAustrália</v>
      </c>
      <c r="AD525" s="2">
        <v>2022</v>
      </c>
      <c r="AE525" s="2" t="s">
        <v>56</v>
      </c>
      <c r="AF525" s="2" t="s">
        <v>52</v>
      </c>
      <c r="AG525" s="2" t="s">
        <v>53</v>
      </c>
      <c r="AH525" s="54">
        <f t="shared" si="315"/>
        <v>52874135.386295706</v>
      </c>
      <c r="AI525" s="27">
        <f t="shared" si="329"/>
        <v>2.6839662632637411E-2</v>
      </c>
      <c r="AJ525" s="28">
        <f t="shared" si="330"/>
        <v>10894236.629848564</v>
      </c>
      <c r="AK525" s="46">
        <f t="shared" si="316"/>
        <v>1392412.8915705709</v>
      </c>
      <c r="AL525" s="46">
        <f t="shared" si="317"/>
        <v>254071.56614271188</v>
      </c>
      <c r="AM525" s="46">
        <f t="shared" si="318"/>
        <v>2479017.3663207991</v>
      </c>
      <c r="AN525" s="46">
        <f t="shared" si="319"/>
        <v>234623.14307943321</v>
      </c>
      <c r="AO525" s="46">
        <f t="shared" si="320"/>
        <v>248505.73921579376</v>
      </c>
      <c r="AP525" s="46">
        <f t="shared" si="321"/>
        <v>124644.79795338227</v>
      </c>
      <c r="AQ525" s="46">
        <f t="shared" si="322"/>
        <v>6160961.1255658716</v>
      </c>
      <c r="BG525" s="50" t="str">
        <f t="shared" si="323"/>
        <v>2022OutubroCosta Rica</v>
      </c>
      <c r="BH525" s="2">
        <v>2022</v>
      </c>
      <c r="BI525" s="55" t="s">
        <v>63</v>
      </c>
      <c r="BJ525" s="55" t="str">
        <f t="shared" si="328"/>
        <v>Outubro/2022</v>
      </c>
      <c r="BK525" s="2" t="s">
        <v>27</v>
      </c>
      <c r="BL525" s="2" t="s">
        <v>20</v>
      </c>
      <c r="BM525" s="52" t="s">
        <v>1202</v>
      </c>
      <c r="BN525" s="51">
        <f t="shared" si="324"/>
        <v>1681798.8756031578</v>
      </c>
    </row>
    <row r="526" spans="4:66" x14ac:dyDescent="0.25">
      <c r="D526" t="str">
        <f t="shared" si="325"/>
        <v>2022MarçoNova Zelândia</v>
      </c>
      <c r="E526" s="2">
        <v>2022</v>
      </c>
      <c r="F526" s="2" t="s">
        <v>56</v>
      </c>
      <c r="G526" s="2" t="s">
        <v>52</v>
      </c>
      <c r="H526" s="2" t="s">
        <v>54</v>
      </c>
      <c r="I526" s="45">
        <f t="shared" si="326"/>
        <v>22432012.276048809</v>
      </c>
      <c r="J526" s="33">
        <v>675794.27769001236</v>
      </c>
      <c r="K526" s="41">
        <v>616556.02143023536</v>
      </c>
      <c r="L526" s="41">
        <v>6015259.3256968977</v>
      </c>
      <c r="M526" s="41">
        <v>569360.49093843775</v>
      </c>
      <c r="N526" s="43">
        <v>603049.41713708767</v>
      </c>
      <c r="O526" s="43">
        <v>151237.90096792259</v>
      </c>
      <c r="P526" s="43">
        <v>13800754.842188213</v>
      </c>
      <c r="AC526" s="50" t="str">
        <f t="shared" si="327"/>
        <v>2022MarçoNova Zelândia</v>
      </c>
      <c r="AD526" s="2">
        <v>2022</v>
      </c>
      <c r="AE526" s="2" t="s">
        <v>56</v>
      </c>
      <c r="AF526" s="2" t="s">
        <v>52</v>
      </c>
      <c r="AG526" s="2" t="s">
        <v>54</v>
      </c>
      <c r="AH526" s="54">
        <f t="shared" si="315"/>
        <v>22432012.276048809</v>
      </c>
      <c r="AI526" s="27">
        <f t="shared" si="329"/>
        <v>1.1386808261953709E-2</v>
      </c>
      <c r="AJ526" s="28">
        <f t="shared" si="330"/>
        <v>4621912.9264907781</v>
      </c>
      <c r="AK526" s="46">
        <f t="shared" si="316"/>
        <v>139241.28915705709</v>
      </c>
      <c r="AL526" s="46">
        <f t="shared" si="317"/>
        <v>127035.78307135595</v>
      </c>
      <c r="AM526" s="46">
        <f t="shared" si="318"/>
        <v>1239389.6941344647</v>
      </c>
      <c r="AN526" s="46">
        <f t="shared" si="319"/>
        <v>117311.57153971661</v>
      </c>
      <c r="AO526" s="46">
        <f t="shared" si="320"/>
        <v>124252.86960789688</v>
      </c>
      <c r="AP526" s="46">
        <f t="shared" si="321"/>
        <v>31161.199488345563</v>
      </c>
      <c r="AQ526" s="46">
        <f t="shared" si="322"/>
        <v>2843520.5194919407</v>
      </c>
      <c r="BG526" s="50" t="str">
        <f t="shared" si="323"/>
        <v>2022OutubroEl Salvador</v>
      </c>
      <c r="BH526" s="2">
        <v>2022</v>
      </c>
      <c r="BI526" s="55" t="s">
        <v>63</v>
      </c>
      <c r="BJ526" s="55" t="str">
        <f t="shared" si="328"/>
        <v>Outubro/2022</v>
      </c>
      <c r="BK526" s="2" t="s">
        <v>27</v>
      </c>
      <c r="BL526" s="2" t="s">
        <v>21</v>
      </c>
      <c r="BM526" s="52" t="s">
        <v>1202</v>
      </c>
      <c r="BN526" s="51">
        <f t="shared" si="324"/>
        <v>611563.22749205737</v>
      </c>
    </row>
    <row r="527" spans="4:66" x14ac:dyDescent="0.25">
      <c r="D527" t="str">
        <f t="shared" si="325"/>
        <v>2022MarçoOutros - Oceania</v>
      </c>
      <c r="E527" s="2">
        <v>2022</v>
      </c>
      <c r="F527" s="2" t="s">
        <v>56</v>
      </c>
      <c r="G527" s="2" t="s">
        <v>52</v>
      </c>
      <c r="H527" s="2" t="s">
        <v>1196</v>
      </c>
      <c r="I527" s="45">
        <f t="shared" si="326"/>
        <v>59124661.387791127</v>
      </c>
      <c r="J527" s="33">
        <v>5836405.1255046511</v>
      </c>
      <c r="K527" s="41">
        <v>1452218.7281621243</v>
      </c>
      <c r="L527" s="41">
        <v>14169079.613025943</v>
      </c>
      <c r="M527" s="41">
        <v>1341055.7017971466</v>
      </c>
      <c r="N527" s="43">
        <v>1420405.6519344624</v>
      </c>
      <c r="O527" s="43">
        <v>593702.50379969599</v>
      </c>
      <c r="P527" s="43">
        <v>34311794.063567109</v>
      </c>
      <c r="AC527" s="50" t="str">
        <f t="shared" si="327"/>
        <v>2022MarçoOutros - Oceania</v>
      </c>
      <c r="AD527" s="2">
        <v>2022</v>
      </c>
      <c r="AE527" s="2" t="s">
        <v>56</v>
      </c>
      <c r="AF527" s="2" t="s">
        <v>52</v>
      </c>
      <c r="AG527" s="2" t="s">
        <v>1196</v>
      </c>
      <c r="AH527" s="54">
        <f t="shared" si="315"/>
        <v>59124661.387791127</v>
      </c>
      <c r="AI527" s="27">
        <f t="shared" si="329"/>
        <v>3.001251847095996E-2</v>
      </c>
      <c r="AJ527" s="28">
        <f t="shared" si="330"/>
        <v>12182100.891340801</v>
      </c>
      <c r="AK527" s="46">
        <f t="shared" si="316"/>
        <v>1202538.406356402</v>
      </c>
      <c r="AL527" s="46">
        <f t="shared" si="317"/>
        <v>299216.51384575566</v>
      </c>
      <c r="AM527" s="46">
        <f t="shared" si="318"/>
        <v>2919410.5020103306</v>
      </c>
      <c r="AN527" s="46">
        <f t="shared" si="319"/>
        <v>276312.3792464399</v>
      </c>
      <c r="AO527" s="46">
        <f t="shared" si="320"/>
        <v>292661.7176714926</v>
      </c>
      <c r="AP527" s="46">
        <f t="shared" si="321"/>
        <v>122327.0227848276</v>
      </c>
      <c r="AQ527" s="46">
        <f t="shared" si="322"/>
        <v>7069634.3494255533</v>
      </c>
      <c r="BG527" s="50" t="str">
        <f t="shared" si="323"/>
        <v>2022OutubroGuatemala</v>
      </c>
      <c r="BH527" s="2">
        <v>2022</v>
      </c>
      <c r="BI527" s="55" t="s">
        <v>63</v>
      </c>
      <c r="BJ527" s="55" t="str">
        <f t="shared" si="328"/>
        <v>Outubro/2022</v>
      </c>
      <c r="BK527" s="2" t="s">
        <v>27</v>
      </c>
      <c r="BL527" s="2" t="s">
        <v>22</v>
      </c>
      <c r="BM527" s="52" t="s">
        <v>1202</v>
      </c>
      <c r="BN527" s="51">
        <f t="shared" si="324"/>
        <v>2599143.7168412437</v>
      </c>
    </row>
    <row r="528" spans="4:66" x14ac:dyDescent="0.25">
      <c r="D528" t="str">
        <f t="shared" si="325"/>
        <v>2022AbrilAustrália</v>
      </c>
      <c r="E528" s="2">
        <v>2022</v>
      </c>
      <c r="F528" s="2" t="s">
        <v>57</v>
      </c>
      <c r="G528" s="2" t="s">
        <v>52</v>
      </c>
      <c r="H528" s="2" t="s">
        <v>53</v>
      </c>
      <c r="I528" s="45">
        <f t="shared" si="326"/>
        <v>55665708.914936006</v>
      </c>
      <c r="J528" s="33">
        <v>7231426.526998274</v>
      </c>
      <c r="K528" s="41">
        <v>1319507.9378272791</v>
      </c>
      <c r="L528" s="41">
        <v>12977441.963210523</v>
      </c>
      <c r="M528" s="41">
        <v>1259996.9334362394</v>
      </c>
      <c r="N528" s="43">
        <v>1299887.0019488069</v>
      </c>
      <c r="O528" s="43">
        <v>642848.30781819392</v>
      </c>
      <c r="P528" s="43">
        <v>30934600.243696682</v>
      </c>
      <c r="AC528" s="50" t="str">
        <f t="shared" si="327"/>
        <v>2022AbrilAustrália</v>
      </c>
      <c r="AD528" s="2">
        <v>2022</v>
      </c>
      <c r="AE528" s="2" t="s">
        <v>57</v>
      </c>
      <c r="AF528" s="2" t="s">
        <v>52</v>
      </c>
      <c r="AG528" s="2" t="s">
        <v>53</v>
      </c>
      <c r="AH528" s="54">
        <f t="shared" si="315"/>
        <v>55665708.914936006</v>
      </c>
      <c r="AI528" s="27">
        <f t="shared" si="329"/>
        <v>2.8256705032962435E-2</v>
      </c>
      <c r="AJ528" s="28">
        <f t="shared" si="330"/>
        <v>11469415.067631798</v>
      </c>
      <c r="AK528" s="46">
        <f t="shared" si="316"/>
        <v>1489969.929170741</v>
      </c>
      <c r="AL528" s="46">
        <f t="shared" si="317"/>
        <v>271872.65767337178</v>
      </c>
      <c r="AM528" s="46">
        <f t="shared" si="318"/>
        <v>2673884.3588539441</v>
      </c>
      <c r="AN528" s="46">
        <f t="shared" si="319"/>
        <v>259610.95430594456</v>
      </c>
      <c r="AO528" s="46">
        <f t="shared" si="320"/>
        <v>267829.94157413958</v>
      </c>
      <c r="AP528" s="46">
        <f t="shared" si="321"/>
        <v>132453.07050986425</v>
      </c>
      <c r="AQ528" s="46">
        <f t="shared" si="322"/>
        <v>6373794.1555437911</v>
      </c>
      <c r="BG528" s="50" t="str">
        <f t="shared" si="323"/>
        <v>2022OutubroHonduras</v>
      </c>
      <c r="BH528" s="2">
        <v>2022</v>
      </c>
      <c r="BI528" s="55" t="s">
        <v>63</v>
      </c>
      <c r="BJ528" s="55" t="str">
        <f t="shared" si="328"/>
        <v>Outubro/2022</v>
      </c>
      <c r="BK528" s="2" t="s">
        <v>27</v>
      </c>
      <c r="BL528" s="2" t="s">
        <v>23</v>
      </c>
      <c r="BM528" s="52" t="s">
        <v>1202</v>
      </c>
      <c r="BN528" s="51">
        <f t="shared" si="324"/>
        <v>1681798.8756031576</v>
      </c>
    </row>
    <row r="529" spans="4:66" x14ac:dyDescent="0.25">
      <c r="D529" t="str">
        <f t="shared" si="325"/>
        <v>2022AbrilNova Zelândia</v>
      </c>
      <c r="E529" s="2">
        <v>2022</v>
      </c>
      <c r="F529" s="2" t="s">
        <v>57</v>
      </c>
      <c r="G529" s="2" t="s">
        <v>52</v>
      </c>
      <c r="H529" s="2" t="s">
        <v>54</v>
      </c>
      <c r="I529" s="45">
        <f t="shared" si="326"/>
        <v>24206708.802238278</v>
      </c>
      <c r="J529" s="33">
        <v>723142.65269982733</v>
      </c>
      <c r="K529" s="41">
        <v>659753.96891363955</v>
      </c>
      <c r="L529" s="41">
        <v>6488720.9816052616</v>
      </c>
      <c r="M529" s="41">
        <v>629998.46671811969</v>
      </c>
      <c r="N529" s="43">
        <v>649943.50097440346</v>
      </c>
      <c r="O529" s="43">
        <v>160712.07695454848</v>
      </c>
      <c r="P529" s="43">
        <v>14894437.154372478</v>
      </c>
      <c r="AC529" s="50" t="str">
        <f t="shared" si="327"/>
        <v>2022AbrilNova Zelândia</v>
      </c>
      <c r="AD529" s="2">
        <v>2022</v>
      </c>
      <c r="AE529" s="2" t="s">
        <v>57</v>
      </c>
      <c r="AF529" s="2" t="s">
        <v>52</v>
      </c>
      <c r="AG529" s="2" t="s">
        <v>54</v>
      </c>
      <c r="AH529" s="54">
        <f t="shared" si="315"/>
        <v>24206708.802238278</v>
      </c>
      <c r="AI529" s="27">
        <f t="shared" si="329"/>
        <v>1.2287669442760546E-2</v>
      </c>
      <c r="AJ529" s="28">
        <f t="shared" si="330"/>
        <v>4987573.0694174729</v>
      </c>
      <c r="AK529" s="46">
        <f t="shared" si="316"/>
        <v>148996.99291707407</v>
      </c>
      <c r="AL529" s="46">
        <f t="shared" si="317"/>
        <v>135936.32883668589</v>
      </c>
      <c r="AM529" s="46">
        <f t="shared" si="318"/>
        <v>1336942.1794269721</v>
      </c>
      <c r="AN529" s="46">
        <f t="shared" si="319"/>
        <v>129805.47715297229</v>
      </c>
      <c r="AO529" s="46">
        <f t="shared" si="320"/>
        <v>133914.97078706976</v>
      </c>
      <c r="AP529" s="46">
        <f t="shared" si="321"/>
        <v>33113.267627466063</v>
      </c>
      <c r="AQ529" s="46">
        <f t="shared" si="322"/>
        <v>3068863.852669233</v>
      </c>
      <c r="BG529" s="50" t="str">
        <f t="shared" si="323"/>
        <v>2022OutubroNicarágua</v>
      </c>
      <c r="BH529" s="2">
        <v>2022</v>
      </c>
      <c r="BI529" s="55" t="s">
        <v>63</v>
      </c>
      <c r="BJ529" s="55" t="str">
        <f t="shared" si="328"/>
        <v>Outubro/2022</v>
      </c>
      <c r="BK529" s="2" t="s">
        <v>27</v>
      </c>
      <c r="BL529" s="2" t="s">
        <v>24</v>
      </c>
      <c r="BM529" s="52" t="s">
        <v>1202</v>
      </c>
      <c r="BN529" s="51">
        <f t="shared" si="324"/>
        <v>703297.71161586582</v>
      </c>
    </row>
    <row r="530" spans="4:66" x14ac:dyDescent="0.25">
      <c r="D530" t="str">
        <f t="shared" si="325"/>
        <v>2022AbrilOutros - Oceania</v>
      </c>
      <c r="E530" s="2">
        <v>2022</v>
      </c>
      <c r="F530" s="2" t="s">
        <v>57</v>
      </c>
      <c r="G530" s="2" t="s">
        <v>52</v>
      </c>
      <c r="H530" s="2" t="s">
        <v>1196</v>
      </c>
      <c r="I530" s="45">
        <f t="shared" si="326"/>
        <v>62891667.493838042</v>
      </c>
      <c r="J530" s="33">
        <v>6263440.2989748847</v>
      </c>
      <c r="K530" s="41">
        <v>1558473.9423156849</v>
      </c>
      <c r="L530" s="41">
        <v>15327687.358122671</v>
      </c>
      <c r="M530" s="41">
        <v>1488185.3544522517</v>
      </c>
      <c r="N530" s="43">
        <v>1535299.6086009536</v>
      </c>
      <c r="O530" s="43">
        <v>632724.71241948241</v>
      </c>
      <c r="P530" s="43">
        <v>36085856.218952112</v>
      </c>
      <c r="AC530" s="50" t="str">
        <f t="shared" si="327"/>
        <v>2022AbrilOutros - Oceania</v>
      </c>
      <c r="AD530" s="2">
        <v>2022</v>
      </c>
      <c r="AE530" s="2" t="s">
        <v>57</v>
      </c>
      <c r="AF530" s="2" t="s">
        <v>52</v>
      </c>
      <c r="AG530" s="2" t="s">
        <v>1196</v>
      </c>
      <c r="AH530" s="54">
        <f t="shared" si="315"/>
        <v>62891667.493838042</v>
      </c>
      <c r="AI530" s="27">
        <f t="shared" si="329"/>
        <v>3.1924704311592909E-2</v>
      </c>
      <c r="AJ530" s="28">
        <f t="shared" si="330"/>
        <v>12958258.375629351</v>
      </c>
      <c r="AK530" s="46">
        <f t="shared" si="316"/>
        <v>1290525.1355022166</v>
      </c>
      <c r="AL530" s="46">
        <f t="shared" si="317"/>
        <v>321109.43819689594</v>
      </c>
      <c r="AM530" s="46">
        <f t="shared" si="318"/>
        <v>3158131.1325046597</v>
      </c>
      <c r="AN530" s="46">
        <f t="shared" si="319"/>
        <v>306627.11138497398</v>
      </c>
      <c r="AO530" s="46">
        <f t="shared" si="320"/>
        <v>316334.5766623696</v>
      </c>
      <c r="AP530" s="46">
        <f t="shared" si="321"/>
        <v>130367.19538372467</v>
      </c>
      <c r="AQ530" s="46">
        <f t="shared" si="322"/>
        <v>7435163.7859945102</v>
      </c>
      <c r="BG530" s="50" t="str">
        <f t="shared" si="323"/>
        <v>2022OutubroPanamá</v>
      </c>
      <c r="BH530" s="2">
        <v>2022</v>
      </c>
      <c r="BI530" s="55" t="s">
        <v>63</v>
      </c>
      <c r="BJ530" s="55" t="str">
        <f t="shared" si="328"/>
        <v>Outubro/2022</v>
      </c>
      <c r="BK530" s="2" t="s">
        <v>27</v>
      </c>
      <c r="BL530" s="2" t="s">
        <v>25</v>
      </c>
      <c r="BM530" s="52" t="s">
        <v>1202</v>
      </c>
      <c r="BN530" s="51">
        <f t="shared" si="324"/>
        <v>550406.90474285162</v>
      </c>
    </row>
    <row r="531" spans="4:66" x14ac:dyDescent="0.25">
      <c r="D531" t="str">
        <f t="shared" si="325"/>
        <v>2022MaioAustrália</v>
      </c>
      <c r="E531" s="2">
        <v>2022</v>
      </c>
      <c r="F531" s="2" t="s">
        <v>58</v>
      </c>
      <c r="G531" s="2" t="s">
        <v>52</v>
      </c>
      <c r="H531" s="2" t="s">
        <v>53</v>
      </c>
      <c r="I531" s="45">
        <f t="shared" si="326"/>
        <v>58439732.745915994</v>
      </c>
      <c r="J531" s="33">
        <v>7704589.8066249331</v>
      </c>
      <c r="K531" s="41">
        <v>1405845.3570107287</v>
      </c>
      <c r="L531" s="41">
        <v>13922401.6531315</v>
      </c>
      <c r="M531" s="41">
        <v>1362054.0348341733</v>
      </c>
      <c r="N531" s="43">
        <v>1393596.4720460675</v>
      </c>
      <c r="O531" s="43">
        <v>680726.71833312151</v>
      </c>
      <c r="P531" s="43">
        <v>31970518.70393547</v>
      </c>
      <c r="AC531" s="50" t="str">
        <f t="shared" si="327"/>
        <v>2022MaioAustrália</v>
      </c>
      <c r="AD531" s="2">
        <v>2022</v>
      </c>
      <c r="AE531" s="2" t="s">
        <v>58</v>
      </c>
      <c r="AF531" s="2" t="s">
        <v>52</v>
      </c>
      <c r="AG531" s="2" t="s">
        <v>53</v>
      </c>
      <c r="AH531" s="54">
        <f t="shared" si="315"/>
        <v>58439732.745915994</v>
      </c>
      <c r="AI531" s="27">
        <f t="shared" si="329"/>
        <v>2.9664838957317759E-2</v>
      </c>
      <c r="AJ531" s="28">
        <f t="shared" si="330"/>
        <v>12040977.549188098</v>
      </c>
      <c r="AK531" s="46">
        <f t="shared" si="316"/>
        <v>1587460.9367332791</v>
      </c>
      <c r="AL531" s="46">
        <f t="shared" si="317"/>
        <v>289661.70079858025</v>
      </c>
      <c r="AM531" s="46">
        <f t="shared" si="318"/>
        <v>2868584.7429350363</v>
      </c>
      <c r="AN531" s="46">
        <f t="shared" si="319"/>
        <v>280638.89555288007</v>
      </c>
      <c r="AO531" s="46">
        <f t="shared" si="320"/>
        <v>287137.92900955916</v>
      </c>
      <c r="AP531" s="46">
        <f t="shared" si="321"/>
        <v>140257.57387048317</v>
      </c>
      <c r="AQ531" s="46">
        <f t="shared" si="322"/>
        <v>6587235.7702882793</v>
      </c>
      <c r="BG531" s="50" t="str">
        <f t="shared" si="323"/>
        <v>2022NovembroCosta Rica</v>
      </c>
      <c r="BH531" s="2">
        <v>2022</v>
      </c>
      <c r="BI531" s="55" t="s">
        <v>64</v>
      </c>
      <c r="BJ531" s="55" t="str">
        <f t="shared" si="328"/>
        <v>Novembro/2022</v>
      </c>
      <c r="BK531" s="2" t="s">
        <v>27</v>
      </c>
      <c r="BL531" s="2" t="s">
        <v>20</v>
      </c>
      <c r="BM531" s="52" t="s">
        <v>1202</v>
      </c>
      <c r="BN531" s="51">
        <f t="shared" si="324"/>
        <v>1776980.7321624747</v>
      </c>
    </row>
    <row r="532" spans="4:66" x14ac:dyDescent="0.25">
      <c r="D532" t="str">
        <f t="shared" si="325"/>
        <v>2022MaioNova Zelândia</v>
      </c>
      <c r="E532" s="2">
        <v>2022</v>
      </c>
      <c r="F532" s="2" t="s">
        <v>58</v>
      </c>
      <c r="G532" s="2" t="s">
        <v>52</v>
      </c>
      <c r="H532" s="2" t="s">
        <v>54</v>
      </c>
      <c r="I532" s="45">
        <f t="shared" si="326"/>
        <v>25968424.885996327</v>
      </c>
      <c r="J532" s="33">
        <v>770458.98066249327</v>
      </c>
      <c r="K532" s="41">
        <v>702922.67850536434</v>
      </c>
      <c r="L532" s="41">
        <v>6961776.9418373359</v>
      </c>
      <c r="M532" s="41">
        <v>681027.01741708664</v>
      </c>
      <c r="N532" s="43">
        <v>696798.23602303374</v>
      </c>
      <c r="O532" s="43">
        <v>170181.67958328038</v>
      </c>
      <c r="P532" s="43">
        <v>15985259.351967735</v>
      </c>
      <c r="AC532" s="50" t="str">
        <f t="shared" si="327"/>
        <v>2022MaioNova Zelândia</v>
      </c>
      <c r="AD532" s="2">
        <v>2022</v>
      </c>
      <c r="AE532" s="2" t="s">
        <v>58</v>
      </c>
      <c r="AF532" s="2" t="s">
        <v>52</v>
      </c>
      <c r="AG532" s="2" t="s">
        <v>54</v>
      </c>
      <c r="AH532" s="54">
        <f t="shared" si="315"/>
        <v>25968424.885996327</v>
      </c>
      <c r="AI532" s="27">
        <f t="shared" si="329"/>
        <v>1.3181941566495596E-2</v>
      </c>
      <c r="AJ532" s="28">
        <f t="shared" si="330"/>
        <v>5350558.7097660201</v>
      </c>
      <c r="AK532" s="46">
        <f t="shared" si="316"/>
        <v>158746.09367332794</v>
      </c>
      <c r="AL532" s="46">
        <f t="shared" si="317"/>
        <v>144830.85039929012</v>
      </c>
      <c r="AM532" s="46">
        <f t="shared" si="318"/>
        <v>1434411.0748004215</v>
      </c>
      <c r="AN532" s="46">
        <f t="shared" si="319"/>
        <v>140319.44777644007</v>
      </c>
      <c r="AO532" s="46">
        <f t="shared" si="320"/>
        <v>143568.96450477961</v>
      </c>
      <c r="AP532" s="46">
        <f t="shared" si="321"/>
        <v>35064.393467620794</v>
      </c>
      <c r="AQ532" s="46">
        <f t="shared" si="322"/>
        <v>3293617.8851441406</v>
      </c>
      <c r="BG532" s="50" t="str">
        <f t="shared" si="323"/>
        <v>2022NovembroEl Salvador</v>
      </c>
      <c r="BH532" s="2">
        <v>2022</v>
      </c>
      <c r="BI532" s="55" t="s">
        <v>64</v>
      </c>
      <c r="BJ532" s="55" t="str">
        <f t="shared" si="328"/>
        <v>Novembro/2022</v>
      </c>
      <c r="BK532" s="2" t="s">
        <v>27</v>
      </c>
      <c r="BL532" s="2" t="s">
        <v>21</v>
      </c>
      <c r="BM532" s="52" t="s">
        <v>1202</v>
      </c>
      <c r="BN532" s="51">
        <f t="shared" si="324"/>
        <v>643389.5754381374</v>
      </c>
    </row>
    <row r="533" spans="4:66" x14ac:dyDescent="0.25">
      <c r="D533" t="str">
        <f t="shared" si="325"/>
        <v>2022MaioOutros - Oceania</v>
      </c>
      <c r="E533" s="2">
        <v>2022</v>
      </c>
      <c r="F533" s="2" t="s">
        <v>58</v>
      </c>
      <c r="G533" s="2" t="s">
        <v>52</v>
      </c>
      <c r="H533" s="2" t="s">
        <v>1196</v>
      </c>
      <c r="I533" s="45">
        <f t="shared" si="326"/>
        <v>66638019.183088705</v>
      </c>
      <c r="J533" s="33">
        <v>6690827.9899637597</v>
      </c>
      <c r="K533" s="41">
        <v>1664816.8701442846</v>
      </c>
      <c r="L533" s="41">
        <v>16487509.417080667</v>
      </c>
      <c r="M533" s="41">
        <v>1612958.7254615217</v>
      </c>
      <c r="N533" s="43">
        <v>1650311.6116335015</v>
      </c>
      <c r="O533" s="43">
        <v>671769.78782873857</v>
      </c>
      <c r="P533" s="43">
        <v>37859824.780976228</v>
      </c>
      <c r="AC533" s="50" t="str">
        <f t="shared" si="327"/>
        <v>2022MaioOutros - Oceania</v>
      </c>
      <c r="AD533" s="2">
        <v>2022</v>
      </c>
      <c r="AE533" s="2" t="s">
        <v>58</v>
      </c>
      <c r="AF533" s="2" t="s">
        <v>52</v>
      </c>
      <c r="AG533" s="2" t="s">
        <v>1196</v>
      </c>
      <c r="AH533" s="54">
        <f t="shared" si="315"/>
        <v>66638019.183088705</v>
      </c>
      <c r="AI533" s="27">
        <f t="shared" si="329"/>
        <v>3.3826405676694767E-2</v>
      </c>
      <c r="AJ533" s="28">
        <f t="shared" si="330"/>
        <v>13730160.204437466</v>
      </c>
      <c r="AK533" s="46">
        <f t="shared" si="316"/>
        <v>1378584.4976894269</v>
      </c>
      <c r="AL533" s="46">
        <f t="shared" si="317"/>
        <v>343020.43515621353</v>
      </c>
      <c r="AM533" s="46">
        <f t="shared" si="318"/>
        <v>3397101.9613700993</v>
      </c>
      <c r="AN533" s="46">
        <f t="shared" si="319"/>
        <v>332335.53420735814</v>
      </c>
      <c r="AO533" s="46">
        <f t="shared" si="320"/>
        <v>340031.75803763594</v>
      </c>
      <c r="AP533" s="46">
        <f t="shared" si="321"/>
        <v>138412.07947745052</v>
      </c>
      <c r="AQ533" s="46">
        <f t="shared" si="322"/>
        <v>7800673.9384992812</v>
      </c>
      <c r="BG533" s="50" t="str">
        <f t="shared" si="323"/>
        <v>2022NovembroGuatemala</v>
      </c>
      <c r="BH533" s="2">
        <v>2022</v>
      </c>
      <c r="BI533" s="55" t="s">
        <v>64</v>
      </c>
      <c r="BJ533" s="55" t="str">
        <f t="shared" si="328"/>
        <v>Novembro/2022</v>
      </c>
      <c r="BK533" s="2" t="s">
        <v>27</v>
      </c>
      <c r="BL533" s="2" t="s">
        <v>22</v>
      </c>
      <c r="BM533" s="52" t="s">
        <v>1202</v>
      </c>
      <c r="BN533" s="51">
        <f t="shared" si="324"/>
        <v>2757383.8947348748</v>
      </c>
    </row>
    <row r="534" spans="4:66" x14ac:dyDescent="0.25">
      <c r="D534" t="str">
        <f t="shared" si="325"/>
        <v>2022JunhoAustrália</v>
      </c>
      <c r="E534" s="2">
        <v>2022</v>
      </c>
      <c r="F534" s="2" t="s">
        <v>59</v>
      </c>
      <c r="G534" s="2" t="s">
        <v>52</v>
      </c>
      <c r="H534" s="2" t="s">
        <v>53</v>
      </c>
      <c r="I534" s="45">
        <f t="shared" si="326"/>
        <v>61215677.017648622</v>
      </c>
      <c r="J534" s="33">
        <v>8177475.0877702963</v>
      </c>
      <c r="K534" s="41">
        <v>1492132.0502134324</v>
      </c>
      <c r="L534" s="41">
        <v>14867235.405177759</v>
      </c>
      <c r="M534" s="41">
        <v>1464021.2404654205</v>
      </c>
      <c r="N534" s="43">
        <v>1487237.6743653675</v>
      </c>
      <c r="O534" s="43">
        <v>718589.25984716415</v>
      </c>
      <c r="P534" s="43">
        <v>33008986.299809176</v>
      </c>
      <c r="AC534" s="50" t="str">
        <f t="shared" si="327"/>
        <v>2022JunhoAustrália</v>
      </c>
      <c r="AD534" s="2">
        <v>2022</v>
      </c>
      <c r="AE534" s="2" t="s">
        <v>59</v>
      </c>
      <c r="AF534" s="2" t="s">
        <v>52</v>
      </c>
      <c r="AG534" s="2" t="s">
        <v>53</v>
      </c>
      <c r="AH534" s="54">
        <f t="shared" si="315"/>
        <v>61215677.017648622</v>
      </c>
      <c r="AI534" s="27">
        <f t="shared" si="329"/>
        <v>3.1073947724694729E-2</v>
      </c>
      <c r="AJ534" s="28">
        <f t="shared" si="330"/>
        <v>12612935.720164947</v>
      </c>
      <c r="AK534" s="46">
        <f t="shared" si="316"/>
        <v>1684894.6652270283</v>
      </c>
      <c r="AL534" s="46">
        <f t="shared" si="317"/>
        <v>307440.29229496326</v>
      </c>
      <c r="AM534" s="46">
        <f t="shared" si="318"/>
        <v>3063259.1786578665</v>
      </c>
      <c r="AN534" s="46">
        <f t="shared" si="319"/>
        <v>301648.31459142111</v>
      </c>
      <c r="AO534" s="46">
        <f t="shared" si="320"/>
        <v>306431.8504877417</v>
      </c>
      <c r="AP534" s="46">
        <f t="shared" si="321"/>
        <v>148058.80756722097</v>
      </c>
      <c r="AQ534" s="46">
        <f t="shared" si="322"/>
        <v>6801202.6113387048</v>
      </c>
      <c r="BG534" s="50" t="str">
        <f t="shared" si="323"/>
        <v>2022NovembroHonduras</v>
      </c>
      <c r="BH534" s="2">
        <v>2022</v>
      </c>
      <c r="BI534" s="55" t="s">
        <v>64</v>
      </c>
      <c r="BJ534" s="55" t="str">
        <f t="shared" si="328"/>
        <v>Novembro/2022</v>
      </c>
      <c r="BK534" s="2" t="s">
        <v>27</v>
      </c>
      <c r="BL534" s="2" t="s">
        <v>23</v>
      </c>
      <c r="BM534" s="52" t="s">
        <v>1202</v>
      </c>
      <c r="BN534" s="51">
        <f t="shared" si="324"/>
        <v>1776980.7321624751</v>
      </c>
    </row>
    <row r="535" spans="4:66" x14ac:dyDescent="0.25">
      <c r="D535" t="str">
        <f t="shared" si="325"/>
        <v>2022JunhoNova Zelândia</v>
      </c>
      <c r="E535" s="2">
        <v>2022</v>
      </c>
      <c r="F535" s="2" t="s">
        <v>59</v>
      </c>
      <c r="G535" s="2" t="s">
        <v>52</v>
      </c>
      <c r="H535" s="2" t="s">
        <v>54</v>
      </c>
      <c r="I535" s="45">
        <f t="shared" si="326"/>
        <v>27725746.121164113</v>
      </c>
      <c r="J535" s="33">
        <v>817747.5087770297</v>
      </c>
      <c r="K535" s="41">
        <v>746066.0251067162</v>
      </c>
      <c r="L535" s="41">
        <v>7433042.211553609</v>
      </c>
      <c r="M535" s="41">
        <v>732010.62023271027</v>
      </c>
      <c r="N535" s="43">
        <v>743618.83718268375</v>
      </c>
      <c r="O535" s="43">
        <v>179647.31496179104</v>
      </c>
      <c r="P535" s="43">
        <v>17073613.603349574</v>
      </c>
      <c r="AC535" s="50" t="str">
        <f t="shared" si="327"/>
        <v>2022JunhoNova Zelândia</v>
      </c>
      <c r="AD535" s="2">
        <v>2022</v>
      </c>
      <c r="AE535" s="2" t="s">
        <v>59</v>
      </c>
      <c r="AF535" s="2" t="s">
        <v>52</v>
      </c>
      <c r="AG535" s="2" t="s">
        <v>54</v>
      </c>
      <c r="AH535" s="54">
        <f t="shared" si="315"/>
        <v>27725746.121164113</v>
      </c>
      <c r="AI535" s="27">
        <f t="shared" si="329"/>
        <v>1.4073982802621376E-2</v>
      </c>
      <c r="AJ535" s="28">
        <f t="shared" si="330"/>
        <v>5712638.8313737893</v>
      </c>
      <c r="AK535" s="46">
        <f t="shared" ref="AK535:AK554" si="331">(VLOOKUP($AC535,$D:$P,7,FALSE)/VLOOKUP($AC535,$D:$P,6,FALSE))*$AJ535</f>
        <v>168489.46652270283</v>
      </c>
      <c r="AL535" s="46">
        <f t="shared" ref="AL535:AL554" si="332">(VLOOKUP($AC535,$D:$P,8,FALSE)/VLOOKUP($AC535,$D:$P,6,FALSE))*$AJ535</f>
        <v>153720.14614748163</v>
      </c>
      <c r="AM535" s="46">
        <f t="shared" ref="AM535:AM554" si="333">(VLOOKUP($AC535,$D:$P,9,FALSE)/VLOOKUP($AC535,$D:$P,6,FALSE))*$AJ535</f>
        <v>1531511.014614268</v>
      </c>
      <c r="AN535" s="46">
        <f t="shared" ref="AN535:AN554" si="334">(VLOOKUP($AC535,$D:$P,10,FALSE)/VLOOKUP($AC535,$D:$P,6,FALSE))*$AJ535</f>
        <v>150824.15729571052</v>
      </c>
      <c r="AO535" s="46">
        <f t="shared" ref="AO535:AO554" si="335">(VLOOKUP($AC535,$D:$P,11,FALSE)/VLOOKUP($AC535,$D:$P,6,FALSE))*$AJ535</f>
        <v>153215.92524387082</v>
      </c>
      <c r="AP535" s="46">
        <f t="shared" ref="AP535:AP554" si="336">(VLOOKUP($AC535,$D:$P,12,FALSE)/VLOOKUP($AC535,$D:$P,6,FALSE))*$AJ535</f>
        <v>37014.701891805234</v>
      </c>
      <c r="AQ535" s="46">
        <f t="shared" ref="AQ535:AQ554" si="337">(VLOOKUP($AC535,$D:$P,13,FALSE)/VLOOKUP($AC535,$D:$P,6,FALSE))*$AJ535</f>
        <v>3517863.4196579503</v>
      </c>
      <c r="BG535" s="50" t="str">
        <f t="shared" si="323"/>
        <v>2022NovembroNicarágua</v>
      </c>
      <c r="BH535" s="2">
        <v>2022</v>
      </c>
      <c r="BI535" s="55" t="s">
        <v>64</v>
      </c>
      <c r="BJ535" s="55" t="str">
        <f t="shared" si="328"/>
        <v>Novembro/2022</v>
      </c>
      <c r="BK535" s="2" t="s">
        <v>27</v>
      </c>
      <c r="BL535" s="2" t="s">
        <v>24</v>
      </c>
      <c r="BM535" s="52" t="s">
        <v>1202</v>
      </c>
      <c r="BN535" s="51">
        <f t="shared" si="324"/>
        <v>735302.3719292999</v>
      </c>
    </row>
    <row r="536" spans="4:66" x14ac:dyDescent="0.25">
      <c r="D536" t="str">
        <f t="shared" si="325"/>
        <v>2022JunhoOutros - Oceania</v>
      </c>
      <c r="E536" s="2">
        <v>2022</v>
      </c>
      <c r="F536" s="2" t="s">
        <v>59</v>
      </c>
      <c r="G536" s="2" t="s">
        <v>52</v>
      </c>
      <c r="H536" s="2" t="s">
        <v>1196</v>
      </c>
      <c r="I536" s="45">
        <f t="shared" si="326"/>
        <v>70385298.886830211</v>
      </c>
      <c r="J536" s="33">
        <v>7118521.479282056</v>
      </c>
      <c r="K536" s="41">
        <v>1771235.8869440022</v>
      </c>
      <c r="L536" s="41">
        <v>17647701.711082377</v>
      </c>
      <c r="M536" s="41">
        <v>1737866.9401208225</v>
      </c>
      <c r="N536" s="43">
        <v>1765426.0163329896</v>
      </c>
      <c r="O536" s="43">
        <v>710834.69948910107</v>
      </c>
      <c r="P536" s="43">
        <v>39633712.153578855</v>
      </c>
      <c r="AC536" s="50" t="str">
        <f t="shared" si="327"/>
        <v>2022JunhoOutros - Oceania</v>
      </c>
      <c r="AD536" s="2">
        <v>2022</v>
      </c>
      <c r="AE536" s="2" t="s">
        <v>59</v>
      </c>
      <c r="AF536" s="2" t="s">
        <v>52</v>
      </c>
      <c r="AG536" s="2" t="s">
        <v>1196</v>
      </c>
      <c r="AH536" s="54">
        <f t="shared" si="315"/>
        <v>70385298.886830211</v>
      </c>
      <c r="AI536" s="27">
        <f t="shared" si="329"/>
        <v>3.5728578115142233E-2</v>
      </c>
      <c r="AJ536" s="28">
        <f t="shared" si="330"/>
        <v>14502253.242224896</v>
      </c>
      <c r="AK536" s="46">
        <f t="shared" si="331"/>
        <v>1466706.8668523049</v>
      </c>
      <c r="AL536" s="46">
        <f t="shared" si="332"/>
        <v>364947.10955876927</v>
      </c>
      <c r="AM536" s="46">
        <f t="shared" si="333"/>
        <v>3636149.0738124801</v>
      </c>
      <c r="AN536" s="46">
        <f t="shared" si="334"/>
        <v>358071.74034233432</v>
      </c>
      <c r="AO536" s="46">
        <f t="shared" si="335"/>
        <v>363750.03834875801</v>
      </c>
      <c r="AP536" s="46">
        <f t="shared" si="336"/>
        <v>146461.05065102788</v>
      </c>
      <c r="AQ536" s="46">
        <f t="shared" si="337"/>
        <v>8166167.3626592215</v>
      </c>
      <c r="BG536" s="50" t="str">
        <f t="shared" si="323"/>
        <v>2022NovembroPanamá</v>
      </c>
      <c r="BH536" s="2">
        <v>2022</v>
      </c>
      <c r="BI536" s="55" t="s">
        <v>64</v>
      </c>
      <c r="BJ536" s="55" t="str">
        <f t="shared" si="328"/>
        <v>Novembro/2022</v>
      </c>
      <c r="BK536" s="2" t="s">
        <v>27</v>
      </c>
      <c r="BL536" s="2" t="s">
        <v>25</v>
      </c>
      <c r="BM536" s="52" t="s">
        <v>1202</v>
      </c>
      <c r="BN536" s="51">
        <f t="shared" si="324"/>
        <v>582114.37777736236</v>
      </c>
    </row>
    <row r="537" spans="4:66" x14ac:dyDescent="0.25">
      <c r="D537" t="str">
        <f t="shared" si="325"/>
        <v>2022JulhoAustrália</v>
      </c>
      <c r="E537" s="2">
        <v>2022</v>
      </c>
      <c r="F537" s="2" t="s">
        <v>60</v>
      </c>
      <c r="G537" s="2" t="s">
        <v>52</v>
      </c>
      <c r="H537" s="2" t="s">
        <v>53</v>
      </c>
      <c r="I537" s="45">
        <f t="shared" si="326"/>
        <v>63989490.500266492</v>
      </c>
      <c r="J537" s="33">
        <v>8650117.6548569947</v>
      </c>
      <c r="K537" s="41">
        <v>1578374.4557329461</v>
      </c>
      <c r="L537" s="41">
        <v>15810880.693215629</v>
      </c>
      <c r="M537" s="41">
        <v>1563191.3664964265</v>
      </c>
      <c r="N537" s="43">
        <v>1580819.2736631399</v>
      </c>
      <c r="O537" s="43">
        <v>756437.94650274143</v>
      </c>
      <c r="P537" s="43">
        <v>34049669.109798618</v>
      </c>
      <c r="AC537" s="50" t="str">
        <f t="shared" si="327"/>
        <v>2022JulhoAustrália</v>
      </c>
      <c r="AD537" s="2">
        <v>2022</v>
      </c>
      <c r="AE537" s="2" t="s">
        <v>60</v>
      </c>
      <c r="AF537" s="2" t="s">
        <v>52</v>
      </c>
      <c r="AG537" s="2" t="s">
        <v>53</v>
      </c>
      <c r="AH537" s="54">
        <f t="shared" si="315"/>
        <v>63989490.500266492</v>
      </c>
      <c r="AI537" s="27">
        <f t="shared" si="329"/>
        <v>3.248197487323172E-2</v>
      </c>
      <c r="AJ537" s="28">
        <f t="shared" si="330"/>
        <v>13184454.861346699</v>
      </c>
      <c r="AK537" s="46">
        <f t="shared" si="331"/>
        <v>1782278.3846876428</v>
      </c>
      <c r="AL537" s="46">
        <f t="shared" si="332"/>
        <v>325209.75871541008</v>
      </c>
      <c r="AM537" s="46">
        <f t="shared" si="333"/>
        <v>3257688.7421376067</v>
      </c>
      <c r="AN537" s="46">
        <f t="shared" si="334"/>
        <v>322081.42071600282</v>
      </c>
      <c r="AO537" s="46">
        <f t="shared" si="335"/>
        <v>325713.49130325927</v>
      </c>
      <c r="AP537" s="46">
        <f t="shared" si="336"/>
        <v>155857.18659587778</v>
      </c>
      <c r="AQ537" s="46">
        <f t="shared" si="337"/>
        <v>7015625.877190901</v>
      </c>
      <c r="BG537" s="50" t="str">
        <f t="shared" si="323"/>
        <v>2022DezembroCosta Rica</v>
      </c>
      <c r="BH537" s="2">
        <v>2022</v>
      </c>
      <c r="BI537" s="55" t="s">
        <v>65</v>
      </c>
      <c r="BJ537" s="55" t="str">
        <f t="shared" si="328"/>
        <v>Dezembro/2022</v>
      </c>
      <c r="BK537" s="2" t="s">
        <v>27</v>
      </c>
      <c r="BL537" s="2" t="s">
        <v>20</v>
      </c>
      <c r="BM537" s="52" t="s">
        <v>1202</v>
      </c>
      <c r="BN537" s="51">
        <f t="shared" si="324"/>
        <v>1884086.3487183137</v>
      </c>
    </row>
    <row r="538" spans="4:66" x14ac:dyDescent="0.25">
      <c r="D538" t="str">
        <f t="shared" si="325"/>
        <v>2022JulhoNova Zelândia</v>
      </c>
      <c r="E538" s="2">
        <v>2022</v>
      </c>
      <c r="F538" s="2" t="s">
        <v>60</v>
      </c>
      <c r="G538" s="2" t="s">
        <v>52</v>
      </c>
      <c r="H538" s="2" t="s">
        <v>54</v>
      </c>
      <c r="I538" s="45">
        <f t="shared" si="326"/>
        <v>29480577.671891384</v>
      </c>
      <c r="J538" s="33">
        <v>865011.76548569929</v>
      </c>
      <c r="K538" s="41">
        <v>789187.22786647303</v>
      </c>
      <c r="L538" s="41">
        <v>7905440.3466078145</v>
      </c>
      <c r="M538" s="41">
        <v>781595.68324821326</v>
      </c>
      <c r="N538" s="43">
        <v>790409.63683156995</v>
      </c>
      <c r="O538" s="43">
        <v>189109.48662568536</v>
      </c>
      <c r="P538" s="43">
        <v>18159823.52522593</v>
      </c>
      <c r="AC538" s="50" t="str">
        <f t="shared" si="327"/>
        <v>2022JulhoNova Zelândia</v>
      </c>
      <c r="AD538" s="2">
        <v>2022</v>
      </c>
      <c r="AE538" s="2" t="s">
        <v>60</v>
      </c>
      <c r="AF538" s="2" t="s">
        <v>52</v>
      </c>
      <c r="AG538" s="2" t="s">
        <v>54</v>
      </c>
      <c r="AH538" s="54">
        <f t="shared" si="315"/>
        <v>29480577.671891384</v>
      </c>
      <c r="AI538" s="27">
        <f t="shared" si="329"/>
        <v>1.4964760239538771E-2</v>
      </c>
      <c r="AJ538" s="28">
        <f t="shared" si="330"/>
        <v>6074205.9760556864</v>
      </c>
      <c r="AK538" s="46">
        <f t="shared" si="331"/>
        <v>178227.83846876421</v>
      </c>
      <c r="AL538" s="46">
        <f t="shared" si="332"/>
        <v>162604.87935770504</v>
      </c>
      <c r="AM538" s="46">
        <f t="shared" si="333"/>
        <v>1628844.3710688031</v>
      </c>
      <c r="AN538" s="46">
        <f t="shared" si="334"/>
        <v>161040.71035800144</v>
      </c>
      <c r="AO538" s="46">
        <f t="shared" si="335"/>
        <v>162856.74565162964</v>
      </c>
      <c r="AP538" s="46">
        <f t="shared" si="336"/>
        <v>38964.296648969445</v>
      </c>
      <c r="AQ538" s="46">
        <f t="shared" si="337"/>
        <v>3741667.1345018134</v>
      </c>
      <c r="BG538" s="50" t="str">
        <f t="shared" si="323"/>
        <v>2022DezembroEl Salvador</v>
      </c>
      <c r="BH538" s="2">
        <v>2022</v>
      </c>
      <c r="BI538" s="55" t="s">
        <v>65</v>
      </c>
      <c r="BJ538" s="55" t="str">
        <f t="shared" si="328"/>
        <v>Dezembro/2022</v>
      </c>
      <c r="BK538" s="2" t="s">
        <v>27</v>
      </c>
      <c r="BL538" s="2" t="s">
        <v>21</v>
      </c>
      <c r="BM538" s="52" t="s">
        <v>1202</v>
      </c>
      <c r="BN538" s="51">
        <f t="shared" si="324"/>
        <v>679506.55199676892</v>
      </c>
    </row>
    <row r="539" spans="4:66" x14ac:dyDescent="0.25">
      <c r="D539" t="str">
        <f t="shared" si="325"/>
        <v>2022JulhoOutros - Oceania</v>
      </c>
      <c r="E539" s="2">
        <v>2022</v>
      </c>
      <c r="F539" s="2" t="s">
        <v>60</v>
      </c>
      <c r="G539" s="2" t="s">
        <v>52</v>
      </c>
      <c r="H539" s="2" t="s">
        <v>1196</v>
      </c>
      <c r="I539" s="45">
        <f t="shared" si="326"/>
        <v>74131433.377918303</v>
      </c>
      <c r="J539" s="33">
        <v>7546481.9540648935</v>
      </c>
      <c r="K539" s="41">
        <v>1877721.3352685047</v>
      </c>
      <c r="L539" s="41">
        <v>18809495.997101348</v>
      </c>
      <c r="M539" s="41">
        <v>1859658.6946250589</v>
      </c>
      <c r="N539" s="43">
        <v>1880629.8255647696</v>
      </c>
      <c r="O539" s="43">
        <v>749916.92972254532</v>
      </c>
      <c r="P539" s="43">
        <v>41407528.641571194</v>
      </c>
      <c r="AC539" s="50" t="str">
        <f t="shared" si="327"/>
        <v>2022JulhoOutros - Oceania</v>
      </c>
      <c r="AD539" s="2">
        <v>2022</v>
      </c>
      <c r="AE539" s="2" t="s">
        <v>60</v>
      </c>
      <c r="AF539" s="2" t="s">
        <v>52</v>
      </c>
      <c r="AG539" s="2" t="s">
        <v>1196</v>
      </c>
      <c r="AH539" s="54">
        <f t="shared" si="315"/>
        <v>74131433.377918303</v>
      </c>
      <c r="AI539" s="27">
        <f t="shared" si="329"/>
        <v>3.7630169227369691E-2</v>
      </c>
      <c r="AJ539" s="28">
        <f t="shared" si="330"/>
        <v>15274110.319319129</v>
      </c>
      <c r="AK539" s="46">
        <f t="shared" si="331"/>
        <v>1554884.2459516323</v>
      </c>
      <c r="AL539" s="46">
        <f t="shared" si="332"/>
        <v>386887.47157522914</v>
      </c>
      <c r="AM539" s="46">
        <f t="shared" si="333"/>
        <v>3875526.2621981855</v>
      </c>
      <c r="AN539" s="46">
        <f t="shared" si="334"/>
        <v>383165.82809317572</v>
      </c>
      <c r="AO539" s="46">
        <f t="shared" si="335"/>
        <v>387486.73965387733</v>
      </c>
      <c r="AP539" s="46">
        <f t="shared" si="336"/>
        <v>154513.59015970639</v>
      </c>
      <c r="AQ539" s="46">
        <f t="shared" si="337"/>
        <v>8531646.1816873252</v>
      </c>
      <c r="BG539" s="50" t="str">
        <f t="shared" si="323"/>
        <v>2022DezembroGuatemala</v>
      </c>
      <c r="BH539" s="2">
        <v>2022</v>
      </c>
      <c r="BI539" s="55" t="s">
        <v>65</v>
      </c>
      <c r="BJ539" s="55" t="str">
        <f t="shared" si="328"/>
        <v>Dezembro/2022</v>
      </c>
      <c r="BK539" s="2" t="s">
        <v>27</v>
      </c>
      <c r="BL539" s="2" t="s">
        <v>22</v>
      </c>
      <c r="BM539" s="52" t="s">
        <v>1202</v>
      </c>
      <c r="BN539" s="51">
        <f t="shared" si="324"/>
        <v>2934232.8381678653</v>
      </c>
    </row>
    <row r="540" spans="4:66" x14ac:dyDescent="0.25">
      <c r="D540" t="str">
        <f t="shared" si="325"/>
        <v>2022AgostoAustrália</v>
      </c>
      <c r="E540" s="2">
        <v>2022</v>
      </c>
      <c r="F540" s="2" t="s">
        <v>61</v>
      </c>
      <c r="G540" s="2" t="s">
        <v>52</v>
      </c>
      <c r="H540" s="2" t="s">
        <v>53</v>
      </c>
      <c r="I540" s="45">
        <f t="shared" si="326"/>
        <v>66799632.935567349</v>
      </c>
      <c r="J540" s="33">
        <v>9122547.0634714961</v>
      </c>
      <c r="K540" s="41">
        <v>1664577.9665343822</v>
      </c>
      <c r="L540" s="41">
        <v>16753988.178619293</v>
      </c>
      <c r="M540" s="41">
        <v>1697607.6458629461</v>
      </c>
      <c r="N540" s="43">
        <v>1674348.527871896</v>
      </c>
      <c r="O540" s="43">
        <v>794274.46542283986</v>
      </c>
      <c r="P540" s="43">
        <v>35092289.087784499</v>
      </c>
      <c r="AC540" s="50" t="str">
        <f t="shared" si="327"/>
        <v>2022AgostoAustrália</v>
      </c>
      <c r="AD540" s="2">
        <v>2022</v>
      </c>
      <c r="AE540" s="2" t="s">
        <v>61</v>
      </c>
      <c r="AF540" s="2" t="s">
        <v>52</v>
      </c>
      <c r="AG540" s="2" t="s">
        <v>53</v>
      </c>
      <c r="AH540" s="54">
        <f t="shared" si="315"/>
        <v>66799632.935567349</v>
      </c>
      <c r="AI540" s="27">
        <f t="shared" si="329"/>
        <v>3.390844311450119E-2</v>
      </c>
      <c r="AJ540" s="28">
        <f t="shared" si="330"/>
        <v>13763459.254138744</v>
      </c>
      <c r="AK540" s="46">
        <f t="shared" si="331"/>
        <v>1879618.1847759818</v>
      </c>
      <c r="AL540" s="46">
        <f t="shared" si="332"/>
        <v>342971.21123152936</v>
      </c>
      <c r="AM540" s="46">
        <f t="shared" si="333"/>
        <v>3452007.4962563165</v>
      </c>
      <c r="AN540" s="46">
        <f t="shared" si="334"/>
        <v>349776.67745399277</v>
      </c>
      <c r="AO540" s="46">
        <f t="shared" si="335"/>
        <v>344984.34688735916</v>
      </c>
      <c r="AP540" s="46">
        <f t="shared" si="336"/>
        <v>163653.05857286206</v>
      </c>
      <c r="AQ540" s="46">
        <f t="shared" si="337"/>
        <v>7230448.2789607029</v>
      </c>
      <c r="BG540" s="50" t="str">
        <f t="shared" si="323"/>
        <v>2022DezembroHonduras</v>
      </c>
      <c r="BH540" s="2">
        <v>2022</v>
      </c>
      <c r="BI540" s="55" t="s">
        <v>65</v>
      </c>
      <c r="BJ540" s="55" t="str">
        <f t="shared" si="328"/>
        <v>Dezembro/2022</v>
      </c>
      <c r="BK540" s="2" t="s">
        <v>27</v>
      </c>
      <c r="BL540" s="2" t="s">
        <v>23</v>
      </c>
      <c r="BM540" s="52" t="s">
        <v>1202</v>
      </c>
      <c r="BN540" s="51">
        <f t="shared" si="324"/>
        <v>1884086.3487183137</v>
      </c>
    </row>
    <row r="541" spans="4:66" x14ac:dyDescent="0.25">
      <c r="D541" t="str">
        <f t="shared" si="325"/>
        <v>2022AgostoNova Zelândia</v>
      </c>
      <c r="E541" s="2">
        <v>2022</v>
      </c>
      <c r="F541" s="2" t="s">
        <v>61</v>
      </c>
      <c r="G541" s="2" t="s">
        <v>52</v>
      </c>
      <c r="H541" s="2" t="s">
        <v>54</v>
      </c>
      <c r="I541" s="45">
        <f t="shared" si="326"/>
        <v>31250817.449739765</v>
      </c>
      <c r="J541" s="33">
        <v>912254.70634714956</v>
      </c>
      <c r="K541" s="41">
        <v>832288.9832671911</v>
      </c>
      <c r="L541" s="41">
        <v>8377568.5248914417</v>
      </c>
      <c r="M541" s="41">
        <v>848803.82293147303</v>
      </c>
      <c r="N541" s="43">
        <v>837174.26393594802</v>
      </c>
      <c r="O541" s="43">
        <v>198568.61635570996</v>
      </c>
      <c r="P541" s="43">
        <v>19244158.532010853</v>
      </c>
      <c r="AC541" s="50" t="str">
        <f t="shared" si="327"/>
        <v>2022AgostoNova Zelândia</v>
      </c>
      <c r="AD541" s="2">
        <v>2022</v>
      </c>
      <c r="AE541" s="2" t="s">
        <v>61</v>
      </c>
      <c r="AF541" s="2" t="s">
        <v>52</v>
      </c>
      <c r="AG541" s="2" t="s">
        <v>54</v>
      </c>
      <c r="AH541" s="54">
        <f t="shared" si="315"/>
        <v>31250817.449739765</v>
      </c>
      <c r="AI541" s="27">
        <f t="shared" si="329"/>
        <v>1.5863359111543025E-2</v>
      </c>
      <c r="AJ541" s="28">
        <f t="shared" si="330"/>
        <v>6438947.8463586727</v>
      </c>
      <c r="AK541" s="46">
        <f t="shared" si="331"/>
        <v>187961.81847759814</v>
      </c>
      <c r="AL541" s="46">
        <f t="shared" si="332"/>
        <v>171485.60561576465</v>
      </c>
      <c r="AM541" s="46">
        <f t="shared" si="333"/>
        <v>1726122.1053761956</v>
      </c>
      <c r="AN541" s="46">
        <f t="shared" si="334"/>
        <v>174888.33872699636</v>
      </c>
      <c r="AO541" s="46">
        <f t="shared" si="335"/>
        <v>172492.17344367958</v>
      </c>
      <c r="AP541" s="46">
        <f t="shared" si="336"/>
        <v>40913.264643215509</v>
      </c>
      <c r="AQ541" s="46">
        <f t="shared" si="337"/>
        <v>3965084.540075223</v>
      </c>
      <c r="BG541" s="50" t="str">
        <f t="shared" si="323"/>
        <v>2022DezembroNicarágua</v>
      </c>
      <c r="BH541" s="2">
        <v>2022</v>
      </c>
      <c r="BI541" s="55" t="s">
        <v>65</v>
      </c>
      <c r="BJ541" s="55" t="str">
        <f t="shared" si="328"/>
        <v>Dezembro/2022</v>
      </c>
      <c r="BK541" s="2" t="s">
        <v>27</v>
      </c>
      <c r="BL541" s="2" t="s">
        <v>24</v>
      </c>
      <c r="BM541" s="52" t="s">
        <v>1202</v>
      </c>
      <c r="BN541" s="51">
        <f t="shared" si="324"/>
        <v>772166.53635996464</v>
      </c>
    </row>
    <row r="542" spans="4:66" x14ac:dyDescent="0.25">
      <c r="D542" t="str">
        <f t="shared" si="325"/>
        <v>2022AgostoOutros - Oceania</v>
      </c>
      <c r="E542" s="2">
        <v>2022</v>
      </c>
      <c r="F542" s="2" t="s">
        <v>61</v>
      </c>
      <c r="G542" s="2" t="s">
        <v>52</v>
      </c>
      <c r="H542" s="2" t="s">
        <v>1196</v>
      </c>
      <c r="I542" s="45">
        <f t="shared" si="326"/>
        <v>77920887.723422855</v>
      </c>
      <c r="J542" s="33">
        <v>7974676.9031671342</v>
      </c>
      <c r="K542" s="41">
        <v>1984265.1256701241</v>
      </c>
      <c r="L542" s="41">
        <v>19972098.042525083</v>
      </c>
      <c r="M542" s="41">
        <v>2023638.253346558</v>
      </c>
      <c r="N542" s="43">
        <v>1995912.1524300743</v>
      </c>
      <c r="O542" s="43">
        <v>789014.36962533765</v>
      </c>
      <c r="P542" s="43">
        <v>43181282.876658551</v>
      </c>
      <c r="AC542" s="50" t="str">
        <f t="shared" si="327"/>
        <v>2022AgostoOutros - Oceania</v>
      </c>
      <c r="AD542" s="2">
        <v>2022</v>
      </c>
      <c r="AE542" s="2" t="s">
        <v>61</v>
      </c>
      <c r="AF542" s="2" t="s">
        <v>52</v>
      </c>
      <c r="AG542" s="2" t="s">
        <v>1196</v>
      </c>
      <c r="AH542" s="54">
        <f t="shared" si="315"/>
        <v>77920887.723422855</v>
      </c>
      <c r="AI542" s="27">
        <f t="shared" si="329"/>
        <v>3.9553750113412611E-2</v>
      </c>
      <c r="AJ542" s="28">
        <f t="shared" si="330"/>
        <v>16054893.059997942</v>
      </c>
      <c r="AK542" s="46">
        <f t="shared" si="331"/>
        <v>1643109.9363604605</v>
      </c>
      <c r="AL542" s="46">
        <f t="shared" si="332"/>
        <v>408839.85444818053</v>
      </c>
      <c r="AM542" s="46">
        <f t="shared" si="333"/>
        <v>4115069.882092061</v>
      </c>
      <c r="AN542" s="46">
        <f t="shared" si="334"/>
        <v>416952.33073985885</v>
      </c>
      <c r="AO542" s="46">
        <f t="shared" si="335"/>
        <v>411239.61880612338</v>
      </c>
      <c r="AP542" s="46">
        <f t="shared" si="336"/>
        <v>162569.26348297554</v>
      </c>
      <c r="AQ542" s="46">
        <f t="shared" si="337"/>
        <v>8897112.1740682852</v>
      </c>
      <c r="BG542" s="50" t="str">
        <f t="shared" si="323"/>
        <v>2022DezembroPanamá</v>
      </c>
      <c r="BH542" s="2">
        <v>2022</v>
      </c>
      <c r="BI542" s="55" t="s">
        <v>65</v>
      </c>
      <c r="BJ542" s="55" t="str">
        <f t="shared" si="328"/>
        <v>Dezembro/2022</v>
      </c>
      <c r="BK542" s="2" t="s">
        <v>27</v>
      </c>
      <c r="BL542" s="2" t="s">
        <v>25</v>
      </c>
      <c r="BM542" s="52" t="s">
        <v>1202</v>
      </c>
      <c r="BN542" s="51">
        <f t="shared" si="324"/>
        <v>617733.22908797162</v>
      </c>
    </row>
    <row r="543" spans="4:66" x14ac:dyDescent="0.25">
      <c r="D543" t="str">
        <f t="shared" si="325"/>
        <v>2022SetembroAustrália</v>
      </c>
      <c r="E543" s="2">
        <v>2022</v>
      </c>
      <c r="F543" s="2" t="s">
        <v>62</v>
      </c>
      <c r="G543" s="2" t="s">
        <v>52</v>
      </c>
      <c r="H543" s="2" t="s">
        <v>53</v>
      </c>
      <c r="I543" s="45">
        <f t="shared" si="326"/>
        <v>69589472.582016632</v>
      </c>
      <c r="J543" s="33">
        <v>9594788.257690344</v>
      </c>
      <c r="K543" s="41">
        <v>1750747.1341273028</v>
      </c>
      <c r="L543" s="41">
        <v>17697194.765460476</v>
      </c>
      <c r="M543" s="41">
        <v>1810197.7753300464</v>
      </c>
      <c r="N543" s="43">
        <v>1767831.5624807754</v>
      </c>
      <c r="O543" s="43">
        <v>832100.24049139896</v>
      </c>
      <c r="P543" s="43">
        <v>36136612.846436292</v>
      </c>
      <c r="AC543" s="50" t="str">
        <f t="shared" si="327"/>
        <v>2022SetembroAustrália</v>
      </c>
      <c r="AD543" s="2">
        <v>2022</v>
      </c>
      <c r="AE543" s="2" t="s">
        <v>62</v>
      </c>
      <c r="AF543" s="2" t="s">
        <v>52</v>
      </c>
      <c r="AG543" s="2" t="s">
        <v>53</v>
      </c>
      <c r="AH543" s="54">
        <f t="shared" si="315"/>
        <v>69589472.582016632</v>
      </c>
      <c r="AI543" s="27">
        <f t="shared" si="329"/>
        <v>3.5324605371582045E-2</v>
      </c>
      <c r="AJ543" s="28">
        <f t="shared" si="330"/>
        <v>14338280.441203091</v>
      </c>
      <c r="AK543" s="46">
        <f t="shared" si="331"/>
        <v>1976919.2049930582</v>
      </c>
      <c r="AL543" s="46">
        <f t="shared" si="332"/>
        <v>360725.5876406359</v>
      </c>
      <c r="AM543" s="46">
        <f t="shared" si="333"/>
        <v>3646346.6693285052</v>
      </c>
      <c r="AN543" s="46">
        <f t="shared" si="334"/>
        <v>372974.85371992167</v>
      </c>
      <c r="AO543" s="46">
        <f t="shared" si="335"/>
        <v>364245.67934159009</v>
      </c>
      <c r="AP543" s="46">
        <f t="shared" si="336"/>
        <v>171446.71687656105</v>
      </c>
      <c r="AQ543" s="46">
        <f t="shared" si="337"/>
        <v>7445621.7293028198</v>
      </c>
      <c r="BG543" s="50" t="str">
        <f t="shared" si="323"/>
        <v>2022JaneiroCosta Rica</v>
      </c>
      <c r="BH543" s="2">
        <v>2022</v>
      </c>
      <c r="BI543" s="55" t="s">
        <v>16</v>
      </c>
      <c r="BJ543" s="55" t="str">
        <f t="shared" si="328"/>
        <v>Janeiro/2022</v>
      </c>
      <c r="BK543" s="2" t="s">
        <v>27</v>
      </c>
      <c r="BL543" s="2" t="s">
        <v>20</v>
      </c>
      <c r="BM543" s="52" t="s">
        <v>1203</v>
      </c>
      <c r="BN543" s="51">
        <f t="shared" si="324"/>
        <v>598049.36300557083</v>
      </c>
    </row>
    <row r="544" spans="4:66" x14ac:dyDescent="0.25">
      <c r="D544" t="str">
        <f t="shared" si="325"/>
        <v>2022SetembroNova Zelândia</v>
      </c>
      <c r="E544" s="2">
        <v>2022</v>
      </c>
      <c r="F544" s="2" t="s">
        <v>62</v>
      </c>
      <c r="G544" s="2" t="s">
        <v>52</v>
      </c>
      <c r="H544" s="2" t="s">
        <v>54</v>
      </c>
      <c r="I544" s="45">
        <f t="shared" si="326"/>
        <v>33006760.280047871</v>
      </c>
      <c r="J544" s="33">
        <v>959478.82576903433</v>
      </c>
      <c r="K544" s="41">
        <v>875373.5670636514</v>
      </c>
      <c r="L544" s="41">
        <v>8848023.4320665076</v>
      </c>
      <c r="M544" s="41">
        <v>905098.88766502321</v>
      </c>
      <c r="N544" s="43">
        <v>883915.7812403877</v>
      </c>
      <c r="O544" s="43">
        <v>208025.06012284974</v>
      </c>
      <c r="P544" s="43">
        <v>20326844.726120416</v>
      </c>
      <c r="AC544" s="50" t="str">
        <f t="shared" si="327"/>
        <v>2022SetembroNova Zelândia</v>
      </c>
      <c r="AD544" s="2">
        <v>2022</v>
      </c>
      <c r="AE544" s="2" t="s">
        <v>62</v>
      </c>
      <c r="AF544" s="2" t="s">
        <v>52</v>
      </c>
      <c r="AG544" s="2" t="s">
        <v>54</v>
      </c>
      <c r="AH544" s="54">
        <f t="shared" si="315"/>
        <v>33006760.280047871</v>
      </c>
      <c r="AI544" s="27">
        <f t="shared" si="329"/>
        <v>1.6754700649770492E-2</v>
      </c>
      <c r="AJ544" s="28">
        <f t="shared" si="330"/>
        <v>6800743.9601315465</v>
      </c>
      <c r="AK544" s="46">
        <f t="shared" si="331"/>
        <v>197691.92049930582</v>
      </c>
      <c r="AL544" s="46">
        <f t="shared" si="332"/>
        <v>180362.79382031798</v>
      </c>
      <c r="AM544" s="46">
        <f t="shared" si="333"/>
        <v>1823055.0773291897</v>
      </c>
      <c r="AN544" s="46">
        <f t="shared" si="334"/>
        <v>186487.42685996083</v>
      </c>
      <c r="AO544" s="46">
        <f t="shared" si="335"/>
        <v>182122.83967079505</v>
      </c>
      <c r="AP544" s="46">
        <f t="shared" si="336"/>
        <v>42861.679219140264</v>
      </c>
      <c r="AQ544" s="46">
        <f t="shared" si="337"/>
        <v>4188162.2227328364</v>
      </c>
      <c r="BG544" s="50" t="str">
        <f t="shared" si="323"/>
        <v>2022JaneiroEl Salvador</v>
      </c>
      <c r="BH544" s="2">
        <v>2022</v>
      </c>
      <c r="BI544" s="55" t="s">
        <v>16</v>
      </c>
      <c r="BJ544" s="55" t="str">
        <f t="shared" si="328"/>
        <v>Janeiro/2022</v>
      </c>
      <c r="BK544" s="2" t="s">
        <v>27</v>
      </c>
      <c r="BL544" s="2" t="s">
        <v>21</v>
      </c>
      <c r="BM544" s="52" t="s">
        <v>1203</v>
      </c>
      <c r="BN544" s="51">
        <f t="shared" si="324"/>
        <v>199349.78766852358</v>
      </c>
    </row>
    <row r="545" spans="4:66" x14ac:dyDescent="0.25">
      <c r="D545" t="str">
        <f t="shared" si="325"/>
        <v>2022SetembroOutros - Oceania</v>
      </c>
      <c r="E545" s="2">
        <v>2022</v>
      </c>
      <c r="F545" s="2" t="s">
        <v>62</v>
      </c>
      <c r="G545" s="2" t="s">
        <v>52</v>
      </c>
      <c r="H545" s="2" t="s">
        <v>1196</v>
      </c>
      <c r="I545" s="45">
        <f t="shared" si="326"/>
        <v>81684898.775529087</v>
      </c>
      <c r="J545" s="33">
        <v>8403078.8881046008</v>
      </c>
      <c r="K545" s="41">
        <v>2090860.4308845177</v>
      </c>
      <c r="L545" s="41">
        <v>21134727.864273079</v>
      </c>
      <c r="M545" s="41">
        <v>2161860.4004737819</v>
      </c>
      <c r="N545" s="43">
        <v>2111263.8086951938</v>
      </c>
      <c r="O545" s="43">
        <v>828125.23934255482</v>
      </c>
      <c r="P545" s="43">
        <v>44954982.143755347</v>
      </c>
      <c r="AC545" s="50" t="str">
        <f t="shared" si="327"/>
        <v>2022SetembroOutros - Oceania</v>
      </c>
      <c r="AD545" s="2">
        <v>2022</v>
      </c>
      <c r="AE545" s="2" t="s">
        <v>62</v>
      </c>
      <c r="AF545" s="2" t="s">
        <v>52</v>
      </c>
      <c r="AG545" s="2" t="s">
        <v>1196</v>
      </c>
      <c r="AH545" s="54">
        <f t="shared" si="315"/>
        <v>81684898.775529087</v>
      </c>
      <c r="AI545" s="27">
        <f t="shared" si="329"/>
        <v>4.1464415622095976E-2</v>
      </c>
      <c r="AJ545" s="28">
        <f t="shared" si="330"/>
        <v>16830433.440553058</v>
      </c>
      <c r="AK545" s="46">
        <f t="shared" si="331"/>
        <v>1731378.2846276783</v>
      </c>
      <c r="AL545" s="46">
        <f t="shared" si="332"/>
        <v>430802.85148165113</v>
      </c>
      <c r="AM545" s="46">
        <f t="shared" si="333"/>
        <v>4354619.2250459353</v>
      </c>
      <c r="AN545" s="46">
        <f t="shared" si="334"/>
        <v>445431.75205404661</v>
      </c>
      <c r="AO545" s="46">
        <f t="shared" si="335"/>
        <v>435006.78265317279</v>
      </c>
      <c r="AP545" s="46">
        <f t="shared" si="336"/>
        <v>170627.70389785137</v>
      </c>
      <c r="AQ545" s="46">
        <f t="shared" si="337"/>
        <v>9262566.8407927193</v>
      </c>
      <c r="BG545" s="50" t="str">
        <f t="shared" si="323"/>
        <v>2022JaneiroGuatemala</v>
      </c>
      <c r="BH545" s="2">
        <v>2022</v>
      </c>
      <c r="BI545" s="55" t="s">
        <v>16</v>
      </c>
      <c r="BJ545" s="55" t="str">
        <f t="shared" si="328"/>
        <v>Janeiro/2022</v>
      </c>
      <c r="BK545" s="2" t="s">
        <v>27</v>
      </c>
      <c r="BL545" s="2" t="s">
        <v>22</v>
      </c>
      <c r="BM545" s="52" t="s">
        <v>1203</v>
      </c>
      <c r="BN545" s="51">
        <f t="shared" si="324"/>
        <v>996748.93834261817</v>
      </c>
    </row>
    <row r="546" spans="4:66" x14ac:dyDescent="0.25">
      <c r="D546" t="str">
        <f t="shared" si="325"/>
        <v>2022OutubroAustrália</v>
      </c>
      <c r="E546" s="2">
        <v>2022</v>
      </c>
      <c r="F546" s="2" t="s">
        <v>63</v>
      </c>
      <c r="G546" s="2" t="s">
        <v>52</v>
      </c>
      <c r="H546" s="2" t="s">
        <v>53</v>
      </c>
      <c r="I546" s="45">
        <f t="shared" si="326"/>
        <v>72387641.796432048</v>
      </c>
      <c r="J546" s="33">
        <v>10066862.435721921</v>
      </c>
      <c r="K546" s="41">
        <v>1836885.8265181277</v>
      </c>
      <c r="L546" s="41">
        <v>18639405.585116066</v>
      </c>
      <c r="M546" s="41">
        <v>1930854.846153514</v>
      </c>
      <c r="N546" s="43">
        <v>1861273.5831102431</v>
      </c>
      <c r="O546" s="43">
        <v>869916.48176678317</v>
      </c>
      <c r="P546" s="43">
        <v>37182443.038045391</v>
      </c>
      <c r="AC546" s="50" t="str">
        <f t="shared" si="327"/>
        <v>2022OutubroAustrália</v>
      </c>
      <c r="AD546" s="2">
        <v>2022</v>
      </c>
      <c r="AE546" s="2" t="s">
        <v>63</v>
      </c>
      <c r="AF546" s="2" t="s">
        <v>52</v>
      </c>
      <c r="AG546" s="2" t="s">
        <v>53</v>
      </c>
      <c r="AH546" s="54">
        <f t="shared" si="315"/>
        <v>72387641.796432048</v>
      </c>
      <c r="AI546" s="27">
        <f t="shared" si="329"/>
        <v>3.6744995835752303E-2</v>
      </c>
      <c r="AJ546" s="28">
        <f t="shared" si="330"/>
        <v>14914817.8602925</v>
      </c>
      <c r="AK546" s="46">
        <f t="shared" si="331"/>
        <v>2074185.8130376828</v>
      </c>
      <c r="AL546" s="46">
        <f t="shared" si="332"/>
        <v>378473.68491041375</v>
      </c>
      <c r="AM546" s="46">
        <f t="shared" si="333"/>
        <v>3840480.6735923747</v>
      </c>
      <c r="AN546" s="46">
        <f t="shared" si="334"/>
        <v>397835.15017700457</v>
      </c>
      <c r="AO546" s="46">
        <f t="shared" si="335"/>
        <v>383498.561236893</v>
      </c>
      <c r="AP546" s="46">
        <f t="shared" si="336"/>
        <v>179238.41082853934</v>
      </c>
      <c r="AQ546" s="46">
        <f t="shared" si="337"/>
        <v>7661105.5665095914</v>
      </c>
      <c r="BG546" s="50" t="str">
        <f t="shared" si="323"/>
        <v>2022JaneiroHonduras</v>
      </c>
      <c r="BH546" s="2">
        <v>2022</v>
      </c>
      <c r="BI546" s="55" t="s">
        <v>16</v>
      </c>
      <c r="BJ546" s="55" t="str">
        <f t="shared" si="328"/>
        <v>Janeiro/2022</v>
      </c>
      <c r="BK546" s="2" t="s">
        <v>27</v>
      </c>
      <c r="BL546" s="2" t="s">
        <v>23</v>
      </c>
      <c r="BM546" s="52" t="s">
        <v>1203</v>
      </c>
      <c r="BN546" s="51">
        <f t="shared" si="324"/>
        <v>149512.34075139271</v>
      </c>
    </row>
    <row r="547" spans="4:66" x14ac:dyDescent="0.25">
      <c r="D547" t="str">
        <f t="shared" si="325"/>
        <v>2022OutubroNova Zelândia</v>
      </c>
      <c r="E547" s="2">
        <v>2022</v>
      </c>
      <c r="F547" s="2" t="s">
        <v>63</v>
      </c>
      <c r="G547" s="2" t="s">
        <v>52</v>
      </c>
      <c r="H547" s="2" t="s">
        <v>54</v>
      </c>
      <c r="I547" s="45">
        <f t="shared" si="326"/>
        <v>34766448.548792027</v>
      </c>
      <c r="J547" s="33">
        <v>1006686.2435721922</v>
      </c>
      <c r="K547" s="41">
        <v>918442.91325906385</v>
      </c>
      <c r="L547" s="41">
        <v>9319702.792558033</v>
      </c>
      <c r="M547" s="41">
        <v>965427.423076757</v>
      </c>
      <c r="N547" s="43">
        <v>930636.79155512154</v>
      </c>
      <c r="O547" s="43">
        <v>217479.12044169579</v>
      </c>
      <c r="P547" s="43">
        <v>21408073.264329165</v>
      </c>
      <c r="AC547" s="50" t="str">
        <f t="shared" si="327"/>
        <v>2022OutubroNova Zelândia</v>
      </c>
      <c r="AD547" s="2">
        <v>2022</v>
      </c>
      <c r="AE547" s="2" t="s">
        <v>63</v>
      </c>
      <c r="AF547" s="2" t="s">
        <v>52</v>
      </c>
      <c r="AG547" s="2" t="s">
        <v>54</v>
      </c>
      <c r="AH547" s="54">
        <f t="shared" si="315"/>
        <v>34766448.548792027</v>
      </c>
      <c r="AI547" s="27">
        <f t="shared" si="329"/>
        <v>1.7647943425782752E-2</v>
      </c>
      <c r="AJ547" s="28">
        <f t="shared" si="330"/>
        <v>7163311.7875656774</v>
      </c>
      <c r="AK547" s="46">
        <f t="shared" si="331"/>
        <v>207418.5813037683</v>
      </c>
      <c r="AL547" s="46">
        <f t="shared" si="332"/>
        <v>189236.8424552069</v>
      </c>
      <c r="AM547" s="46">
        <f t="shared" si="333"/>
        <v>1920240.3367961871</v>
      </c>
      <c r="AN547" s="46">
        <f t="shared" si="334"/>
        <v>198917.57508850229</v>
      </c>
      <c r="AO547" s="46">
        <f t="shared" si="335"/>
        <v>191749.2806184465</v>
      </c>
      <c r="AP547" s="46">
        <f t="shared" si="336"/>
        <v>44809.602707134836</v>
      </c>
      <c r="AQ547" s="46">
        <f t="shared" si="337"/>
        <v>4410939.5685964311</v>
      </c>
      <c r="BG547" s="50" t="str">
        <f t="shared" si="323"/>
        <v>2022JaneiroNicarágua</v>
      </c>
      <c r="BH547" s="2">
        <v>2022</v>
      </c>
      <c r="BI547" s="55" t="s">
        <v>16</v>
      </c>
      <c r="BJ547" s="55" t="str">
        <f t="shared" si="328"/>
        <v>Janeiro/2022</v>
      </c>
      <c r="BK547" s="2" t="s">
        <v>27</v>
      </c>
      <c r="BL547" s="2" t="s">
        <v>24</v>
      </c>
      <c r="BM547" s="52" t="s">
        <v>1203</v>
      </c>
      <c r="BN547" s="51">
        <f t="shared" si="324"/>
        <v>99674.893834261791</v>
      </c>
    </row>
    <row r="548" spans="4:66" x14ac:dyDescent="0.25">
      <c r="D548" t="str">
        <f t="shared" si="325"/>
        <v>2022OutubroOutros - Oceania</v>
      </c>
      <c r="E548" s="2">
        <v>2022</v>
      </c>
      <c r="F548" s="2" t="s">
        <v>63</v>
      </c>
      <c r="G548" s="2" t="s">
        <v>52</v>
      </c>
      <c r="H548" s="2" t="s">
        <v>1196</v>
      </c>
      <c r="I548" s="45">
        <f t="shared" si="326"/>
        <v>85460317.453246191</v>
      </c>
      <c r="J548" s="33">
        <v>8831664.5908480659</v>
      </c>
      <c r="K548" s="41">
        <v>2197501.4489020542</v>
      </c>
      <c r="L548" s="41">
        <v>22298675.39323701</v>
      </c>
      <c r="M548" s="41">
        <v>2309918.3742327308</v>
      </c>
      <c r="N548" s="43">
        <v>2226676.9859294319</v>
      </c>
      <c r="O548" s="43">
        <v>867248.02630124066</v>
      </c>
      <c r="P548" s="43">
        <v>46728632.633795656</v>
      </c>
      <c r="AC548" s="50" t="str">
        <f t="shared" si="327"/>
        <v>2022OutubroOutros - Oceania</v>
      </c>
      <c r="AD548" s="2">
        <v>2022</v>
      </c>
      <c r="AE548" s="2" t="s">
        <v>63</v>
      </c>
      <c r="AF548" s="2" t="s">
        <v>52</v>
      </c>
      <c r="AG548" s="2" t="s">
        <v>1196</v>
      </c>
      <c r="AH548" s="54">
        <f t="shared" si="315"/>
        <v>85460317.453246191</v>
      </c>
      <c r="AI548" s="27">
        <f t="shared" si="329"/>
        <v>4.3380871803678264E-2</v>
      </c>
      <c r="AJ548" s="28">
        <f t="shared" si="330"/>
        <v>17608324.259027995</v>
      </c>
      <c r="AK548" s="46">
        <f t="shared" si="331"/>
        <v>1819684.4862845931</v>
      </c>
      <c r="AL548" s="46">
        <f t="shared" si="332"/>
        <v>452775.26722411456</v>
      </c>
      <c r="AM548" s="46">
        <f t="shared" si="333"/>
        <v>4594440.0696350494</v>
      </c>
      <c r="AN548" s="46">
        <f t="shared" si="334"/>
        <v>475937.75634672324</v>
      </c>
      <c r="AO548" s="46">
        <f t="shared" si="335"/>
        <v>458786.62233861437</v>
      </c>
      <c r="AP548" s="46">
        <f t="shared" si="336"/>
        <v>178688.59975237813</v>
      </c>
      <c r="AQ548" s="46">
        <f t="shared" si="337"/>
        <v>9628011.4574465211</v>
      </c>
      <c r="BG548" s="50" t="str">
        <f t="shared" si="323"/>
        <v>2022JaneiroPanamá</v>
      </c>
      <c r="BH548" s="2">
        <v>2022</v>
      </c>
      <c r="BI548" s="55" t="s">
        <v>16</v>
      </c>
      <c r="BJ548" s="55" t="str">
        <f t="shared" si="328"/>
        <v>Janeiro/2022</v>
      </c>
      <c r="BK548" s="2" t="s">
        <v>27</v>
      </c>
      <c r="BL548" s="2" t="s">
        <v>25</v>
      </c>
      <c r="BM548" s="52" t="s">
        <v>1203</v>
      </c>
      <c r="BN548" s="51">
        <f t="shared" si="324"/>
        <v>398699.57533704711</v>
      </c>
    </row>
    <row r="549" spans="4:66" x14ac:dyDescent="0.25">
      <c r="D549" t="str">
        <f t="shared" si="325"/>
        <v>2022NovembroAustrália</v>
      </c>
      <c r="E549" s="2">
        <v>2022</v>
      </c>
      <c r="F549" s="2" t="s">
        <v>64</v>
      </c>
      <c r="G549" s="2" t="s">
        <v>52</v>
      </c>
      <c r="H549" s="2" t="s">
        <v>53</v>
      </c>
      <c r="I549" s="45">
        <f t="shared" si="326"/>
        <v>75167510.277103812</v>
      </c>
      <c r="J549" s="33">
        <v>10538787.727612872</v>
      </c>
      <c r="K549" s="41">
        <v>1922997.3518702416</v>
      </c>
      <c r="L549" s="41">
        <v>19581240.792632081</v>
      </c>
      <c r="M549" s="41">
        <v>2032469.481689014</v>
      </c>
      <c r="N549" s="43">
        <v>1954679.0419356944</v>
      </c>
      <c r="O549" s="43">
        <v>907724.22416732984</v>
      </c>
      <c r="P549" s="43">
        <v>38229611.657196581</v>
      </c>
      <c r="AC549" s="50" t="str">
        <f t="shared" si="327"/>
        <v>2022NovembroAustrália</v>
      </c>
      <c r="AD549" s="2">
        <v>2022</v>
      </c>
      <c r="AE549" s="2" t="s">
        <v>64</v>
      </c>
      <c r="AF549" s="2" t="s">
        <v>52</v>
      </c>
      <c r="AG549" s="2" t="s">
        <v>53</v>
      </c>
      <c r="AH549" s="54">
        <f t="shared" si="315"/>
        <v>75167510.277103812</v>
      </c>
      <c r="AI549" s="27">
        <f t="shared" si="329"/>
        <v>3.8156096587362333E-2</v>
      </c>
      <c r="AJ549" s="28">
        <f t="shared" si="330"/>
        <v>15487584.578973353</v>
      </c>
      <c r="AK549" s="46">
        <f t="shared" si="331"/>
        <v>2171421.7444417342</v>
      </c>
      <c r="AL549" s="46">
        <f t="shared" si="332"/>
        <v>396216.18465796101</v>
      </c>
      <c r="AM549" s="46">
        <f t="shared" si="333"/>
        <v>4034537.2863774109</v>
      </c>
      <c r="AN549" s="46">
        <f t="shared" si="334"/>
        <v>418771.92534111399</v>
      </c>
      <c r="AO549" s="46">
        <f t="shared" si="335"/>
        <v>402743.9099036777</v>
      </c>
      <c r="AP549" s="46">
        <f t="shared" si="336"/>
        <v>187028.3536643454</v>
      </c>
      <c r="AQ549" s="46">
        <f t="shared" si="337"/>
        <v>7876865.174587111</v>
      </c>
      <c r="BG549" s="50" t="str">
        <f t="shared" si="323"/>
        <v>2022FevereiroCosta Rica</v>
      </c>
      <c r="BH549" s="2">
        <v>2022</v>
      </c>
      <c r="BI549" s="55" t="s">
        <v>55</v>
      </c>
      <c r="BJ549" s="55" t="str">
        <f t="shared" si="328"/>
        <v>Fevereiro/2022</v>
      </c>
      <c r="BK549" s="2" t="s">
        <v>27</v>
      </c>
      <c r="BL549" s="2" t="s">
        <v>20</v>
      </c>
      <c r="BM549" s="52" t="s">
        <v>1203</v>
      </c>
      <c r="BN549" s="51">
        <f t="shared" si="324"/>
        <v>550721.71557347523</v>
      </c>
    </row>
    <row r="550" spans="4:66" x14ac:dyDescent="0.25">
      <c r="D550" t="str">
        <f t="shared" si="325"/>
        <v>2022NovembroNova Zelândia</v>
      </c>
      <c r="E550" s="2">
        <v>2022</v>
      </c>
      <c r="F550" s="2" t="s">
        <v>64</v>
      </c>
      <c r="G550" s="2" t="s">
        <v>52</v>
      </c>
      <c r="H550" s="2" t="s">
        <v>54</v>
      </c>
      <c r="I550" s="45">
        <f t="shared" si="326"/>
        <v>36515083.140710548</v>
      </c>
      <c r="J550" s="33">
        <v>1053878.7727612872</v>
      </c>
      <c r="K550" s="41">
        <v>961498.67593512079</v>
      </c>
      <c r="L550" s="41">
        <v>9791193.5169854965</v>
      </c>
      <c r="M550" s="41">
        <v>1016234.740844507</v>
      </c>
      <c r="N550" s="43">
        <v>977339.5209678472</v>
      </c>
      <c r="O550" s="43">
        <v>226931.05604183246</v>
      </c>
      <c r="P550" s="43">
        <v>22488006.85717446</v>
      </c>
      <c r="AC550" s="50" t="str">
        <f t="shared" si="327"/>
        <v>2022NovembroNova Zelândia</v>
      </c>
      <c r="AD550" s="2">
        <v>2022</v>
      </c>
      <c r="AE550" s="2" t="s">
        <v>64</v>
      </c>
      <c r="AF550" s="2" t="s">
        <v>52</v>
      </c>
      <c r="AG550" s="2" t="s">
        <v>54</v>
      </c>
      <c r="AH550" s="54">
        <f t="shared" si="315"/>
        <v>36515083.140710548</v>
      </c>
      <c r="AI550" s="27">
        <f t="shared" si="329"/>
        <v>1.8535575198330226E-2</v>
      </c>
      <c r="AJ550" s="28">
        <f t="shared" si="330"/>
        <v>7523602.1050209031</v>
      </c>
      <c r="AK550" s="46">
        <f t="shared" si="331"/>
        <v>217142.17444417343</v>
      </c>
      <c r="AL550" s="46">
        <f t="shared" si="332"/>
        <v>198108.09232898054</v>
      </c>
      <c r="AM550" s="46">
        <f t="shared" si="333"/>
        <v>2017386.7295109669</v>
      </c>
      <c r="AN550" s="46">
        <f t="shared" si="334"/>
        <v>209385.96267055703</v>
      </c>
      <c r="AO550" s="46">
        <f t="shared" si="335"/>
        <v>201371.95495183891</v>
      </c>
      <c r="AP550" s="46">
        <f t="shared" si="336"/>
        <v>46757.088416086357</v>
      </c>
      <c r="AQ550" s="46">
        <f t="shared" si="337"/>
        <v>4633450.102698301</v>
      </c>
      <c r="BG550" s="50" t="str">
        <f t="shared" si="323"/>
        <v>2022FevereiroEl Salvador</v>
      </c>
      <c r="BH550" s="2">
        <v>2022</v>
      </c>
      <c r="BI550" s="55" t="s">
        <v>55</v>
      </c>
      <c r="BJ550" s="55" t="str">
        <f t="shared" si="328"/>
        <v>Fevereiro/2022</v>
      </c>
      <c r="BK550" s="2" t="s">
        <v>27</v>
      </c>
      <c r="BL550" s="2" t="s">
        <v>21</v>
      </c>
      <c r="BM550" s="52" t="s">
        <v>1203</v>
      </c>
      <c r="BN550" s="51">
        <f t="shared" si="324"/>
        <v>183573.90519115841</v>
      </c>
    </row>
    <row r="551" spans="4:66" x14ac:dyDescent="0.25">
      <c r="D551" t="str">
        <f t="shared" si="325"/>
        <v>2022NovembroOutros - Oceania</v>
      </c>
      <c r="E551" s="2">
        <v>2022</v>
      </c>
      <c r="F551" s="2" t="s">
        <v>64</v>
      </c>
      <c r="G551" s="2" t="s">
        <v>52</v>
      </c>
      <c r="H551" s="2" t="s">
        <v>1196</v>
      </c>
      <c r="I551" s="45">
        <f t="shared" si="326"/>
        <v>89213905.984644607</v>
      </c>
      <c r="J551" s="33">
        <v>9260414.068346221</v>
      </c>
      <c r="K551" s="41">
        <v>2304183.2174776564</v>
      </c>
      <c r="L551" s="41">
        <v>23463187.170404572</v>
      </c>
      <c r="M551" s="41">
        <v>2435355.4440356526</v>
      </c>
      <c r="N551" s="43">
        <v>2342145.0058696931</v>
      </c>
      <c r="O551" s="43">
        <v>906381.43685347284</v>
      </c>
      <c r="P551" s="43">
        <v>48502239.641657338</v>
      </c>
      <c r="AC551" s="50" t="str">
        <f t="shared" si="327"/>
        <v>2022NovembroOutros - Oceania</v>
      </c>
      <c r="AD551" s="2">
        <v>2022</v>
      </c>
      <c r="AE551" s="2" t="s">
        <v>64</v>
      </c>
      <c r="AF551" s="2" t="s">
        <v>52</v>
      </c>
      <c r="AG551" s="2" t="s">
        <v>1196</v>
      </c>
      <c r="AH551" s="54">
        <f t="shared" si="315"/>
        <v>89213905.984644607</v>
      </c>
      <c r="AI551" s="27">
        <f t="shared" si="329"/>
        <v>4.5286246692712993E-2</v>
      </c>
      <c r="AJ551" s="28">
        <f t="shared" si="330"/>
        <v>18381717.17360488</v>
      </c>
      <c r="AK551" s="46">
        <f t="shared" si="331"/>
        <v>1908024.4322461393</v>
      </c>
      <c r="AL551" s="46">
        <f t="shared" si="332"/>
        <v>474756.07924992376</v>
      </c>
      <c r="AM551" s="46">
        <f t="shared" si="333"/>
        <v>4834377.172455213</v>
      </c>
      <c r="AN551" s="46">
        <f t="shared" si="334"/>
        <v>501782.92829334666</v>
      </c>
      <c r="AO551" s="46">
        <f t="shared" si="335"/>
        <v>482577.76186683285</v>
      </c>
      <c r="AP551" s="46">
        <f t="shared" si="336"/>
        <v>186751.68450212004</v>
      </c>
      <c r="AQ551" s="46">
        <f t="shared" si="337"/>
        <v>9993447.1149913035</v>
      </c>
      <c r="BG551" s="50" t="str">
        <f t="shared" si="323"/>
        <v>2022FevereiroGuatemala</v>
      </c>
      <c r="BH551" s="2">
        <v>2022</v>
      </c>
      <c r="BI551" s="55" t="s">
        <v>55</v>
      </c>
      <c r="BJ551" s="55" t="str">
        <f t="shared" si="328"/>
        <v>Fevereiro/2022</v>
      </c>
      <c r="BK551" s="2" t="s">
        <v>27</v>
      </c>
      <c r="BL551" s="2" t="s">
        <v>22</v>
      </c>
      <c r="BM551" s="52" t="s">
        <v>1203</v>
      </c>
      <c r="BN551" s="51">
        <f t="shared" si="324"/>
        <v>917869.52595579205</v>
      </c>
    </row>
    <row r="552" spans="4:66" x14ac:dyDescent="0.25">
      <c r="D552" t="str">
        <f t="shared" si="325"/>
        <v>2022DezembroAustrália</v>
      </c>
      <c r="E552" s="2">
        <v>2022</v>
      </c>
      <c r="F552" s="2" t="s">
        <v>65</v>
      </c>
      <c r="G552" s="2" t="s">
        <v>52</v>
      </c>
      <c r="H552" s="2" t="s">
        <v>53</v>
      </c>
      <c r="I552" s="45">
        <f t="shared" si="326"/>
        <v>77981069.775368273</v>
      </c>
      <c r="J552" s="33">
        <v>11010579.730958877</v>
      </c>
      <c r="K552" s="41">
        <v>2009084.556254368</v>
      </c>
      <c r="L552" s="41">
        <v>20523312.487071928</v>
      </c>
      <c r="M552" s="41">
        <v>2166542.0904964637</v>
      </c>
      <c r="N552" s="43">
        <v>2048051.7692413605</v>
      </c>
      <c r="O552" s="43">
        <v>945524.35805135593</v>
      </c>
      <c r="P552" s="43">
        <v>39277974.783293925</v>
      </c>
      <c r="AC552" s="50" t="str">
        <f t="shared" si="327"/>
        <v>2022DezembroAustrália</v>
      </c>
      <c r="AD552" s="2">
        <v>2022</v>
      </c>
      <c r="AE552" s="2" t="s">
        <v>65</v>
      </c>
      <c r="AF552" s="2" t="s">
        <v>52</v>
      </c>
      <c r="AG552" s="2" t="s">
        <v>53</v>
      </c>
      <c r="AH552" s="54">
        <f t="shared" si="315"/>
        <v>77981069.775368273</v>
      </c>
      <c r="AI552" s="27">
        <f t="shared" si="329"/>
        <v>3.9584299378359528E-2</v>
      </c>
      <c r="AJ552" s="28">
        <f t="shared" si="330"/>
        <v>16067293.026635189</v>
      </c>
      <c r="AK552" s="46">
        <f t="shared" si="331"/>
        <v>2268630.2129485095</v>
      </c>
      <c r="AL552" s="46">
        <f t="shared" si="332"/>
        <v>413953.67329036887</v>
      </c>
      <c r="AM552" s="46">
        <f t="shared" si="333"/>
        <v>4228642.6251508603</v>
      </c>
      <c r="AN552" s="46">
        <f t="shared" si="334"/>
        <v>446396.37187358731</v>
      </c>
      <c r="AO552" s="46">
        <f t="shared" si="335"/>
        <v>421982.51453731308</v>
      </c>
      <c r="AP552" s="46">
        <f t="shared" si="336"/>
        <v>194816.72883424506</v>
      </c>
      <c r="AQ552" s="46">
        <f t="shared" si="337"/>
        <v>8092870.9000003058</v>
      </c>
      <c r="BG552" s="50" t="str">
        <f t="shared" si="323"/>
        <v>2022FevereiroHonduras</v>
      </c>
      <c r="BH552" s="2">
        <v>2022</v>
      </c>
      <c r="BI552" s="55" t="s">
        <v>55</v>
      </c>
      <c r="BJ552" s="55" t="str">
        <f t="shared" si="328"/>
        <v>Fevereiro/2022</v>
      </c>
      <c r="BK552" s="2" t="s">
        <v>27</v>
      </c>
      <c r="BL552" s="2" t="s">
        <v>23</v>
      </c>
      <c r="BM552" s="52" t="s">
        <v>1203</v>
      </c>
      <c r="BN552" s="51">
        <f t="shared" si="324"/>
        <v>137680.42889336884</v>
      </c>
    </row>
    <row r="553" spans="4:66" x14ac:dyDescent="0.25">
      <c r="D553" t="str">
        <f t="shared" si="325"/>
        <v>2022DezembroNova Zelândia</v>
      </c>
      <c r="E553" s="2">
        <v>2022</v>
      </c>
      <c r="F553" s="2" t="s">
        <v>65</v>
      </c>
      <c r="G553" s="2" t="s">
        <v>52</v>
      </c>
      <c r="H553" s="2" t="s">
        <v>54</v>
      </c>
      <c r="I553" s="45">
        <f t="shared" si="326"/>
        <v>38277146.651168346</v>
      </c>
      <c r="J553" s="33">
        <v>1101057.9730958878</v>
      </c>
      <c r="K553" s="41">
        <v>1004542.278127184</v>
      </c>
      <c r="L553" s="41">
        <v>10261083.510587173</v>
      </c>
      <c r="M553" s="41">
        <v>1083271.0452482319</v>
      </c>
      <c r="N553" s="43">
        <v>1024025.8846206802</v>
      </c>
      <c r="O553" s="43">
        <v>236381.08951283898</v>
      </c>
      <c r="P553" s="43">
        <v>23566784.869976357</v>
      </c>
      <c r="AC553" s="50" t="str">
        <f t="shared" si="327"/>
        <v>2022DezembroNova Zelândia</v>
      </c>
      <c r="AD553" s="2">
        <v>2022</v>
      </c>
      <c r="AE553" s="2" t="s">
        <v>65</v>
      </c>
      <c r="AF553" s="2" t="s">
        <v>52</v>
      </c>
      <c r="AG553" s="2" t="s">
        <v>54</v>
      </c>
      <c r="AH553" s="54">
        <f t="shared" si="315"/>
        <v>38277146.651168346</v>
      </c>
      <c r="AI553" s="27">
        <f t="shared" si="329"/>
        <v>1.9430023680796112E-2</v>
      </c>
      <c r="AJ553" s="28">
        <f t="shared" si="330"/>
        <v>7886659.3294937275</v>
      </c>
      <c r="AK553" s="46">
        <f t="shared" si="331"/>
        <v>226863.02129485094</v>
      </c>
      <c r="AL553" s="46">
        <f t="shared" si="332"/>
        <v>206976.83664518443</v>
      </c>
      <c r="AM553" s="46">
        <f t="shared" si="333"/>
        <v>2114203.3061394989</v>
      </c>
      <c r="AN553" s="46">
        <f t="shared" si="334"/>
        <v>223198.18593679363</v>
      </c>
      <c r="AO553" s="46">
        <f t="shared" si="335"/>
        <v>210991.25726865654</v>
      </c>
      <c r="AP553" s="46">
        <f t="shared" si="336"/>
        <v>48704.182208561258</v>
      </c>
      <c r="AQ553" s="46">
        <f t="shared" si="337"/>
        <v>4855722.5400001835</v>
      </c>
      <c r="BG553" s="50" t="str">
        <f t="shared" si="323"/>
        <v>2022FevereiroNicarágua</v>
      </c>
      <c r="BH553" s="2">
        <v>2022</v>
      </c>
      <c r="BI553" s="55" t="s">
        <v>55</v>
      </c>
      <c r="BJ553" s="55" t="str">
        <f t="shared" si="328"/>
        <v>Fevereiro/2022</v>
      </c>
      <c r="BK553" s="2" t="s">
        <v>27</v>
      </c>
      <c r="BL553" s="2" t="s">
        <v>24</v>
      </c>
      <c r="BM553" s="52" t="s">
        <v>1203</v>
      </c>
      <c r="BN553" s="51">
        <f t="shared" si="324"/>
        <v>91786.952595579205</v>
      </c>
    </row>
    <row r="554" spans="4:66" x14ac:dyDescent="0.25">
      <c r="D554" t="str">
        <f t="shared" si="325"/>
        <v>2022DezembroOutros - Oceania</v>
      </c>
      <c r="E554" s="2">
        <v>2022</v>
      </c>
      <c r="F554" s="2" t="s">
        <v>65</v>
      </c>
      <c r="G554" s="2" t="s">
        <v>52</v>
      </c>
      <c r="H554" s="2" t="s">
        <v>1196</v>
      </c>
      <c r="I554" s="45">
        <f t="shared" si="326"/>
        <v>93006573.141229302</v>
      </c>
      <c r="J554" s="33">
        <v>9689310.1632438116</v>
      </c>
      <c r="K554" s="41">
        <v>2410901.4675052408</v>
      </c>
      <c r="L554" s="41">
        <v>24627516.798127282</v>
      </c>
      <c r="M554" s="41">
        <v>2599850.5085957558</v>
      </c>
      <c r="N554" s="43">
        <v>2457662.123089632</v>
      </c>
      <c r="O554" s="43">
        <v>945524.35805135593</v>
      </c>
      <c r="P554" s="43">
        <v>50275807.722616225</v>
      </c>
      <c r="AC554" s="50" t="str">
        <f t="shared" si="327"/>
        <v>2022DezembroOutros - Oceania</v>
      </c>
      <c r="AD554" s="2">
        <v>2022</v>
      </c>
      <c r="AE554" s="2" t="s">
        <v>65</v>
      </c>
      <c r="AF554" s="2" t="s">
        <v>52</v>
      </c>
      <c r="AG554" s="2" t="s">
        <v>1196</v>
      </c>
      <c r="AH554" s="54">
        <f t="shared" si="315"/>
        <v>93006573.141229302</v>
      </c>
      <c r="AI554" s="27">
        <f t="shared" si="329"/>
        <v>4.7211458447324516E-2</v>
      </c>
      <c r="AJ554" s="28">
        <f t="shared" si="330"/>
        <v>19163161.884903133</v>
      </c>
      <c r="AK554" s="46">
        <f t="shared" si="331"/>
        <v>1996394.5873946883</v>
      </c>
      <c r="AL554" s="46">
        <f t="shared" si="332"/>
        <v>496744.4079484425</v>
      </c>
      <c r="AM554" s="46">
        <f t="shared" si="333"/>
        <v>5074276.7450322881</v>
      </c>
      <c r="AN554" s="46">
        <f t="shared" si="334"/>
        <v>535675.64624830463</v>
      </c>
      <c r="AO554" s="46">
        <f t="shared" si="335"/>
        <v>506379.01744477556</v>
      </c>
      <c r="AP554" s="46">
        <f t="shared" si="336"/>
        <v>194816.72883424503</v>
      </c>
      <c r="AQ554" s="46">
        <f t="shared" si="337"/>
        <v>10358874.75200039</v>
      </c>
      <c r="BG554" s="50" t="str">
        <f t="shared" si="323"/>
        <v>2022FevereiroPanamá</v>
      </c>
      <c r="BH554" s="2">
        <v>2022</v>
      </c>
      <c r="BI554" s="55" t="s">
        <v>55</v>
      </c>
      <c r="BJ554" s="55" t="str">
        <f t="shared" si="328"/>
        <v>Fevereiro/2022</v>
      </c>
      <c r="BK554" s="2" t="s">
        <v>27</v>
      </c>
      <c r="BL554" s="2" t="s">
        <v>25</v>
      </c>
      <c r="BM554" s="52" t="s">
        <v>1203</v>
      </c>
      <c r="BN554" s="51">
        <f t="shared" si="324"/>
        <v>367147.81038231688</v>
      </c>
    </row>
    <row r="555" spans="4:66" x14ac:dyDescent="0.25">
      <c r="BG555" s="50" t="str">
        <f t="shared" si="323"/>
        <v>2022MarçoCosta Rica</v>
      </c>
      <c r="BH555" s="2">
        <v>2022</v>
      </c>
      <c r="BI555" s="55" t="s">
        <v>56</v>
      </c>
      <c r="BJ555" s="55" t="str">
        <f t="shared" si="328"/>
        <v>Março/2022</v>
      </c>
      <c r="BK555" s="2" t="s">
        <v>27</v>
      </c>
      <c r="BL555" s="2" t="s">
        <v>20</v>
      </c>
      <c r="BM555" s="52" t="s">
        <v>1203</v>
      </c>
      <c r="BN555" s="51">
        <f t="shared" si="324"/>
        <v>598049.36300557083</v>
      </c>
    </row>
    <row r="556" spans="4:66" x14ac:dyDescent="0.25">
      <c r="BG556" s="50" t="str">
        <f t="shared" si="323"/>
        <v>2022MarçoEl Salvador</v>
      </c>
      <c r="BH556" s="2">
        <v>2022</v>
      </c>
      <c r="BI556" s="55" t="s">
        <v>56</v>
      </c>
      <c r="BJ556" s="55" t="str">
        <f t="shared" si="328"/>
        <v>Março/2022</v>
      </c>
      <c r="BK556" s="2" t="s">
        <v>27</v>
      </c>
      <c r="BL556" s="2" t="s">
        <v>21</v>
      </c>
      <c r="BM556" s="52" t="s">
        <v>1203</v>
      </c>
      <c r="BN556" s="51">
        <f t="shared" si="324"/>
        <v>199349.78766852358</v>
      </c>
    </row>
    <row r="557" spans="4:66" x14ac:dyDescent="0.25">
      <c r="BG557" s="50" t="str">
        <f t="shared" si="323"/>
        <v>2022MarçoGuatemala</v>
      </c>
      <c r="BH557" s="2">
        <v>2022</v>
      </c>
      <c r="BI557" s="55" t="s">
        <v>56</v>
      </c>
      <c r="BJ557" s="55" t="str">
        <f t="shared" si="328"/>
        <v>Março/2022</v>
      </c>
      <c r="BK557" s="2" t="s">
        <v>27</v>
      </c>
      <c r="BL557" s="2" t="s">
        <v>22</v>
      </c>
      <c r="BM557" s="52" t="s">
        <v>1203</v>
      </c>
      <c r="BN557" s="51">
        <f t="shared" si="324"/>
        <v>996748.93834261817</v>
      </c>
    </row>
    <row r="558" spans="4:66" x14ac:dyDescent="0.25">
      <c r="BG558" s="50" t="str">
        <f t="shared" si="323"/>
        <v>2022MarçoHonduras</v>
      </c>
      <c r="BH558" s="2">
        <v>2022</v>
      </c>
      <c r="BI558" s="55" t="s">
        <v>56</v>
      </c>
      <c r="BJ558" s="55" t="str">
        <f t="shared" si="328"/>
        <v>Março/2022</v>
      </c>
      <c r="BK558" s="2" t="s">
        <v>27</v>
      </c>
      <c r="BL558" s="2" t="s">
        <v>23</v>
      </c>
      <c r="BM558" s="52" t="s">
        <v>1203</v>
      </c>
      <c r="BN558" s="51">
        <f t="shared" si="324"/>
        <v>149512.34075139271</v>
      </c>
    </row>
    <row r="559" spans="4:66" x14ac:dyDescent="0.25">
      <c r="BG559" s="50" t="str">
        <f t="shared" si="323"/>
        <v>2022MarçoNicarágua</v>
      </c>
      <c r="BH559" s="2">
        <v>2022</v>
      </c>
      <c r="BI559" s="55" t="s">
        <v>56</v>
      </c>
      <c r="BJ559" s="55" t="str">
        <f t="shared" si="328"/>
        <v>Março/2022</v>
      </c>
      <c r="BK559" s="2" t="s">
        <v>27</v>
      </c>
      <c r="BL559" s="2" t="s">
        <v>24</v>
      </c>
      <c r="BM559" s="52" t="s">
        <v>1203</v>
      </c>
      <c r="BN559" s="51">
        <f t="shared" si="324"/>
        <v>99674.893834261791</v>
      </c>
    </row>
    <row r="560" spans="4:66" x14ac:dyDescent="0.25">
      <c r="BG560" s="50" t="str">
        <f t="shared" si="323"/>
        <v>2022MarçoPanamá</v>
      </c>
      <c r="BH560" s="2">
        <v>2022</v>
      </c>
      <c r="BI560" s="55" t="s">
        <v>56</v>
      </c>
      <c r="BJ560" s="55" t="str">
        <f t="shared" si="328"/>
        <v>Março/2022</v>
      </c>
      <c r="BK560" s="2" t="s">
        <v>27</v>
      </c>
      <c r="BL560" s="2" t="s">
        <v>25</v>
      </c>
      <c r="BM560" s="52" t="s">
        <v>1203</v>
      </c>
      <c r="BN560" s="51">
        <f t="shared" si="324"/>
        <v>398699.57533704711</v>
      </c>
    </row>
    <row r="561" spans="59:66" x14ac:dyDescent="0.25">
      <c r="BG561" s="50" t="str">
        <f t="shared" si="323"/>
        <v>2022AbrilCosta Rica</v>
      </c>
      <c r="BH561" s="2">
        <v>2022</v>
      </c>
      <c r="BI561" s="55" t="s">
        <v>57</v>
      </c>
      <c r="BJ561" s="55" t="str">
        <f t="shared" si="328"/>
        <v>Abril/2022</v>
      </c>
      <c r="BK561" s="2" t="s">
        <v>27</v>
      </c>
      <c r="BL561" s="2" t="s">
        <v>20</v>
      </c>
      <c r="BM561" s="52" t="s">
        <v>1203</v>
      </c>
      <c r="BN561" s="51">
        <f t="shared" si="324"/>
        <v>642753.52665539936</v>
      </c>
    </row>
    <row r="562" spans="59:66" x14ac:dyDescent="0.25">
      <c r="BG562" s="50" t="str">
        <f t="shared" si="323"/>
        <v>2022AbrilEl Salvador</v>
      </c>
      <c r="BH562" s="2">
        <v>2022</v>
      </c>
      <c r="BI562" s="55" t="s">
        <v>57</v>
      </c>
      <c r="BJ562" s="55" t="str">
        <f t="shared" si="328"/>
        <v>Abril/2022</v>
      </c>
      <c r="BK562" s="2" t="s">
        <v>27</v>
      </c>
      <c r="BL562" s="2" t="s">
        <v>21</v>
      </c>
      <c r="BM562" s="52" t="s">
        <v>1203</v>
      </c>
      <c r="BN562" s="51">
        <f t="shared" si="324"/>
        <v>217547.347483366</v>
      </c>
    </row>
    <row r="563" spans="59:66" x14ac:dyDescent="0.25">
      <c r="BG563" s="50" t="str">
        <f t="shared" si="323"/>
        <v>2022AbrilGuatemala</v>
      </c>
      <c r="BH563" s="2">
        <v>2022</v>
      </c>
      <c r="BI563" s="55" t="s">
        <v>57</v>
      </c>
      <c r="BJ563" s="55" t="str">
        <f t="shared" si="328"/>
        <v>Abril/2022</v>
      </c>
      <c r="BK563" s="2" t="s">
        <v>27</v>
      </c>
      <c r="BL563" s="2" t="s">
        <v>22</v>
      </c>
      <c r="BM563" s="52" t="s">
        <v>1203</v>
      </c>
      <c r="BN563" s="51">
        <f t="shared" si="324"/>
        <v>1087736.7374168299</v>
      </c>
    </row>
    <row r="564" spans="59:66" x14ac:dyDescent="0.25">
      <c r="BG564" s="50" t="str">
        <f t="shared" si="323"/>
        <v>2022AbrilHonduras</v>
      </c>
      <c r="BH564" s="2">
        <v>2022</v>
      </c>
      <c r="BI564" s="55" t="s">
        <v>57</v>
      </c>
      <c r="BJ564" s="55" t="str">
        <f t="shared" si="328"/>
        <v>Abril/2022</v>
      </c>
      <c r="BK564" s="2" t="s">
        <v>27</v>
      </c>
      <c r="BL564" s="2" t="s">
        <v>23</v>
      </c>
      <c r="BM564" s="52" t="s">
        <v>1203</v>
      </c>
      <c r="BN564" s="51">
        <f t="shared" si="324"/>
        <v>163160.51061252446</v>
      </c>
    </row>
    <row r="565" spans="59:66" x14ac:dyDescent="0.25">
      <c r="BG565" s="50" t="str">
        <f t="shared" si="323"/>
        <v>2022AbrilNicarágua</v>
      </c>
      <c r="BH565" s="2">
        <v>2022</v>
      </c>
      <c r="BI565" s="55" t="s">
        <v>57</v>
      </c>
      <c r="BJ565" s="55" t="str">
        <f t="shared" si="328"/>
        <v>Abril/2022</v>
      </c>
      <c r="BK565" s="2" t="s">
        <v>27</v>
      </c>
      <c r="BL565" s="2" t="s">
        <v>24</v>
      </c>
      <c r="BM565" s="52" t="s">
        <v>1203</v>
      </c>
      <c r="BN565" s="51">
        <f t="shared" si="324"/>
        <v>108773.673741683</v>
      </c>
    </row>
    <row r="566" spans="59:66" x14ac:dyDescent="0.25">
      <c r="BG566" s="50" t="str">
        <f t="shared" si="323"/>
        <v>2022AbrilPanamá</v>
      </c>
      <c r="BH566" s="2">
        <v>2022</v>
      </c>
      <c r="BI566" s="55" t="s">
        <v>57</v>
      </c>
      <c r="BJ566" s="55" t="str">
        <f t="shared" si="328"/>
        <v>Abril/2022</v>
      </c>
      <c r="BK566" s="2" t="s">
        <v>27</v>
      </c>
      <c r="BL566" s="2" t="s">
        <v>25</v>
      </c>
      <c r="BM566" s="52" t="s">
        <v>1203</v>
      </c>
      <c r="BN566" s="51">
        <f t="shared" si="324"/>
        <v>415317.66337733506</v>
      </c>
    </row>
    <row r="567" spans="59:66" x14ac:dyDescent="0.25">
      <c r="BG567" s="50" t="str">
        <f t="shared" si="323"/>
        <v>2022MaioCosta Rica</v>
      </c>
      <c r="BH567" s="2">
        <v>2022</v>
      </c>
      <c r="BI567" s="55" t="s">
        <v>58</v>
      </c>
      <c r="BJ567" s="55" t="str">
        <f t="shared" si="328"/>
        <v>Maio/2022</v>
      </c>
      <c r="BK567" s="2" t="s">
        <v>27</v>
      </c>
      <c r="BL567" s="2" t="s">
        <v>20</v>
      </c>
      <c r="BM567" s="52" t="s">
        <v>1203</v>
      </c>
      <c r="BN567" s="51">
        <f t="shared" si="324"/>
        <v>687493.33810569555</v>
      </c>
    </row>
    <row r="568" spans="59:66" x14ac:dyDescent="0.25">
      <c r="BG568" s="50" t="str">
        <f t="shared" si="323"/>
        <v>2022MaioEl Salvador</v>
      </c>
      <c r="BH568" s="2">
        <v>2022</v>
      </c>
      <c r="BI568" s="55" t="s">
        <v>58</v>
      </c>
      <c r="BJ568" s="55" t="str">
        <f t="shared" si="328"/>
        <v>Maio/2022</v>
      </c>
      <c r="BK568" s="2" t="s">
        <v>27</v>
      </c>
      <c r="BL568" s="2" t="s">
        <v>21</v>
      </c>
      <c r="BM568" s="52" t="s">
        <v>1203</v>
      </c>
      <c r="BN568" s="51">
        <f t="shared" si="324"/>
        <v>235712.00163623848</v>
      </c>
    </row>
    <row r="569" spans="59:66" x14ac:dyDescent="0.25">
      <c r="BG569" s="50" t="str">
        <f t="shared" si="323"/>
        <v>2022MaioGuatemala</v>
      </c>
      <c r="BH569" s="2">
        <v>2022</v>
      </c>
      <c r="BI569" s="55" t="s">
        <v>58</v>
      </c>
      <c r="BJ569" s="55" t="str">
        <f t="shared" si="328"/>
        <v>Maio/2022</v>
      </c>
      <c r="BK569" s="2" t="s">
        <v>27</v>
      </c>
      <c r="BL569" s="2" t="s">
        <v>22</v>
      </c>
      <c r="BM569" s="52" t="s">
        <v>1203</v>
      </c>
      <c r="BN569" s="51">
        <f t="shared" si="324"/>
        <v>1178560.0081811922</v>
      </c>
    </row>
    <row r="570" spans="59:66" x14ac:dyDescent="0.25">
      <c r="BG570" s="50" t="str">
        <f t="shared" si="323"/>
        <v>2022MaioHonduras</v>
      </c>
      <c r="BH570" s="2">
        <v>2022</v>
      </c>
      <c r="BI570" s="55" t="s">
        <v>58</v>
      </c>
      <c r="BJ570" s="55" t="str">
        <f t="shared" si="328"/>
        <v>Maio/2022</v>
      </c>
      <c r="BK570" s="2" t="s">
        <v>27</v>
      </c>
      <c r="BL570" s="2" t="s">
        <v>23</v>
      </c>
      <c r="BM570" s="52" t="s">
        <v>1203</v>
      </c>
      <c r="BN570" s="51">
        <f t="shared" si="324"/>
        <v>176784.00122717884</v>
      </c>
    </row>
    <row r="571" spans="59:66" x14ac:dyDescent="0.25">
      <c r="BG571" s="50" t="str">
        <f t="shared" si="323"/>
        <v>2022MaioNicarágua</v>
      </c>
      <c r="BH571" s="2">
        <v>2022</v>
      </c>
      <c r="BI571" s="55" t="s">
        <v>58</v>
      </c>
      <c r="BJ571" s="55" t="str">
        <f t="shared" si="328"/>
        <v>Maio/2022</v>
      </c>
      <c r="BK571" s="2" t="s">
        <v>27</v>
      </c>
      <c r="BL571" s="2" t="s">
        <v>24</v>
      </c>
      <c r="BM571" s="52" t="s">
        <v>1203</v>
      </c>
      <c r="BN571" s="51">
        <f t="shared" si="324"/>
        <v>117856.00081811922</v>
      </c>
    </row>
    <row r="572" spans="59:66" x14ac:dyDescent="0.25">
      <c r="BG572" s="50" t="str">
        <f t="shared" si="323"/>
        <v>2022MaioPanamá</v>
      </c>
      <c r="BH572" s="2">
        <v>2022</v>
      </c>
      <c r="BI572" s="55" t="s">
        <v>58</v>
      </c>
      <c r="BJ572" s="55" t="str">
        <f t="shared" si="328"/>
        <v>Maio/2022</v>
      </c>
      <c r="BK572" s="2" t="s">
        <v>27</v>
      </c>
      <c r="BL572" s="2" t="s">
        <v>25</v>
      </c>
      <c r="BM572" s="52" t="s">
        <v>1203</v>
      </c>
      <c r="BN572" s="51">
        <f t="shared" si="324"/>
        <v>432138.66966643726</v>
      </c>
    </row>
    <row r="573" spans="59:66" x14ac:dyDescent="0.25">
      <c r="BG573" s="50" t="str">
        <f t="shared" si="323"/>
        <v>2022JunhoCosta Rica</v>
      </c>
      <c r="BH573" s="2">
        <v>2022</v>
      </c>
      <c r="BI573" s="55" t="s">
        <v>59</v>
      </c>
      <c r="BJ573" s="55" t="str">
        <f t="shared" si="328"/>
        <v>Junho/2022</v>
      </c>
      <c r="BK573" s="2" t="s">
        <v>27</v>
      </c>
      <c r="BL573" s="2" t="s">
        <v>20</v>
      </c>
      <c r="BM573" s="52" t="s">
        <v>1203</v>
      </c>
      <c r="BN573" s="51">
        <f t="shared" si="324"/>
        <v>732261.36833180557</v>
      </c>
    </row>
    <row r="574" spans="59:66" x14ac:dyDescent="0.25">
      <c r="BG574" s="50" t="str">
        <f t="shared" si="323"/>
        <v>2022JunhoEl Salvador</v>
      </c>
      <c r="BH574" s="2">
        <v>2022</v>
      </c>
      <c r="BI574" s="55" t="s">
        <v>59</v>
      </c>
      <c r="BJ574" s="55" t="str">
        <f t="shared" si="328"/>
        <v>Junho/2022</v>
      </c>
      <c r="BK574" s="2" t="s">
        <v>27</v>
      </c>
      <c r="BL574" s="2" t="s">
        <v>21</v>
      </c>
      <c r="BM574" s="52" t="s">
        <v>1203</v>
      </c>
      <c r="BN574" s="51">
        <f t="shared" si="324"/>
        <v>253850.60768835925</v>
      </c>
    </row>
    <row r="575" spans="59:66" x14ac:dyDescent="0.25">
      <c r="BG575" s="50" t="str">
        <f t="shared" si="323"/>
        <v>2022JunhoGuatemala</v>
      </c>
      <c r="BH575" s="2">
        <v>2022</v>
      </c>
      <c r="BI575" s="55" t="s">
        <v>59</v>
      </c>
      <c r="BJ575" s="55" t="str">
        <f t="shared" si="328"/>
        <v>Junho/2022</v>
      </c>
      <c r="BK575" s="2" t="s">
        <v>27</v>
      </c>
      <c r="BL575" s="2" t="s">
        <v>22</v>
      </c>
      <c r="BM575" s="52" t="s">
        <v>1203</v>
      </c>
      <c r="BN575" s="51">
        <f t="shared" si="324"/>
        <v>1269253.0384417961</v>
      </c>
    </row>
    <row r="576" spans="59:66" x14ac:dyDescent="0.25">
      <c r="BG576" s="50" t="str">
        <f t="shared" si="323"/>
        <v>2022JunhoHonduras</v>
      </c>
      <c r="BH576" s="2">
        <v>2022</v>
      </c>
      <c r="BI576" s="55" t="s">
        <v>59</v>
      </c>
      <c r="BJ576" s="55" t="str">
        <f t="shared" si="328"/>
        <v>Junho/2022</v>
      </c>
      <c r="BK576" s="2" t="s">
        <v>27</v>
      </c>
      <c r="BL576" s="2" t="s">
        <v>23</v>
      </c>
      <c r="BM576" s="52" t="s">
        <v>1203</v>
      </c>
      <c r="BN576" s="51">
        <f t="shared" si="324"/>
        <v>190387.95576626938</v>
      </c>
    </row>
    <row r="577" spans="59:66" x14ac:dyDescent="0.25">
      <c r="BG577" s="50" t="str">
        <f t="shared" si="323"/>
        <v>2022JunhoNicarágua</v>
      </c>
      <c r="BH577" s="2">
        <v>2022</v>
      </c>
      <c r="BI577" s="55" t="s">
        <v>59</v>
      </c>
      <c r="BJ577" s="55" t="str">
        <f t="shared" si="328"/>
        <v>Junho/2022</v>
      </c>
      <c r="BK577" s="2" t="s">
        <v>27</v>
      </c>
      <c r="BL577" s="2" t="s">
        <v>24</v>
      </c>
      <c r="BM577" s="52" t="s">
        <v>1203</v>
      </c>
      <c r="BN577" s="51">
        <f t="shared" si="324"/>
        <v>126925.30384417961</v>
      </c>
    </row>
    <row r="578" spans="59:66" x14ac:dyDescent="0.25">
      <c r="BG578" s="50" t="str">
        <f t="shared" si="323"/>
        <v>2022JunhoPanamá</v>
      </c>
      <c r="BH578" s="2">
        <v>2022</v>
      </c>
      <c r="BI578" s="55" t="s">
        <v>59</v>
      </c>
      <c r="BJ578" s="55" t="str">
        <f t="shared" si="328"/>
        <v>Junho/2022</v>
      </c>
      <c r="BK578" s="2" t="s">
        <v>27</v>
      </c>
      <c r="BL578" s="2" t="s">
        <v>25</v>
      </c>
      <c r="BM578" s="52" t="s">
        <v>1203</v>
      </c>
      <c r="BN578" s="51">
        <f t="shared" si="324"/>
        <v>449120.30591017398</v>
      </c>
    </row>
    <row r="579" spans="59:66" x14ac:dyDescent="0.25">
      <c r="BG579" s="50" t="str">
        <f t="shared" ref="BG579:BG642" si="338">BH579&amp;BI579&amp;BL579</f>
        <v>2022JulhoCosta Rica</v>
      </c>
      <c r="BH579" s="2">
        <v>2022</v>
      </c>
      <c r="BI579" s="55" t="s">
        <v>60</v>
      </c>
      <c r="BJ579" s="55" t="str">
        <f t="shared" si="328"/>
        <v>Julho/2022</v>
      </c>
      <c r="BK579" s="2" t="s">
        <v>27</v>
      </c>
      <c r="BL579" s="2" t="s">
        <v>20</v>
      </c>
      <c r="BM579" s="52" t="s">
        <v>1203</v>
      </c>
      <c r="BN579" s="51">
        <f t="shared" ref="BN579:BN642" si="339">VLOOKUP(BG579,AC:AQ,VLOOKUP(BM579,$BP$2:$BQ$16,2,FALSE),FALSE)</f>
        <v>777052.11850883567</v>
      </c>
    </row>
    <row r="580" spans="59:66" x14ac:dyDescent="0.25">
      <c r="BG580" s="50" t="str">
        <f t="shared" si="338"/>
        <v>2022JulhoEl Salvador</v>
      </c>
      <c r="BH580" s="2">
        <v>2022</v>
      </c>
      <c r="BI580" s="55" t="s">
        <v>60</v>
      </c>
      <c r="BJ580" s="55" t="str">
        <f t="shared" ref="BJ580:BJ643" si="340">BI580&amp;"/"&amp;BH580</f>
        <v>Julho/2022</v>
      </c>
      <c r="BK580" s="2" t="s">
        <v>27</v>
      </c>
      <c r="BL580" s="2" t="s">
        <v>21</v>
      </c>
      <c r="BM580" s="52" t="s">
        <v>1203</v>
      </c>
      <c r="BN580" s="51">
        <f t="shared" si="339"/>
        <v>271968.24147809244</v>
      </c>
    </row>
    <row r="581" spans="59:66" x14ac:dyDescent="0.25">
      <c r="BG581" s="50" t="str">
        <f t="shared" si="338"/>
        <v>2022JulhoGuatemala</v>
      </c>
      <c r="BH581" s="2">
        <v>2022</v>
      </c>
      <c r="BI581" s="55" t="s">
        <v>60</v>
      </c>
      <c r="BJ581" s="55" t="str">
        <f t="shared" si="340"/>
        <v>Julho/2022</v>
      </c>
      <c r="BK581" s="2" t="s">
        <v>27</v>
      </c>
      <c r="BL581" s="2" t="s">
        <v>22</v>
      </c>
      <c r="BM581" s="52" t="s">
        <v>1203</v>
      </c>
      <c r="BN581" s="51">
        <f t="shared" si="339"/>
        <v>1359841.2073904623</v>
      </c>
    </row>
    <row r="582" spans="59:66" x14ac:dyDescent="0.25">
      <c r="BG582" s="50" t="str">
        <f t="shared" si="338"/>
        <v>2022JulhoHonduras</v>
      </c>
      <c r="BH582" s="2">
        <v>2022</v>
      </c>
      <c r="BI582" s="55" t="s">
        <v>60</v>
      </c>
      <c r="BJ582" s="55" t="str">
        <f t="shared" si="340"/>
        <v>Julho/2022</v>
      </c>
      <c r="BK582" s="2" t="s">
        <v>27</v>
      </c>
      <c r="BL582" s="2" t="s">
        <v>23</v>
      </c>
      <c r="BM582" s="52" t="s">
        <v>1203</v>
      </c>
      <c r="BN582" s="51">
        <f t="shared" si="339"/>
        <v>203976.18110856938</v>
      </c>
    </row>
    <row r="583" spans="59:66" x14ac:dyDescent="0.25">
      <c r="BG583" s="50" t="str">
        <f t="shared" si="338"/>
        <v>2022JulhoNicarágua</v>
      </c>
      <c r="BH583" s="2">
        <v>2022</v>
      </c>
      <c r="BI583" s="55" t="s">
        <v>60</v>
      </c>
      <c r="BJ583" s="55" t="str">
        <f t="shared" si="340"/>
        <v>Julho/2022</v>
      </c>
      <c r="BK583" s="2" t="s">
        <v>27</v>
      </c>
      <c r="BL583" s="2" t="s">
        <v>24</v>
      </c>
      <c r="BM583" s="52" t="s">
        <v>1203</v>
      </c>
      <c r="BN583" s="51">
        <f t="shared" si="339"/>
        <v>135984.12073904622</v>
      </c>
    </row>
    <row r="584" spans="59:66" x14ac:dyDescent="0.25">
      <c r="BG584" s="50" t="str">
        <f t="shared" si="338"/>
        <v>2022JulhoPanamá</v>
      </c>
      <c r="BH584" s="2">
        <v>2022</v>
      </c>
      <c r="BI584" s="55" t="s">
        <v>60</v>
      </c>
      <c r="BJ584" s="55" t="str">
        <f t="shared" si="340"/>
        <v>Julho/2022</v>
      </c>
      <c r="BK584" s="2" t="s">
        <v>27</v>
      </c>
      <c r="BL584" s="2" t="s">
        <v>25</v>
      </c>
      <c r="BM584" s="52" t="s">
        <v>1203</v>
      </c>
      <c r="BN584" s="51">
        <f t="shared" si="339"/>
        <v>466231.27110530128</v>
      </c>
    </row>
    <row r="585" spans="59:66" x14ac:dyDescent="0.25">
      <c r="BG585" s="50" t="str">
        <f t="shared" si="338"/>
        <v>2022AgostoCosta Rica</v>
      </c>
      <c r="BH585" s="2">
        <v>2022</v>
      </c>
      <c r="BI585" s="55" t="s">
        <v>61</v>
      </c>
      <c r="BJ585" s="55" t="str">
        <f t="shared" si="340"/>
        <v>Agosto/2022</v>
      </c>
      <c r="BK585" s="2" t="s">
        <v>27</v>
      </c>
      <c r="BL585" s="2" t="s">
        <v>20</v>
      </c>
      <c r="BM585" s="52" t="s">
        <v>1203</v>
      </c>
      <c r="BN585" s="51">
        <f t="shared" si="339"/>
        <v>821861.43136917066</v>
      </c>
    </row>
    <row r="586" spans="59:66" x14ac:dyDescent="0.25">
      <c r="BG586" s="50" t="str">
        <f t="shared" si="338"/>
        <v>2022AgostoEl Salvador</v>
      </c>
      <c r="BH586" s="2">
        <v>2022</v>
      </c>
      <c r="BI586" s="55" t="s">
        <v>61</v>
      </c>
      <c r="BJ586" s="55" t="str">
        <f t="shared" si="340"/>
        <v>Agosto/2022</v>
      </c>
      <c r="BK586" s="2" t="s">
        <v>27</v>
      </c>
      <c r="BL586" s="2" t="s">
        <v>21</v>
      </c>
      <c r="BM586" s="52" t="s">
        <v>1203</v>
      </c>
      <c r="BN586" s="51">
        <f t="shared" si="339"/>
        <v>290068.74048323673</v>
      </c>
    </row>
    <row r="587" spans="59:66" x14ac:dyDescent="0.25">
      <c r="BG587" s="50" t="str">
        <f t="shared" si="338"/>
        <v>2022AgostoGuatemala</v>
      </c>
      <c r="BH587" s="2">
        <v>2022</v>
      </c>
      <c r="BI587" s="55" t="s">
        <v>61</v>
      </c>
      <c r="BJ587" s="55" t="str">
        <f t="shared" si="340"/>
        <v>Agosto/2022</v>
      </c>
      <c r="BK587" s="2" t="s">
        <v>27</v>
      </c>
      <c r="BL587" s="2" t="s">
        <v>22</v>
      </c>
      <c r="BM587" s="52" t="s">
        <v>1203</v>
      </c>
      <c r="BN587" s="51">
        <f t="shared" si="339"/>
        <v>1450343.7024161837</v>
      </c>
    </row>
    <row r="588" spans="59:66" x14ac:dyDescent="0.25">
      <c r="BG588" s="50" t="str">
        <f t="shared" si="338"/>
        <v>2022AgostoHonduras</v>
      </c>
      <c r="BH588" s="2">
        <v>2022</v>
      </c>
      <c r="BI588" s="55" t="s">
        <v>61</v>
      </c>
      <c r="BJ588" s="55" t="str">
        <f t="shared" si="340"/>
        <v>Agosto/2022</v>
      </c>
      <c r="BK588" s="2" t="s">
        <v>27</v>
      </c>
      <c r="BL588" s="2" t="s">
        <v>23</v>
      </c>
      <c r="BM588" s="52" t="s">
        <v>1203</v>
      </c>
      <c r="BN588" s="51">
        <f t="shared" si="339"/>
        <v>217551.55536242752</v>
      </c>
    </row>
    <row r="589" spans="59:66" x14ac:dyDescent="0.25">
      <c r="BG589" s="50" t="str">
        <f t="shared" si="338"/>
        <v>2022AgostoNicarágua</v>
      </c>
      <c r="BH589" s="2">
        <v>2022</v>
      </c>
      <c r="BI589" s="55" t="s">
        <v>61</v>
      </c>
      <c r="BJ589" s="55" t="str">
        <f t="shared" si="340"/>
        <v>Agosto/2022</v>
      </c>
      <c r="BK589" s="2" t="s">
        <v>27</v>
      </c>
      <c r="BL589" s="2" t="s">
        <v>24</v>
      </c>
      <c r="BM589" s="52" t="s">
        <v>1203</v>
      </c>
      <c r="BN589" s="51">
        <f t="shared" si="339"/>
        <v>145034.37024161834</v>
      </c>
    </row>
    <row r="590" spans="59:66" x14ac:dyDescent="0.25">
      <c r="BG590" s="50" t="str">
        <f t="shared" si="338"/>
        <v>2022AgostoPanamá</v>
      </c>
      <c r="BH590" s="2">
        <v>2022</v>
      </c>
      <c r="BI590" s="55" t="s">
        <v>61</v>
      </c>
      <c r="BJ590" s="55" t="str">
        <f t="shared" si="340"/>
        <v>Agosto/2022</v>
      </c>
      <c r="BK590" s="2" t="s">
        <v>27</v>
      </c>
      <c r="BL590" s="2" t="s">
        <v>25</v>
      </c>
      <c r="BM590" s="52" t="s">
        <v>1203</v>
      </c>
      <c r="BN590" s="51">
        <f t="shared" si="339"/>
        <v>483447.90080539457</v>
      </c>
    </row>
    <row r="591" spans="59:66" x14ac:dyDescent="0.25">
      <c r="BG591" s="50" t="str">
        <f t="shared" si="338"/>
        <v>2022SetembroCosta Rica</v>
      </c>
      <c r="BH591" s="2">
        <v>2022</v>
      </c>
      <c r="BI591" s="55" t="s">
        <v>62</v>
      </c>
      <c r="BJ591" s="55" t="str">
        <f t="shared" si="340"/>
        <v>Setembro/2022</v>
      </c>
      <c r="BK591" s="2" t="s">
        <v>27</v>
      </c>
      <c r="BL591" s="2" t="s">
        <v>20</v>
      </c>
      <c r="BM591" s="52" t="s">
        <v>1203</v>
      </c>
      <c r="BN591" s="51">
        <f t="shared" si="339"/>
        <v>866686.10559443303</v>
      </c>
    </row>
    <row r="592" spans="59:66" x14ac:dyDescent="0.25">
      <c r="BG592" s="50" t="str">
        <f t="shared" si="338"/>
        <v>2022SetembroEl Salvador</v>
      </c>
      <c r="BH592" s="2">
        <v>2022</v>
      </c>
      <c r="BI592" s="55" t="s">
        <v>62</v>
      </c>
      <c r="BJ592" s="55" t="str">
        <f t="shared" si="340"/>
        <v>Setembro/2022</v>
      </c>
      <c r="BK592" s="2" t="s">
        <v>27</v>
      </c>
      <c r="BL592" s="2" t="s">
        <v>21</v>
      </c>
      <c r="BM592" s="52" t="s">
        <v>1203</v>
      </c>
      <c r="BN592" s="51">
        <f t="shared" si="339"/>
        <v>308155.05976690952</v>
      </c>
    </row>
    <row r="593" spans="59:66" x14ac:dyDescent="0.25">
      <c r="BG593" s="50" t="str">
        <f t="shared" si="338"/>
        <v>2022SetembroGuatemala</v>
      </c>
      <c r="BH593" s="2">
        <v>2022</v>
      </c>
      <c r="BI593" s="55" t="s">
        <v>62</v>
      </c>
      <c r="BJ593" s="55" t="str">
        <f t="shared" si="340"/>
        <v>Setembro/2022</v>
      </c>
      <c r="BK593" s="2" t="s">
        <v>27</v>
      </c>
      <c r="BL593" s="2" t="s">
        <v>22</v>
      </c>
      <c r="BM593" s="52" t="s">
        <v>1203</v>
      </c>
      <c r="BN593" s="51">
        <f t="shared" si="339"/>
        <v>1540775.2988345474</v>
      </c>
    </row>
    <row r="594" spans="59:66" x14ac:dyDescent="0.25">
      <c r="BG594" s="50" t="str">
        <f t="shared" si="338"/>
        <v>2022SetembroHonduras</v>
      </c>
      <c r="BH594" s="2">
        <v>2022</v>
      </c>
      <c r="BI594" s="55" t="s">
        <v>62</v>
      </c>
      <c r="BJ594" s="55" t="str">
        <f t="shared" si="340"/>
        <v>Setembro/2022</v>
      </c>
      <c r="BK594" s="2" t="s">
        <v>27</v>
      </c>
      <c r="BL594" s="2" t="s">
        <v>23</v>
      </c>
      <c r="BM594" s="52" t="s">
        <v>1203</v>
      </c>
      <c r="BN594" s="51">
        <f t="shared" si="339"/>
        <v>231116.29482518215</v>
      </c>
    </row>
    <row r="595" spans="59:66" x14ac:dyDescent="0.25">
      <c r="BG595" s="50" t="str">
        <f t="shared" si="338"/>
        <v>2022SetembroNicarágua</v>
      </c>
      <c r="BH595" s="2">
        <v>2022</v>
      </c>
      <c r="BI595" s="55" t="s">
        <v>62</v>
      </c>
      <c r="BJ595" s="55" t="str">
        <f t="shared" si="340"/>
        <v>Setembro/2022</v>
      </c>
      <c r="BK595" s="2" t="s">
        <v>27</v>
      </c>
      <c r="BL595" s="2" t="s">
        <v>24</v>
      </c>
      <c r="BM595" s="52" t="s">
        <v>1203</v>
      </c>
      <c r="BN595" s="51">
        <f t="shared" si="339"/>
        <v>154077.52988345476</v>
      </c>
    </row>
    <row r="596" spans="59:66" x14ac:dyDescent="0.25">
      <c r="BG596" s="50" t="str">
        <f t="shared" si="338"/>
        <v>2022SetembroPanamá</v>
      </c>
      <c r="BH596" s="2">
        <v>2022</v>
      </c>
      <c r="BI596" s="55" t="s">
        <v>62</v>
      </c>
      <c r="BJ596" s="55" t="str">
        <f t="shared" si="340"/>
        <v>Setembro/2022</v>
      </c>
      <c r="BK596" s="2" t="s">
        <v>27</v>
      </c>
      <c r="BL596" s="2" t="s">
        <v>25</v>
      </c>
      <c r="BM596" s="52" t="s">
        <v>1203</v>
      </c>
      <c r="BN596" s="51">
        <f t="shared" si="339"/>
        <v>500751.97212122788</v>
      </c>
    </row>
    <row r="597" spans="59:66" x14ac:dyDescent="0.25">
      <c r="BG597" s="50" t="str">
        <f t="shared" si="338"/>
        <v>2022OutubroCosta Rica</v>
      </c>
      <c r="BH597" s="2">
        <v>2022</v>
      </c>
      <c r="BI597" s="55" t="s">
        <v>63</v>
      </c>
      <c r="BJ597" s="55" t="str">
        <f t="shared" si="340"/>
        <v>Outubro/2022</v>
      </c>
      <c r="BK597" s="2" t="s">
        <v>27</v>
      </c>
      <c r="BL597" s="2" t="s">
        <v>20</v>
      </c>
      <c r="BM597" s="52" t="s">
        <v>1203</v>
      </c>
      <c r="BN597" s="51">
        <f t="shared" si="339"/>
        <v>911523.63598098746</v>
      </c>
    </row>
    <row r="598" spans="59:66" x14ac:dyDescent="0.25">
      <c r="BG598" s="50" t="str">
        <f t="shared" si="338"/>
        <v>2022OutubroEl Salvador</v>
      </c>
      <c r="BH598" s="2">
        <v>2022</v>
      </c>
      <c r="BI598" s="55" t="s">
        <v>63</v>
      </c>
      <c r="BJ598" s="55" t="str">
        <f t="shared" si="340"/>
        <v>Outubro/2022</v>
      </c>
      <c r="BK598" s="2" t="s">
        <v>27</v>
      </c>
      <c r="BL598" s="2" t="s">
        <v>21</v>
      </c>
      <c r="BM598" s="52" t="s">
        <v>1203</v>
      </c>
      <c r="BN598" s="51">
        <f t="shared" si="339"/>
        <v>326229.51182477444</v>
      </c>
    </row>
    <row r="599" spans="59:66" x14ac:dyDescent="0.25">
      <c r="BG599" s="50" t="str">
        <f t="shared" si="338"/>
        <v>2022OutubroGuatemala</v>
      </c>
      <c r="BH599" s="2">
        <v>2022</v>
      </c>
      <c r="BI599" s="55" t="s">
        <v>63</v>
      </c>
      <c r="BJ599" s="55" t="str">
        <f t="shared" si="340"/>
        <v>Outubro/2022</v>
      </c>
      <c r="BK599" s="2" t="s">
        <v>27</v>
      </c>
      <c r="BL599" s="2" t="s">
        <v>22</v>
      </c>
      <c r="BM599" s="52" t="s">
        <v>1203</v>
      </c>
      <c r="BN599" s="51">
        <f t="shared" si="339"/>
        <v>1631147.5591238721</v>
      </c>
    </row>
    <row r="600" spans="59:66" x14ac:dyDescent="0.25">
      <c r="BG600" s="50" t="str">
        <f t="shared" si="338"/>
        <v>2022OutubroHonduras</v>
      </c>
      <c r="BH600" s="2">
        <v>2022</v>
      </c>
      <c r="BI600" s="55" t="s">
        <v>63</v>
      </c>
      <c r="BJ600" s="55" t="str">
        <f t="shared" si="340"/>
        <v>Outubro/2022</v>
      </c>
      <c r="BK600" s="2" t="s">
        <v>27</v>
      </c>
      <c r="BL600" s="2" t="s">
        <v>23</v>
      </c>
      <c r="BM600" s="52" t="s">
        <v>1203</v>
      </c>
      <c r="BN600" s="51">
        <f t="shared" si="339"/>
        <v>244672.13386858077</v>
      </c>
    </row>
    <row r="601" spans="59:66" x14ac:dyDescent="0.25">
      <c r="BG601" s="50" t="str">
        <f t="shared" si="338"/>
        <v>2022OutubroNicarágua</v>
      </c>
      <c r="BH601" s="2">
        <v>2022</v>
      </c>
      <c r="BI601" s="55" t="s">
        <v>63</v>
      </c>
      <c r="BJ601" s="55" t="str">
        <f t="shared" si="340"/>
        <v>Outubro/2022</v>
      </c>
      <c r="BK601" s="2" t="s">
        <v>27</v>
      </c>
      <c r="BL601" s="2" t="s">
        <v>24</v>
      </c>
      <c r="BM601" s="52" t="s">
        <v>1203</v>
      </c>
      <c r="BN601" s="51">
        <f t="shared" si="339"/>
        <v>163114.75591238722</v>
      </c>
    </row>
    <row r="602" spans="59:66" x14ac:dyDescent="0.25">
      <c r="BG602" s="50" t="str">
        <f t="shared" si="338"/>
        <v>2022OutubroPanamá</v>
      </c>
      <c r="BH602" s="2">
        <v>2022</v>
      </c>
      <c r="BI602" s="55" t="s">
        <v>63</v>
      </c>
      <c r="BJ602" s="55" t="str">
        <f t="shared" si="340"/>
        <v>Outubro/2022</v>
      </c>
      <c r="BK602" s="2" t="s">
        <v>27</v>
      </c>
      <c r="BL602" s="2" t="s">
        <v>25</v>
      </c>
      <c r="BM602" s="52" t="s">
        <v>1203</v>
      </c>
      <c r="BN602" s="51">
        <f t="shared" si="339"/>
        <v>518129.22466287704</v>
      </c>
    </row>
    <row r="603" spans="59:66" x14ac:dyDescent="0.25">
      <c r="BG603" s="50" t="str">
        <f t="shared" si="338"/>
        <v>2022NovembroCosta Rica</v>
      </c>
      <c r="BH603" s="2">
        <v>2022</v>
      </c>
      <c r="BI603" s="55" t="s">
        <v>64</v>
      </c>
      <c r="BJ603" s="55" t="str">
        <f t="shared" si="340"/>
        <v>Novembro/2022</v>
      </c>
      <c r="BK603" s="2" t="s">
        <v>27</v>
      </c>
      <c r="BL603" s="2" t="s">
        <v>20</v>
      </c>
      <c r="BM603" s="52" t="s">
        <v>1203</v>
      </c>
      <c r="BN603" s="51">
        <f t="shared" si="339"/>
        <v>956372.03398589953</v>
      </c>
    </row>
    <row r="604" spans="59:66" x14ac:dyDescent="0.25">
      <c r="BG604" s="50" t="str">
        <f t="shared" si="338"/>
        <v>2022NovembroEl Salvador</v>
      </c>
      <c r="BH604" s="2">
        <v>2022</v>
      </c>
      <c r="BI604" s="55" t="s">
        <v>64</v>
      </c>
      <c r="BJ604" s="55" t="str">
        <f t="shared" si="340"/>
        <v>Novembro/2022</v>
      </c>
      <c r="BK604" s="2" t="s">
        <v>27</v>
      </c>
      <c r="BL604" s="2" t="s">
        <v>21</v>
      </c>
      <c r="BM604" s="52" t="s">
        <v>1203</v>
      </c>
      <c r="BN604" s="51">
        <f t="shared" si="339"/>
        <v>344293.93223492382</v>
      </c>
    </row>
    <row r="605" spans="59:66" x14ac:dyDescent="0.25">
      <c r="BG605" s="50" t="str">
        <f t="shared" si="338"/>
        <v>2022NovembroGuatemala</v>
      </c>
      <c r="BH605" s="2">
        <v>2022</v>
      </c>
      <c r="BI605" s="55" t="s">
        <v>64</v>
      </c>
      <c r="BJ605" s="55" t="str">
        <f t="shared" si="340"/>
        <v>Novembro/2022</v>
      </c>
      <c r="BK605" s="2" t="s">
        <v>27</v>
      </c>
      <c r="BL605" s="2" t="s">
        <v>22</v>
      </c>
      <c r="BM605" s="52" t="s">
        <v>1203</v>
      </c>
      <c r="BN605" s="51">
        <f t="shared" si="339"/>
        <v>1721469.6611746196</v>
      </c>
    </row>
    <row r="606" spans="59:66" x14ac:dyDescent="0.25">
      <c r="BG606" s="50" t="str">
        <f t="shared" si="338"/>
        <v>2022NovembroHonduras</v>
      </c>
      <c r="BH606" s="2">
        <v>2022</v>
      </c>
      <c r="BI606" s="55" t="s">
        <v>64</v>
      </c>
      <c r="BJ606" s="55" t="str">
        <f t="shared" si="340"/>
        <v>Novembro/2022</v>
      </c>
      <c r="BK606" s="2" t="s">
        <v>27</v>
      </c>
      <c r="BL606" s="2" t="s">
        <v>23</v>
      </c>
      <c r="BM606" s="52" t="s">
        <v>1203</v>
      </c>
      <c r="BN606" s="51">
        <f t="shared" si="339"/>
        <v>258220.44917619295</v>
      </c>
    </row>
    <row r="607" spans="59:66" x14ac:dyDescent="0.25">
      <c r="BG607" s="50" t="str">
        <f t="shared" si="338"/>
        <v>2022NovembroNicarágua</v>
      </c>
      <c r="BH607" s="2">
        <v>2022</v>
      </c>
      <c r="BI607" s="55" t="s">
        <v>64</v>
      </c>
      <c r="BJ607" s="55" t="str">
        <f t="shared" si="340"/>
        <v>Novembro/2022</v>
      </c>
      <c r="BK607" s="2" t="s">
        <v>27</v>
      </c>
      <c r="BL607" s="2" t="s">
        <v>24</v>
      </c>
      <c r="BM607" s="52" t="s">
        <v>1203</v>
      </c>
      <c r="BN607" s="51">
        <f t="shared" si="339"/>
        <v>172146.96611746191</v>
      </c>
    </row>
    <row r="608" spans="59:66" x14ac:dyDescent="0.25">
      <c r="BG608" s="50" t="str">
        <f t="shared" si="338"/>
        <v>2022NovembroPanamá</v>
      </c>
      <c r="BH608" s="2">
        <v>2022</v>
      </c>
      <c r="BI608" s="55" t="s">
        <v>64</v>
      </c>
      <c r="BJ608" s="55" t="str">
        <f t="shared" si="340"/>
        <v>Novembro/2022</v>
      </c>
      <c r="BK608" s="2" t="s">
        <v>27</v>
      </c>
      <c r="BL608" s="2" t="s">
        <v>25</v>
      </c>
      <c r="BM608" s="52" t="s">
        <v>1203</v>
      </c>
      <c r="BN608" s="51">
        <f t="shared" si="339"/>
        <v>535568.33903210366</v>
      </c>
    </row>
    <row r="609" spans="59:66" x14ac:dyDescent="0.25">
      <c r="BG609" s="50" t="str">
        <f t="shared" si="338"/>
        <v>2022DezembroCosta Rica</v>
      </c>
      <c r="BH609" s="2">
        <v>2022</v>
      </c>
      <c r="BI609" s="55" t="s">
        <v>65</v>
      </c>
      <c r="BJ609" s="55" t="str">
        <f t="shared" si="340"/>
        <v>Dezembro/2022</v>
      </c>
      <c r="BK609" s="2" t="s">
        <v>27</v>
      </c>
      <c r="BL609" s="2" t="s">
        <v>20</v>
      </c>
      <c r="BM609" s="52" t="s">
        <v>1203</v>
      </c>
      <c r="BN609" s="51">
        <f t="shared" si="339"/>
        <v>1001229.7010655351</v>
      </c>
    </row>
    <row r="610" spans="59:66" x14ac:dyDescent="0.25">
      <c r="BG610" s="50" t="str">
        <f t="shared" si="338"/>
        <v>2022DezembroEl Salvador</v>
      </c>
      <c r="BH610" s="2">
        <v>2022</v>
      </c>
      <c r="BI610" s="55" t="s">
        <v>65</v>
      </c>
      <c r="BJ610" s="55" t="str">
        <f t="shared" si="340"/>
        <v>Dezembro/2022</v>
      </c>
      <c r="BK610" s="2" t="s">
        <v>27</v>
      </c>
      <c r="BL610" s="2" t="s">
        <v>21</v>
      </c>
      <c r="BM610" s="52" t="s">
        <v>1203</v>
      </c>
      <c r="BN610" s="51">
        <f t="shared" si="339"/>
        <v>362349.79657609836</v>
      </c>
    </row>
    <row r="611" spans="59:66" x14ac:dyDescent="0.25">
      <c r="BG611" s="50" t="str">
        <f t="shared" si="338"/>
        <v>2022DezembroGuatemala</v>
      </c>
      <c r="BH611" s="2">
        <v>2022</v>
      </c>
      <c r="BI611" s="55" t="s">
        <v>65</v>
      </c>
      <c r="BJ611" s="55" t="str">
        <f t="shared" si="340"/>
        <v>Dezembro/2022</v>
      </c>
      <c r="BK611" s="2" t="s">
        <v>27</v>
      </c>
      <c r="BL611" s="2" t="s">
        <v>22</v>
      </c>
      <c r="BM611" s="52" t="s">
        <v>1203</v>
      </c>
      <c r="BN611" s="51">
        <f t="shared" si="339"/>
        <v>1811748.9828804925</v>
      </c>
    </row>
    <row r="612" spans="59:66" x14ac:dyDescent="0.25">
      <c r="BG612" s="50" t="str">
        <f t="shared" si="338"/>
        <v>2022DezembroHonduras</v>
      </c>
      <c r="BH612" s="2">
        <v>2022</v>
      </c>
      <c r="BI612" s="55" t="s">
        <v>65</v>
      </c>
      <c r="BJ612" s="55" t="str">
        <f t="shared" si="340"/>
        <v>Dezembro/2022</v>
      </c>
      <c r="BK612" s="2" t="s">
        <v>27</v>
      </c>
      <c r="BL612" s="2" t="s">
        <v>23</v>
      </c>
      <c r="BM612" s="52" t="s">
        <v>1203</v>
      </c>
      <c r="BN612" s="51">
        <f t="shared" si="339"/>
        <v>271762.34743207385</v>
      </c>
    </row>
    <row r="613" spans="59:66" x14ac:dyDescent="0.25">
      <c r="BG613" s="50" t="str">
        <f t="shared" si="338"/>
        <v>2022DezembroNicarágua</v>
      </c>
      <c r="BH613" s="2">
        <v>2022</v>
      </c>
      <c r="BI613" s="55" t="s">
        <v>65</v>
      </c>
      <c r="BJ613" s="55" t="str">
        <f t="shared" si="340"/>
        <v>Dezembro/2022</v>
      </c>
      <c r="BK613" s="2" t="s">
        <v>27</v>
      </c>
      <c r="BL613" s="2" t="s">
        <v>24</v>
      </c>
      <c r="BM613" s="52" t="s">
        <v>1203</v>
      </c>
      <c r="BN613" s="51">
        <f t="shared" si="339"/>
        <v>181174.89828804921</v>
      </c>
    </row>
    <row r="614" spans="59:66" x14ac:dyDescent="0.25">
      <c r="BG614" s="50" t="str">
        <f t="shared" si="338"/>
        <v>2022DezembroPanamá</v>
      </c>
      <c r="BH614" s="2">
        <v>2022</v>
      </c>
      <c r="BI614" s="55" t="s">
        <v>65</v>
      </c>
      <c r="BJ614" s="55" t="str">
        <f t="shared" si="340"/>
        <v>Dezembro/2022</v>
      </c>
      <c r="BK614" s="2" t="s">
        <v>27</v>
      </c>
      <c r="BL614" s="2" t="s">
        <v>25</v>
      </c>
      <c r="BM614" s="52" t="s">
        <v>1203</v>
      </c>
      <c r="BN614" s="51">
        <f t="shared" si="339"/>
        <v>553060.21582667646</v>
      </c>
    </row>
    <row r="615" spans="59:66" x14ac:dyDescent="0.25">
      <c r="BG615" s="50" t="str">
        <f t="shared" si="338"/>
        <v>2022JaneiroCosta Rica</v>
      </c>
      <c r="BH615" s="2">
        <v>2022</v>
      </c>
      <c r="BI615" s="55" t="s">
        <v>16</v>
      </c>
      <c r="BJ615" s="55" t="str">
        <f t="shared" si="340"/>
        <v>Janeiro/2022</v>
      </c>
      <c r="BK615" s="2" t="s">
        <v>27</v>
      </c>
      <c r="BL615" s="2" t="s">
        <v>20</v>
      </c>
      <c r="BM615" s="52" t="s">
        <v>1200</v>
      </c>
      <c r="BN615" s="51">
        <f t="shared" si="339"/>
        <v>2281517.8315059836</v>
      </c>
    </row>
    <row r="616" spans="59:66" x14ac:dyDescent="0.25">
      <c r="BG616" s="50" t="str">
        <f t="shared" si="338"/>
        <v>2022JaneiroEl Salvador</v>
      </c>
      <c r="BH616" s="2">
        <v>2022</v>
      </c>
      <c r="BI616" s="55" t="s">
        <v>16</v>
      </c>
      <c r="BJ616" s="55" t="str">
        <f t="shared" si="340"/>
        <v>Janeiro/2022</v>
      </c>
      <c r="BK616" s="2" t="s">
        <v>27</v>
      </c>
      <c r="BL616" s="2" t="s">
        <v>21</v>
      </c>
      <c r="BM616" s="52" t="s">
        <v>1200</v>
      </c>
      <c r="BN616" s="51">
        <f t="shared" si="339"/>
        <v>1551432.1254240689</v>
      </c>
    </row>
    <row r="617" spans="59:66" x14ac:dyDescent="0.25">
      <c r="BG617" s="50" t="str">
        <f t="shared" si="338"/>
        <v>2022JaneiroGuatemala</v>
      </c>
      <c r="BH617" s="2">
        <v>2022</v>
      </c>
      <c r="BI617" s="55" t="s">
        <v>16</v>
      </c>
      <c r="BJ617" s="55" t="str">
        <f t="shared" si="340"/>
        <v>Janeiro/2022</v>
      </c>
      <c r="BK617" s="2" t="s">
        <v>27</v>
      </c>
      <c r="BL617" s="2" t="s">
        <v>22</v>
      </c>
      <c r="BM617" s="52" t="s">
        <v>1200</v>
      </c>
      <c r="BN617" s="51">
        <f t="shared" si="339"/>
        <v>2281517.8315059836</v>
      </c>
    </row>
    <row r="618" spans="59:66" x14ac:dyDescent="0.25">
      <c r="BG618" s="50" t="str">
        <f t="shared" si="338"/>
        <v>2022JaneiroHonduras</v>
      </c>
      <c r="BH618" s="2">
        <v>2022</v>
      </c>
      <c r="BI618" s="55" t="s">
        <v>16</v>
      </c>
      <c r="BJ618" s="55" t="str">
        <f t="shared" si="340"/>
        <v>Janeiro/2022</v>
      </c>
      <c r="BK618" s="2" t="s">
        <v>27</v>
      </c>
      <c r="BL618" s="2" t="s">
        <v>23</v>
      </c>
      <c r="BM618" s="52" t="s">
        <v>1200</v>
      </c>
      <c r="BN618" s="51">
        <f t="shared" si="339"/>
        <v>1551432.1254240689</v>
      </c>
    </row>
    <row r="619" spans="59:66" x14ac:dyDescent="0.25">
      <c r="BG619" s="50" t="str">
        <f t="shared" si="338"/>
        <v>2022JaneiroNicarágua</v>
      </c>
      <c r="BH619" s="2">
        <v>2022</v>
      </c>
      <c r="BI619" s="55" t="s">
        <v>16</v>
      </c>
      <c r="BJ619" s="55" t="str">
        <f t="shared" si="340"/>
        <v>Janeiro/2022</v>
      </c>
      <c r="BK619" s="2" t="s">
        <v>27</v>
      </c>
      <c r="BL619" s="2" t="s">
        <v>24</v>
      </c>
      <c r="BM619" s="52" t="s">
        <v>1200</v>
      </c>
      <c r="BN619" s="51">
        <f t="shared" si="339"/>
        <v>775716.06271203444</v>
      </c>
    </row>
    <row r="620" spans="59:66" x14ac:dyDescent="0.25">
      <c r="BG620" s="50" t="str">
        <f t="shared" si="338"/>
        <v>2022JaneiroPanamá</v>
      </c>
      <c r="BH620" s="2">
        <v>2022</v>
      </c>
      <c r="BI620" s="55" t="s">
        <v>16</v>
      </c>
      <c r="BJ620" s="55" t="str">
        <f t="shared" si="340"/>
        <v>Janeiro/2022</v>
      </c>
      <c r="BK620" s="2" t="s">
        <v>27</v>
      </c>
      <c r="BL620" s="2" t="s">
        <v>25</v>
      </c>
      <c r="BM620" s="52" t="s">
        <v>1200</v>
      </c>
      <c r="BN620" s="51">
        <f t="shared" si="339"/>
        <v>775716.06271203444</v>
      </c>
    </row>
    <row r="621" spans="59:66" x14ac:dyDescent="0.25">
      <c r="BG621" s="50" t="str">
        <f t="shared" si="338"/>
        <v>2022FevereiroCosta Rica</v>
      </c>
      <c r="BH621" s="2">
        <v>2022</v>
      </c>
      <c r="BI621" s="55" t="s">
        <v>55</v>
      </c>
      <c r="BJ621" s="55" t="str">
        <f t="shared" si="340"/>
        <v>Fevereiro/2022</v>
      </c>
      <c r="BK621" s="2" t="s">
        <v>27</v>
      </c>
      <c r="BL621" s="2" t="s">
        <v>20</v>
      </c>
      <c r="BM621" s="52" t="s">
        <v>1200</v>
      </c>
      <c r="BN621" s="51">
        <f t="shared" si="339"/>
        <v>2106751.6471494199</v>
      </c>
    </row>
    <row r="622" spans="59:66" x14ac:dyDescent="0.25">
      <c r="BG622" s="50" t="str">
        <f t="shared" si="338"/>
        <v>2022FevereiroEl Salvador</v>
      </c>
      <c r="BH622" s="2">
        <v>2022</v>
      </c>
      <c r="BI622" s="55" t="s">
        <v>55</v>
      </c>
      <c r="BJ622" s="55" t="str">
        <f t="shared" si="340"/>
        <v>Fevereiro/2022</v>
      </c>
      <c r="BK622" s="2" t="s">
        <v>27</v>
      </c>
      <c r="BL622" s="2" t="s">
        <v>21</v>
      </c>
      <c r="BM622" s="52" t="s">
        <v>1200</v>
      </c>
      <c r="BN622" s="51">
        <f t="shared" si="339"/>
        <v>1465566.3632343796</v>
      </c>
    </row>
    <row r="623" spans="59:66" x14ac:dyDescent="0.25">
      <c r="BG623" s="50" t="str">
        <f t="shared" si="338"/>
        <v>2022FevereiroGuatemala</v>
      </c>
      <c r="BH623" s="2">
        <v>2022</v>
      </c>
      <c r="BI623" s="55" t="s">
        <v>55</v>
      </c>
      <c r="BJ623" s="55" t="str">
        <f t="shared" si="340"/>
        <v>Fevereiro/2022</v>
      </c>
      <c r="BK623" s="2" t="s">
        <v>27</v>
      </c>
      <c r="BL623" s="2" t="s">
        <v>22</v>
      </c>
      <c r="BM623" s="52" t="s">
        <v>1200</v>
      </c>
      <c r="BN623" s="51">
        <f t="shared" si="339"/>
        <v>2106751.6471494199</v>
      </c>
    </row>
    <row r="624" spans="59:66" x14ac:dyDescent="0.25">
      <c r="BG624" s="50" t="str">
        <f t="shared" si="338"/>
        <v>2022FevereiroHonduras</v>
      </c>
      <c r="BH624" s="2">
        <v>2022</v>
      </c>
      <c r="BI624" s="55" t="s">
        <v>55</v>
      </c>
      <c r="BJ624" s="55" t="str">
        <f t="shared" si="340"/>
        <v>Fevereiro/2022</v>
      </c>
      <c r="BK624" s="2" t="s">
        <v>27</v>
      </c>
      <c r="BL624" s="2" t="s">
        <v>23</v>
      </c>
      <c r="BM624" s="52" t="s">
        <v>1200</v>
      </c>
      <c r="BN624" s="51">
        <f t="shared" si="339"/>
        <v>1465566.3632343796</v>
      </c>
    </row>
    <row r="625" spans="59:66" x14ac:dyDescent="0.25">
      <c r="BG625" s="50" t="str">
        <f t="shared" si="338"/>
        <v>2022FevereiroNicarágua</v>
      </c>
      <c r="BH625" s="2">
        <v>2022</v>
      </c>
      <c r="BI625" s="55" t="s">
        <v>55</v>
      </c>
      <c r="BJ625" s="55" t="str">
        <f t="shared" si="340"/>
        <v>Fevereiro/2022</v>
      </c>
      <c r="BK625" s="2" t="s">
        <v>27</v>
      </c>
      <c r="BL625" s="2" t="s">
        <v>24</v>
      </c>
      <c r="BM625" s="52" t="s">
        <v>1200</v>
      </c>
      <c r="BN625" s="51">
        <f t="shared" si="339"/>
        <v>732783.18161718966</v>
      </c>
    </row>
    <row r="626" spans="59:66" x14ac:dyDescent="0.25">
      <c r="BG626" s="50" t="str">
        <f t="shared" si="338"/>
        <v>2022FevereiroPanamá</v>
      </c>
      <c r="BH626" s="2">
        <v>2022</v>
      </c>
      <c r="BI626" s="55" t="s">
        <v>55</v>
      </c>
      <c r="BJ626" s="55" t="str">
        <f t="shared" si="340"/>
        <v>Fevereiro/2022</v>
      </c>
      <c r="BK626" s="2" t="s">
        <v>27</v>
      </c>
      <c r="BL626" s="2" t="s">
        <v>25</v>
      </c>
      <c r="BM626" s="52" t="s">
        <v>1200</v>
      </c>
      <c r="BN626" s="51">
        <f t="shared" si="339"/>
        <v>732783.1816171899</v>
      </c>
    </row>
    <row r="627" spans="59:66" x14ac:dyDescent="0.25">
      <c r="BG627" s="50" t="str">
        <f t="shared" si="338"/>
        <v>2022MarçoCosta Rica</v>
      </c>
      <c r="BH627" s="2">
        <v>2022</v>
      </c>
      <c r="BI627" s="55" t="s">
        <v>56</v>
      </c>
      <c r="BJ627" s="55" t="str">
        <f t="shared" si="340"/>
        <v>Março/2022</v>
      </c>
      <c r="BK627" s="2" t="s">
        <v>27</v>
      </c>
      <c r="BL627" s="2" t="s">
        <v>20</v>
      </c>
      <c r="BM627" s="52" t="s">
        <v>1200</v>
      </c>
      <c r="BN627" s="51">
        <f t="shared" si="339"/>
        <v>2281517.8315059836</v>
      </c>
    </row>
    <row r="628" spans="59:66" x14ac:dyDescent="0.25">
      <c r="BG628" s="50" t="str">
        <f t="shared" si="338"/>
        <v>2022MarçoEl Salvador</v>
      </c>
      <c r="BH628" s="2">
        <v>2022</v>
      </c>
      <c r="BI628" s="55" t="s">
        <v>56</v>
      </c>
      <c r="BJ628" s="55" t="str">
        <f t="shared" si="340"/>
        <v>Março/2022</v>
      </c>
      <c r="BK628" s="2" t="s">
        <v>27</v>
      </c>
      <c r="BL628" s="2" t="s">
        <v>21</v>
      </c>
      <c r="BM628" s="52" t="s">
        <v>1200</v>
      </c>
      <c r="BN628" s="51">
        <f t="shared" si="339"/>
        <v>1551432.1254240689</v>
      </c>
    </row>
    <row r="629" spans="59:66" x14ac:dyDescent="0.25">
      <c r="BG629" s="50" t="str">
        <f t="shared" si="338"/>
        <v>2022MarçoGuatemala</v>
      </c>
      <c r="BH629" s="2">
        <v>2022</v>
      </c>
      <c r="BI629" s="55" t="s">
        <v>56</v>
      </c>
      <c r="BJ629" s="55" t="str">
        <f t="shared" si="340"/>
        <v>Março/2022</v>
      </c>
      <c r="BK629" s="2" t="s">
        <v>27</v>
      </c>
      <c r="BL629" s="2" t="s">
        <v>22</v>
      </c>
      <c r="BM629" s="52" t="s">
        <v>1200</v>
      </c>
      <c r="BN629" s="51">
        <f t="shared" si="339"/>
        <v>2281517.8315059836</v>
      </c>
    </row>
    <row r="630" spans="59:66" x14ac:dyDescent="0.25">
      <c r="BG630" s="50" t="str">
        <f t="shared" si="338"/>
        <v>2022MarçoHonduras</v>
      </c>
      <c r="BH630" s="2">
        <v>2022</v>
      </c>
      <c r="BI630" s="55" t="s">
        <v>56</v>
      </c>
      <c r="BJ630" s="55" t="str">
        <f t="shared" si="340"/>
        <v>Março/2022</v>
      </c>
      <c r="BK630" s="2" t="s">
        <v>27</v>
      </c>
      <c r="BL630" s="2" t="s">
        <v>23</v>
      </c>
      <c r="BM630" s="52" t="s">
        <v>1200</v>
      </c>
      <c r="BN630" s="51">
        <f t="shared" si="339"/>
        <v>1551432.1254240689</v>
      </c>
    </row>
    <row r="631" spans="59:66" x14ac:dyDescent="0.25">
      <c r="BG631" s="50" t="str">
        <f t="shared" si="338"/>
        <v>2022MarçoNicarágua</v>
      </c>
      <c r="BH631" s="2">
        <v>2022</v>
      </c>
      <c r="BI631" s="55" t="s">
        <v>56</v>
      </c>
      <c r="BJ631" s="55" t="str">
        <f t="shared" si="340"/>
        <v>Março/2022</v>
      </c>
      <c r="BK631" s="2" t="s">
        <v>27</v>
      </c>
      <c r="BL631" s="2" t="s">
        <v>24</v>
      </c>
      <c r="BM631" s="52" t="s">
        <v>1200</v>
      </c>
      <c r="BN631" s="51">
        <f t="shared" si="339"/>
        <v>775716.06271203444</v>
      </c>
    </row>
    <row r="632" spans="59:66" x14ac:dyDescent="0.25">
      <c r="BG632" s="50" t="str">
        <f t="shared" si="338"/>
        <v>2022MarçoPanamá</v>
      </c>
      <c r="BH632" s="2">
        <v>2022</v>
      </c>
      <c r="BI632" s="55" t="s">
        <v>56</v>
      </c>
      <c r="BJ632" s="55" t="str">
        <f t="shared" si="340"/>
        <v>Março/2022</v>
      </c>
      <c r="BK632" s="2" t="s">
        <v>27</v>
      </c>
      <c r="BL632" s="2" t="s">
        <v>25</v>
      </c>
      <c r="BM632" s="52" t="s">
        <v>1200</v>
      </c>
      <c r="BN632" s="51">
        <f t="shared" si="339"/>
        <v>775716.06271203444</v>
      </c>
    </row>
    <row r="633" spans="59:66" x14ac:dyDescent="0.25">
      <c r="BG633" s="50" t="str">
        <f t="shared" si="338"/>
        <v>2022AbrilCosta Rica</v>
      </c>
      <c r="BH633" s="2">
        <v>2022</v>
      </c>
      <c r="BI633" s="55" t="s">
        <v>57</v>
      </c>
      <c r="BJ633" s="55" t="str">
        <f t="shared" si="340"/>
        <v>Abril/2022</v>
      </c>
      <c r="BK633" s="2" t="s">
        <v>27</v>
      </c>
      <c r="BL633" s="2" t="s">
        <v>20</v>
      </c>
      <c r="BM633" s="52" t="s">
        <v>1200</v>
      </c>
      <c r="BN633" s="51">
        <f t="shared" si="339"/>
        <v>2477463.8935100031</v>
      </c>
    </row>
    <row r="634" spans="59:66" x14ac:dyDescent="0.25">
      <c r="BG634" s="50" t="str">
        <f t="shared" si="338"/>
        <v>2022AbrilEl Salvador</v>
      </c>
      <c r="BH634" s="2">
        <v>2022</v>
      </c>
      <c r="BI634" s="55" t="s">
        <v>57</v>
      </c>
      <c r="BJ634" s="55" t="str">
        <f t="shared" si="340"/>
        <v>Abril/2022</v>
      </c>
      <c r="BK634" s="2" t="s">
        <v>27</v>
      </c>
      <c r="BL634" s="2" t="s">
        <v>21</v>
      </c>
      <c r="BM634" s="52" t="s">
        <v>1200</v>
      </c>
      <c r="BN634" s="51">
        <f t="shared" si="339"/>
        <v>1715167.3108915405</v>
      </c>
    </row>
    <row r="635" spans="59:66" x14ac:dyDescent="0.25">
      <c r="BG635" s="50" t="str">
        <f t="shared" si="338"/>
        <v>2022AbrilGuatemala</v>
      </c>
      <c r="BH635" s="2">
        <v>2022</v>
      </c>
      <c r="BI635" s="55" t="s">
        <v>57</v>
      </c>
      <c r="BJ635" s="55" t="str">
        <f t="shared" si="340"/>
        <v>Abril/2022</v>
      </c>
      <c r="BK635" s="2" t="s">
        <v>27</v>
      </c>
      <c r="BL635" s="2" t="s">
        <v>22</v>
      </c>
      <c r="BM635" s="52" t="s">
        <v>1200</v>
      </c>
      <c r="BN635" s="51">
        <f t="shared" si="339"/>
        <v>2477463.8935100031</v>
      </c>
    </row>
    <row r="636" spans="59:66" x14ac:dyDescent="0.25">
      <c r="BG636" s="50" t="str">
        <f t="shared" si="338"/>
        <v>2022AbrilHonduras</v>
      </c>
      <c r="BH636" s="2">
        <v>2022</v>
      </c>
      <c r="BI636" s="55" t="s">
        <v>57</v>
      </c>
      <c r="BJ636" s="55" t="str">
        <f t="shared" si="340"/>
        <v>Abril/2022</v>
      </c>
      <c r="BK636" s="2" t="s">
        <v>27</v>
      </c>
      <c r="BL636" s="2" t="s">
        <v>23</v>
      </c>
      <c r="BM636" s="52" t="s">
        <v>1200</v>
      </c>
      <c r="BN636" s="51">
        <f t="shared" si="339"/>
        <v>1715167.3108915407</v>
      </c>
    </row>
    <row r="637" spans="59:66" x14ac:dyDescent="0.25">
      <c r="BG637" s="50" t="str">
        <f t="shared" si="338"/>
        <v>2022AbrilNicarágua</v>
      </c>
      <c r="BH637" s="2">
        <v>2022</v>
      </c>
      <c r="BI637" s="55" t="s">
        <v>57</v>
      </c>
      <c r="BJ637" s="55" t="str">
        <f t="shared" si="340"/>
        <v>Abril/2022</v>
      </c>
      <c r="BK637" s="2" t="s">
        <v>27</v>
      </c>
      <c r="BL637" s="2" t="s">
        <v>24</v>
      </c>
      <c r="BM637" s="52" t="s">
        <v>1200</v>
      </c>
      <c r="BN637" s="51">
        <f t="shared" si="339"/>
        <v>857583.65544577048</v>
      </c>
    </row>
    <row r="638" spans="59:66" x14ac:dyDescent="0.25">
      <c r="BG638" s="50" t="str">
        <f t="shared" si="338"/>
        <v>2022AbrilPanamá</v>
      </c>
      <c r="BH638" s="2">
        <v>2022</v>
      </c>
      <c r="BI638" s="55" t="s">
        <v>57</v>
      </c>
      <c r="BJ638" s="55" t="str">
        <f t="shared" si="340"/>
        <v>Abril/2022</v>
      </c>
      <c r="BK638" s="2" t="s">
        <v>27</v>
      </c>
      <c r="BL638" s="2" t="s">
        <v>25</v>
      </c>
      <c r="BM638" s="52" t="s">
        <v>1200</v>
      </c>
      <c r="BN638" s="51">
        <f t="shared" si="339"/>
        <v>857583.65544577036</v>
      </c>
    </row>
    <row r="639" spans="59:66" x14ac:dyDescent="0.25">
      <c r="BG639" s="50" t="str">
        <f t="shared" si="338"/>
        <v>2022MaioCosta Rica</v>
      </c>
      <c r="BH639" s="2">
        <v>2022</v>
      </c>
      <c r="BI639" s="55" t="s">
        <v>58</v>
      </c>
      <c r="BJ639" s="55" t="str">
        <f t="shared" si="340"/>
        <v>Maio/2022</v>
      </c>
      <c r="BK639" s="2" t="s">
        <v>27</v>
      </c>
      <c r="BL639" s="2" t="s">
        <v>20</v>
      </c>
      <c r="BM639" s="52" t="s">
        <v>1200</v>
      </c>
      <c r="BN639" s="51">
        <f t="shared" si="339"/>
        <v>2685094.2985453168</v>
      </c>
    </row>
    <row r="640" spans="59:66" x14ac:dyDescent="0.25">
      <c r="BG640" s="50" t="str">
        <f t="shared" si="338"/>
        <v>2022MaioEl Salvador</v>
      </c>
      <c r="BH640" s="2">
        <v>2022</v>
      </c>
      <c r="BI640" s="55" t="s">
        <v>58</v>
      </c>
      <c r="BJ640" s="55" t="str">
        <f t="shared" si="340"/>
        <v>Maio/2022</v>
      </c>
      <c r="BK640" s="2" t="s">
        <v>27</v>
      </c>
      <c r="BL640" s="2" t="s">
        <v>21</v>
      </c>
      <c r="BM640" s="52" t="s">
        <v>1200</v>
      </c>
      <c r="BN640" s="51">
        <f t="shared" si="339"/>
        <v>1889510.8026800375</v>
      </c>
    </row>
    <row r="641" spans="59:66" x14ac:dyDescent="0.25">
      <c r="BG641" s="50" t="str">
        <f t="shared" si="338"/>
        <v>2022MaioGuatemala</v>
      </c>
      <c r="BH641" s="2">
        <v>2022</v>
      </c>
      <c r="BI641" s="55" t="s">
        <v>58</v>
      </c>
      <c r="BJ641" s="55" t="str">
        <f t="shared" si="340"/>
        <v>Maio/2022</v>
      </c>
      <c r="BK641" s="2" t="s">
        <v>27</v>
      </c>
      <c r="BL641" s="2" t="s">
        <v>22</v>
      </c>
      <c r="BM641" s="52" t="s">
        <v>1200</v>
      </c>
      <c r="BN641" s="51">
        <f t="shared" si="339"/>
        <v>2685094.2985453168</v>
      </c>
    </row>
    <row r="642" spans="59:66" x14ac:dyDescent="0.25">
      <c r="BG642" s="50" t="str">
        <f t="shared" si="338"/>
        <v>2022MaioHonduras</v>
      </c>
      <c r="BH642" s="2">
        <v>2022</v>
      </c>
      <c r="BI642" s="55" t="s">
        <v>58</v>
      </c>
      <c r="BJ642" s="55" t="str">
        <f t="shared" si="340"/>
        <v>Maio/2022</v>
      </c>
      <c r="BK642" s="2" t="s">
        <v>27</v>
      </c>
      <c r="BL642" s="2" t="s">
        <v>23</v>
      </c>
      <c r="BM642" s="52" t="s">
        <v>1200</v>
      </c>
      <c r="BN642" s="51">
        <f t="shared" si="339"/>
        <v>1889510.8026800375</v>
      </c>
    </row>
    <row r="643" spans="59:66" x14ac:dyDescent="0.25">
      <c r="BG643" s="50" t="str">
        <f t="shared" ref="BG643:BG706" si="341">BH643&amp;BI643&amp;BL643</f>
        <v>2022MaioNicarágua</v>
      </c>
      <c r="BH643" s="2">
        <v>2022</v>
      </c>
      <c r="BI643" s="55" t="s">
        <v>58</v>
      </c>
      <c r="BJ643" s="55" t="str">
        <f t="shared" si="340"/>
        <v>Maio/2022</v>
      </c>
      <c r="BK643" s="2" t="s">
        <v>27</v>
      </c>
      <c r="BL643" s="2" t="s">
        <v>24</v>
      </c>
      <c r="BM643" s="52" t="s">
        <v>1200</v>
      </c>
      <c r="BN643" s="51">
        <f t="shared" ref="BN643:BN706" si="342">VLOOKUP(BG643,AC:AQ,VLOOKUP(BM643,$BP$2:$BQ$16,2,FALSE),FALSE)</f>
        <v>944755.40134001884</v>
      </c>
    </row>
    <row r="644" spans="59:66" x14ac:dyDescent="0.25">
      <c r="BG644" s="50" t="str">
        <f t="shared" si="341"/>
        <v>2022MaioPanamá</v>
      </c>
      <c r="BH644" s="2">
        <v>2022</v>
      </c>
      <c r="BI644" s="55" t="s">
        <v>58</v>
      </c>
      <c r="BJ644" s="55" t="str">
        <f t="shared" ref="BJ644:BJ707" si="343">BI644&amp;"/"&amp;BH644</f>
        <v>Maio/2022</v>
      </c>
      <c r="BK644" s="2" t="s">
        <v>27</v>
      </c>
      <c r="BL644" s="2" t="s">
        <v>25</v>
      </c>
      <c r="BM644" s="52" t="s">
        <v>1200</v>
      </c>
      <c r="BN644" s="51">
        <f t="shared" si="342"/>
        <v>944755.40134001884</v>
      </c>
    </row>
    <row r="645" spans="59:66" x14ac:dyDescent="0.25">
      <c r="BG645" s="50" t="str">
        <f t="shared" si="341"/>
        <v>2022JunhoCosta Rica</v>
      </c>
      <c r="BH645" s="2">
        <v>2022</v>
      </c>
      <c r="BI645" s="55" t="s">
        <v>59</v>
      </c>
      <c r="BJ645" s="55" t="str">
        <f t="shared" si="343"/>
        <v>Junho/2022</v>
      </c>
      <c r="BK645" s="2" t="s">
        <v>27</v>
      </c>
      <c r="BL645" s="2" t="s">
        <v>20</v>
      </c>
      <c r="BM645" s="52" t="s">
        <v>1200</v>
      </c>
      <c r="BN645" s="51">
        <f t="shared" si="342"/>
        <v>2891002.9666885515</v>
      </c>
    </row>
    <row r="646" spans="59:66" x14ac:dyDescent="0.25">
      <c r="BG646" s="50" t="str">
        <f t="shared" si="341"/>
        <v>2022JunhoEl Salvador</v>
      </c>
      <c r="BH646" s="2">
        <v>2022</v>
      </c>
      <c r="BI646" s="55" t="s">
        <v>59</v>
      </c>
      <c r="BJ646" s="55" t="str">
        <f t="shared" si="343"/>
        <v>Junho/2022</v>
      </c>
      <c r="BK646" s="2" t="s">
        <v>27</v>
      </c>
      <c r="BL646" s="2" t="s">
        <v>21</v>
      </c>
      <c r="BM646" s="52" t="s">
        <v>1200</v>
      </c>
      <c r="BN646" s="51">
        <f t="shared" si="342"/>
        <v>2065002.1190632514</v>
      </c>
    </row>
    <row r="647" spans="59:66" x14ac:dyDescent="0.25">
      <c r="BG647" s="50" t="str">
        <f t="shared" si="341"/>
        <v>2022JunhoGuatemala</v>
      </c>
      <c r="BH647" s="2">
        <v>2022</v>
      </c>
      <c r="BI647" s="55" t="s">
        <v>59</v>
      </c>
      <c r="BJ647" s="55" t="str">
        <f t="shared" si="343"/>
        <v>Junho/2022</v>
      </c>
      <c r="BK647" s="2" t="s">
        <v>27</v>
      </c>
      <c r="BL647" s="2" t="s">
        <v>22</v>
      </c>
      <c r="BM647" s="52" t="s">
        <v>1200</v>
      </c>
      <c r="BN647" s="51">
        <f t="shared" si="342"/>
        <v>2891002.9666885519</v>
      </c>
    </row>
    <row r="648" spans="59:66" x14ac:dyDescent="0.25">
      <c r="BG648" s="50" t="str">
        <f t="shared" si="341"/>
        <v>2022JunhoHonduras</v>
      </c>
      <c r="BH648" s="2">
        <v>2022</v>
      </c>
      <c r="BI648" s="55" t="s">
        <v>59</v>
      </c>
      <c r="BJ648" s="55" t="str">
        <f t="shared" si="343"/>
        <v>Junho/2022</v>
      </c>
      <c r="BK648" s="2" t="s">
        <v>27</v>
      </c>
      <c r="BL648" s="2" t="s">
        <v>23</v>
      </c>
      <c r="BM648" s="52" t="s">
        <v>1200</v>
      </c>
      <c r="BN648" s="51">
        <f t="shared" si="342"/>
        <v>2065002.1190632512</v>
      </c>
    </row>
    <row r="649" spans="59:66" x14ac:dyDescent="0.25">
      <c r="BG649" s="50" t="str">
        <f t="shared" si="341"/>
        <v>2022JunhoNicarágua</v>
      </c>
      <c r="BH649" s="2">
        <v>2022</v>
      </c>
      <c r="BI649" s="55" t="s">
        <v>59</v>
      </c>
      <c r="BJ649" s="55" t="str">
        <f t="shared" si="343"/>
        <v>Junho/2022</v>
      </c>
      <c r="BK649" s="2" t="s">
        <v>27</v>
      </c>
      <c r="BL649" s="2" t="s">
        <v>24</v>
      </c>
      <c r="BM649" s="52" t="s">
        <v>1200</v>
      </c>
      <c r="BN649" s="51">
        <f t="shared" si="342"/>
        <v>1032501.0595316255</v>
      </c>
    </row>
    <row r="650" spans="59:66" x14ac:dyDescent="0.25">
      <c r="BG650" s="50" t="str">
        <f t="shared" si="341"/>
        <v>2022JunhoPanamá</v>
      </c>
      <c r="BH650" s="2">
        <v>2022</v>
      </c>
      <c r="BI650" s="55" t="s">
        <v>59</v>
      </c>
      <c r="BJ650" s="55" t="str">
        <f t="shared" si="343"/>
        <v>Junho/2022</v>
      </c>
      <c r="BK650" s="2" t="s">
        <v>27</v>
      </c>
      <c r="BL650" s="2" t="s">
        <v>25</v>
      </c>
      <c r="BM650" s="52" t="s">
        <v>1200</v>
      </c>
      <c r="BN650" s="51">
        <f t="shared" si="342"/>
        <v>1032501.0595316257</v>
      </c>
    </row>
    <row r="651" spans="59:66" x14ac:dyDescent="0.25">
      <c r="BG651" s="50" t="str">
        <f t="shared" si="341"/>
        <v>2022JulhoCosta Rica</v>
      </c>
      <c r="BH651" s="2">
        <v>2022</v>
      </c>
      <c r="BI651" s="55" t="s">
        <v>60</v>
      </c>
      <c r="BJ651" s="55" t="str">
        <f t="shared" si="343"/>
        <v>Julho/2022</v>
      </c>
      <c r="BK651" s="2" t="s">
        <v>27</v>
      </c>
      <c r="BL651" s="2" t="s">
        <v>20</v>
      </c>
      <c r="BM651" s="52" t="s">
        <v>1200</v>
      </c>
      <c r="BN651" s="51">
        <f t="shared" si="342"/>
        <v>3082175.1170110926</v>
      </c>
    </row>
    <row r="652" spans="59:66" x14ac:dyDescent="0.25">
      <c r="BG652" s="50" t="str">
        <f t="shared" si="341"/>
        <v>2022JulhoEl Salvador</v>
      </c>
      <c r="BH652" s="2">
        <v>2022</v>
      </c>
      <c r="BI652" s="55" t="s">
        <v>60</v>
      </c>
      <c r="BJ652" s="55" t="str">
        <f t="shared" si="343"/>
        <v>Julho/2022</v>
      </c>
      <c r="BK652" s="2" t="s">
        <v>27</v>
      </c>
      <c r="BL652" s="2" t="s">
        <v>21</v>
      </c>
      <c r="BM652" s="52" t="s">
        <v>1200</v>
      </c>
      <c r="BN652" s="51">
        <f t="shared" si="342"/>
        <v>2231919.9123183773</v>
      </c>
    </row>
    <row r="653" spans="59:66" x14ac:dyDescent="0.25">
      <c r="BG653" s="50" t="str">
        <f t="shared" si="341"/>
        <v>2022JulhoGuatemala</v>
      </c>
      <c r="BH653" s="2">
        <v>2022</v>
      </c>
      <c r="BI653" s="55" t="s">
        <v>60</v>
      </c>
      <c r="BJ653" s="55" t="str">
        <f t="shared" si="343"/>
        <v>Julho/2022</v>
      </c>
      <c r="BK653" s="2" t="s">
        <v>27</v>
      </c>
      <c r="BL653" s="2" t="s">
        <v>22</v>
      </c>
      <c r="BM653" s="52" t="s">
        <v>1200</v>
      </c>
      <c r="BN653" s="51">
        <f t="shared" si="342"/>
        <v>3082175.1170110921</v>
      </c>
    </row>
    <row r="654" spans="59:66" x14ac:dyDescent="0.25">
      <c r="BG654" s="50" t="str">
        <f t="shared" si="341"/>
        <v>2022JulhoHonduras</v>
      </c>
      <c r="BH654" s="2">
        <v>2022</v>
      </c>
      <c r="BI654" s="55" t="s">
        <v>60</v>
      </c>
      <c r="BJ654" s="55" t="str">
        <f t="shared" si="343"/>
        <v>Julho/2022</v>
      </c>
      <c r="BK654" s="2" t="s">
        <v>27</v>
      </c>
      <c r="BL654" s="2" t="s">
        <v>23</v>
      </c>
      <c r="BM654" s="52" t="s">
        <v>1200</v>
      </c>
      <c r="BN654" s="51">
        <f t="shared" si="342"/>
        <v>2231919.9123183768</v>
      </c>
    </row>
    <row r="655" spans="59:66" x14ac:dyDescent="0.25">
      <c r="BG655" s="50" t="str">
        <f t="shared" si="341"/>
        <v>2022JulhoNicarágua</v>
      </c>
      <c r="BH655" s="2">
        <v>2022</v>
      </c>
      <c r="BI655" s="55" t="s">
        <v>60</v>
      </c>
      <c r="BJ655" s="55" t="str">
        <f t="shared" si="343"/>
        <v>Julho/2022</v>
      </c>
      <c r="BK655" s="2" t="s">
        <v>27</v>
      </c>
      <c r="BL655" s="2" t="s">
        <v>24</v>
      </c>
      <c r="BM655" s="52" t="s">
        <v>1200</v>
      </c>
      <c r="BN655" s="51">
        <f t="shared" si="342"/>
        <v>1115959.9561591886</v>
      </c>
    </row>
    <row r="656" spans="59:66" x14ac:dyDescent="0.25">
      <c r="BG656" s="50" t="str">
        <f t="shared" si="341"/>
        <v>2022JulhoPanamá</v>
      </c>
      <c r="BH656" s="2">
        <v>2022</v>
      </c>
      <c r="BI656" s="55" t="s">
        <v>60</v>
      </c>
      <c r="BJ656" s="55" t="str">
        <f t="shared" si="343"/>
        <v>Julho/2022</v>
      </c>
      <c r="BK656" s="2" t="s">
        <v>27</v>
      </c>
      <c r="BL656" s="2" t="s">
        <v>25</v>
      </c>
      <c r="BM656" s="52" t="s">
        <v>1200</v>
      </c>
      <c r="BN656" s="51">
        <f t="shared" si="342"/>
        <v>1115959.9561591886</v>
      </c>
    </row>
    <row r="657" spans="59:66" x14ac:dyDescent="0.25">
      <c r="BG657" s="50" t="str">
        <f t="shared" si="341"/>
        <v>2022AgostoCosta Rica</v>
      </c>
      <c r="BH657" s="2">
        <v>2022</v>
      </c>
      <c r="BI657" s="55" t="s">
        <v>61</v>
      </c>
      <c r="BJ657" s="55" t="str">
        <f t="shared" si="343"/>
        <v>Agosto/2022</v>
      </c>
      <c r="BK657" s="2" t="s">
        <v>27</v>
      </c>
      <c r="BL657" s="2" t="s">
        <v>20</v>
      </c>
      <c r="BM657" s="52" t="s">
        <v>1200</v>
      </c>
      <c r="BN657" s="51">
        <f t="shared" si="342"/>
        <v>3285333.6324793883</v>
      </c>
    </row>
    <row r="658" spans="59:66" x14ac:dyDescent="0.25">
      <c r="BG658" s="50" t="str">
        <f t="shared" si="341"/>
        <v>2022AgostoEl Salvador</v>
      </c>
      <c r="BH658" s="2">
        <v>2022</v>
      </c>
      <c r="BI658" s="55" t="s">
        <v>61</v>
      </c>
      <c r="BJ658" s="55" t="str">
        <f t="shared" si="343"/>
        <v>Agosto/2022</v>
      </c>
      <c r="BK658" s="2" t="s">
        <v>27</v>
      </c>
      <c r="BL658" s="2" t="s">
        <v>21</v>
      </c>
      <c r="BM658" s="52" t="s">
        <v>1200</v>
      </c>
      <c r="BN658" s="51">
        <f t="shared" si="342"/>
        <v>2409244.6638182187</v>
      </c>
    </row>
    <row r="659" spans="59:66" x14ac:dyDescent="0.25">
      <c r="BG659" s="50" t="str">
        <f t="shared" si="341"/>
        <v>2022AgostoGuatemala</v>
      </c>
      <c r="BH659" s="2">
        <v>2022</v>
      </c>
      <c r="BI659" s="55" t="s">
        <v>61</v>
      </c>
      <c r="BJ659" s="55" t="str">
        <f t="shared" si="343"/>
        <v>Agosto/2022</v>
      </c>
      <c r="BK659" s="2" t="s">
        <v>27</v>
      </c>
      <c r="BL659" s="2" t="s">
        <v>22</v>
      </c>
      <c r="BM659" s="52" t="s">
        <v>1200</v>
      </c>
      <c r="BN659" s="51">
        <f t="shared" si="342"/>
        <v>3285333.6324793887</v>
      </c>
    </row>
    <row r="660" spans="59:66" x14ac:dyDescent="0.25">
      <c r="BG660" s="50" t="str">
        <f t="shared" si="341"/>
        <v>2022AgostoHonduras</v>
      </c>
      <c r="BH660" s="2">
        <v>2022</v>
      </c>
      <c r="BI660" s="55" t="s">
        <v>61</v>
      </c>
      <c r="BJ660" s="55" t="str">
        <f t="shared" si="343"/>
        <v>Agosto/2022</v>
      </c>
      <c r="BK660" s="2" t="s">
        <v>27</v>
      </c>
      <c r="BL660" s="2" t="s">
        <v>23</v>
      </c>
      <c r="BM660" s="52" t="s">
        <v>1200</v>
      </c>
      <c r="BN660" s="51">
        <f t="shared" si="342"/>
        <v>2409244.6638182187</v>
      </c>
    </row>
    <row r="661" spans="59:66" x14ac:dyDescent="0.25">
      <c r="BG661" s="50" t="str">
        <f t="shared" si="341"/>
        <v>2022AgostoNicarágua</v>
      </c>
      <c r="BH661" s="2">
        <v>2022</v>
      </c>
      <c r="BI661" s="55" t="s">
        <v>61</v>
      </c>
      <c r="BJ661" s="55" t="str">
        <f t="shared" si="343"/>
        <v>Agosto/2022</v>
      </c>
      <c r="BK661" s="2" t="s">
        <v>27</v>
      </c>
      <c r="BL661" s="2" t="s">
        <v>24</v>
      </c>
      <c r="BM661" s="52" t="s">
        <v>1200</v>
      </c>
      <c r="BN661" s="51">
        <f t="shared" si="342"/>
        <v>1204622.3319091094</v>
      </c>
    </row>
    <row r="662" spans="59:66" x14ac:dyDescent="0.25">
      <c r="BG662" s="50" t="str">
        <f t="shared" si="341"/>
        <v>2022AgostoPanamá</v>
      </c>
      <c r="BH662" s="2">
        <v>2022</v>
      </c>
      <c r="BI662" s="55" t="s">
        <v>61</v>
      </c>
      <c r="BJ662" s="55" t="str">
        <f t="shared" si="343"/>
        <v>Agosto/2022</v>
      </c>
      <c r="BK662" s="2" t="s">
        <v>27</v>
      </c>
      <c r="BL662" s="2" t="s">
        <v>25</v>
      </c>
      <c r="BM662" s="52" t="s">
        <v>1200</v>
      </c>
      <c r="BN662" s="51">
        <f t="shared" si="342"/>
        <v>1204622.3319091096</v>
      </c>
    </row>
    <row r="663" spans="59:66" x14ac:dyDescent="0.25">
      <c r="BG663" s="50" t="str">
        <f t="shared" si="341"/>
        <v>2022SetembroCosta Rica</v>
      </c>
      <c r="BH663" s="2">
        <v>2022</v>
      </c>
      <c r="BI663" s="55" t="s">
        <v>62</v>
      </c>
      <c r="BJ663" s="55" t="str">
        <f t="shared" si="343"/>
        <v>Setembro/2022</v>
      </c>
      <c r="BK663" s="2" t="s">
        <v>27</v>
      </c>
      <c r="BL663" s="2" t="s">
        <v>20</v>
      </c>
      <c r="BM663" s="52" t="s">
        <v>1200</v>
      </c>
      <c r="BN663" s="51">
        <f t="shared" si="342"/>
        <v>3487308.922117068</v>
      </c>
    </row>
    <row r="664" spans="59:66" x14ac:dyDescent="0.25">
      <c r="BG664" s="50" t="str">
        <f t="shared" si="341"/>
        <v>2022SetembroEl Salvador</v>
      </c>
      <c r="BH664" s="2">
        <v>2022</v>
      </c>
      <c r="BI664" s="55" t="s">
        <v>62</v>
      </c>
      <c r="BJ664" s="55" t="str">
        <f t="shared" si="343"/>
        <v>Setembro/2022</v>
      </c>
      <c r="BK664" s="2" t="s">
        <v>27</v>
      </c>
      <c r="BL664" s="2" t="s">
        <v>21</v>
      </c>
      <c r="BM664" s="52" t="s">
        <v>1200</v>
      </c>
      <c r="BN664" s="51">
        <f t="shared" si="342"/>
        <v>2587358.2325384691</v>
      </c>
    </row>
    <row r="665" spans="59:66" x14ac:dyDescent="0.25">
      <c r="BG665" s="50" t="str">
        <f t="shared" si="341"/>
        <v>2022SetembroGuatemala</v>
      </c>
      <c r="BH665" s="2">
        <v>2022</v>
      </c>
      <c r="BI665" s="55" t="s">
        <v>62</v>
      </c>
      <c r="BJ665" s="55" t="str">
        <f t="shared" si="343"/>
        <v>Setembro/2022</v>
      </c>
      <c r="BK665" s="2" t="s">
        <v>27</v>
      </c>
      <c r="BL665" s="2" t="s">
        <v>22</v>
      </c>
      <c r="BM665" s="52" t="s">
        <v>1200</v>
      </c>
      <c r="BN665" s="51">
        <f t="shared" si="342"/>
        <v>3487308.922117067</v>
      </c>
    </row>
    <row r="666" spans="59:66" x14ac:dyDescent="0.25">
      <c r="BG666" s="50" t="str">
        <f t="shared" si="341"/>
        <v>2022SetembroHonduras</v>
      </c>
      <c r="BH666" s="2">
        <v>2022</v>
      </c>
      <c r="BI666" s="55" t="s">
        <v>62</v>
      </c>
      <c r="BJ666" s="55" t="str">
        <f t="shared" si="343"/>
        <v>Setembro/2022</v>
      </c>
      <c r="BK666" s="2" t="s">
        <v>27</v>
      </c>
      <c r="BL666" s="2" t="s">
        <v>23</v>
      </c>
      <c r="BM666" s="52" t="s">
        <v>1200</v>
      </c>
      <c r="BN666" s="51">
        <f t="shared" si="342"/>
        <v>2587358.2325384691</v>
      </c>
    </row>
    <row r="667" spans="59:66" x14ac:dyDescent="0.25">
      <c r="BG667" s="50" t="str">
        <f t="shared" si="341"/>
        <v>2022SetembroNicarágua</v>
      </c>
      <c r="BH667" s="2">
        <v>2022</v>
      </c>
      <c r="BI667" s="55" t="s">
        <v>62</v>
      </c>
      <c r="BJ667" s="55" t="str">
        <f t="shared" si="343"/>
        <v>Setembro/2022</v>
      </c>
      <c r="BK667" s="2" t="s">
        <v>27</v>
      </c>
      <c r="BL667" s="2" t="s">
        <v>24</v>
      </c>
      <c r="BM667" s="52" t="s">
        <v>1200</v>
      </c>
      <c r="BN667" s="51">
        <f t="shared" si="342"/>
        <v>1293679.1162692348</v>
      </c>
    </row>
    <row r="668" spans="59:66" x14ac:dyDescent="0.25">
      <c r="BG668" s="50" t="str">
        <f t="shared" si="341"/>
        <v>2022SetembroPanamá</v>
      </c>
      <c r="BH668" s="2">
        <v>2022</v>
      </c>
      <c r="BI668" s="55" t="s">
        <v>62</v>
      </c>
      <c r="BJ668" s="55" t="str">
        <f t="shared" si="343"/>
        <v>Setembro/2022</v>
      </c>
      <c r="BK668" s="2" t="s">
        <v>27</v>
      </c>
      <c r="BL668" s="2" t="s">
        <v>25</v>
      </c>
      <c r="BM668" s="52" t="s">
        <v>1200</v>
      </c>
      <c r="BN668" s="51">
        <f t="shared" si="342"/>
        <v>1293679.1162692348</v>
      </c>
    </row>
    <row r="669" spans="59:66" x14ac:dyDescent="0.25">
      <c r="BG669" s="50" t="str">
        <f t="shared" si="341"/>
        <v>2022OutubroCosta Rica</v>
      </c>
      <c r="BH669" s="2">
        <v>2022</v>
      </c>
      <c r="BI669" s="55" t="s">
        <v>63</v>
      </c>
      <c r="BJ669" s="55" t="str">
        <f t="shared" si="343"/>
        <v>Outubro/2022</v>
      </c>
      <c r="BK669" s="2" t="s">
        <v>27</v>
      </c>
      <c r="BL669" s="2" t="s">
        <v>20</v>
      </c>
      <c r="BM669" s="52" t="s">
        <v>1200</v>
      </c>
      <c r="BN669" s="51">
        <f t="shared" si="342"/>
        <v>3675244.7581788255</v>
      </c>
    </row>
    <row r="670" spans="59:66" x14ac:dyDescent="0.25">
      <c r="BG670" s="50" t="str">
        <f t="shared" si="341"/>
        <v>2022OutubroEl Salvador</v>
      </c>
      <c r="BH670" s="2">
        <v>2022</v>
      </c>
      <c r="BI670" s="55" t="s">
        <v>63</v>
      </c>
      <c r="BJ670" s="55" t="str">
        <f t="shared" si="343"/>
        <v>Outubro/2022</v>
      </c>
      <c r="BK670" s="2" t="s">
        <v>27</v>
      </c>
      <c r="BL670" s="2" t="s">
        <v>21</v>
      </c>
      <c r="BM670" s="52" t="s">
        <v>1200</v>
      </c>
      <c r="BN670" s="51">
        <f t="shared" si="342"/>
        <v>2756433.5686341189</v>
      </c>
    </row>
    <row r="671" spans="59:66" x14ac:dyDescent="0.25">
      <c r="BG671" s="50" t="str">
        <f t="shared" si="341"/>
        <v>2022OutubroGuatemala</v>
      </c>
      <c r="BH671" s="2">
        <v>2022</v>
      </c>
      <c r="BI671" s="55" t="s">
        <v>63</v>
      </c>
      <c r="BJ671" s="55" t="str">
        <f t="shared" si="343"/>
        <v>Outubro/2022</v>
      </c>
      <c r="BK671" s="2" t="s">
        <v>27</v>
      </c>
      <c r="BL671" s="2" t="s">
        <v>22</v>
      </c>
      <c r="BM671" s="52" t="s">
        <v>1200</v>
      </c>
      <c r="BN671" s="51">
        <f t="shared" si="342"/>
        <v>3675244.758178825</v>
      </c>
    </row>
    <row r="672" spans="59:66" x14ac:dyDescent="0.25">
      <c r="BG672" s="50" t="str">
        <f t="shared" si="341"/>
        <v>2022OutubroHonduras</v>
      </c>
      <c r="BH672" s="2">
        <v>2022</v>
      </c>
      <c r="BI672" s="55" t="s">
        <v>63</v>
      </c>
      <c r="BJ672" s="55" t="str">
        <f t="shared" si="343"/>
        <v>Outubro/2022</v>
      </c>
      <c r="BK672" s="2" t="s">
        <v>27</v>
      </c>
      <c r="BL672" s="2" t="s">
        <v>23</v>
      </c>
      <c r="BM672" s="52" t="s">
        <v>1200</v>
      </c>
      <c r="BN672" s="51">
        <f t="shared" si="342"/>
        <v>2756433.5686341189</v>
      </c>
    </row>
    <row r="673" spans="59:66" x14ac:dyDescent="0.25">
      <c r="BG673" s="50" t="str">
        <f t="shared" si="341"/>
        <v>2022OutubroNicarágua</v>
      </c>
      <c r="BH673" s="2">
        <v>2022</v>
      </c>
      <c r="BI673" s="55" t="s">
        <v>63</v>
      </c>
      <c r="BJ673" s="55" t="str">
        <f t="shared" si="343"/>
        <v>Outubro/2022</v>
      </c>
      <c r="BK673" s="2" t="s">
        <v>27</v>
      </c>
      <c r="BL673" s="2" t="s">
        <v>24</v>
      </c>
      <c r="BM673" s="52" t="s">
        <v>1200</v>
      </c>
      <c r="BN673" s="51">
        <f t="shared" si="342"/>
        <v>1378216.7843170597</v>
      </c>
    </row>
    <row r="674" spans="59:66" x14ac:dyDescent="0.25">
      <c r="BG674" s="50" t="str">
        <f t="shared" si="341"/>
        <v>2022OutubroPanamá</v>
      </c>
      <c r="BH674" s="2">
        <v>2022</v>
      </c>
      <c r="BI674" s="55" t="s">
        <v>63</v>
      </c>
      <c r="BJ674" s="55" t="str">
        <f t="shared" si="343"/>
        <v>Outubro/2022</v>
      </c>
      <c r="BK674" s="2" t="s">
        <v>27</v>
      </c>
      <c r="BL674" s="2" t="s">
        <v>25</v>
      </c>
      <c r="BM674" s="52" t="s">
        <v>1200</v>
      </c>
      <c r="BN674" s="51">
        <f t="shared" si="342"/>
        <v>1378216.7843170594</v>
      </c>
    </row>
    <row r="675" spans="59:66" x14ac:dyDescent="0.25">
      <c r="BG675" s="50" t="str">
        <f t="shared" si="341"/>
        <v>2022NovembroCosta Rica</v>
      </c>
      <c r="BH675" s="2">
        <v>2022</v>
      </c>
      <c r="BI675" s="55" t="s">
        <v>64</v>
      </c>
      <c r="BJ675" s="55" t="str">
        <f t="shared" si="343"/>
        <v>Novembro/2022</v>
      </c>
      <c r="BK675" s="2" t="s">
        <v>27</v>
      </c>
      <c r="BL675" s="2" t="s">
        <v>20</v>
      </c>
      <c r="BM675" s="52" t="s">
        <v>1200</v>
      </c>
      <c r="BN675" s="51">
        <f t="shared" si="342"/>
        <v>3875295.672013985</v>
      </c>
    </row>
    <row r="676" spans="59:66" x14ac:dyDescent="0.25">
      <c r="BG676" s="50" t="str">
        <f t="shared" si="341"/>
        <v>2022NovembroEl Salvador</v>
      </c>
      <c r="BH676" s="2">
        <v>2022</v>
      </c>
      <c r="BI676" s="55" t="s">
        <v>64</v>
      </c>
      <c r="BJ676" s="55" t="str">
        <f t="shared" si="343"/>
        <v>Novembro/2022</v>
      </c>
      <c r="BK676" s="2" t="s">
        <v>27</v>
      </c>
      <c r="BL676" s="2" t="s">
        <v>21</v>
      </c>
      <c r="BM676" s="52" t="s">
        <v>1200</v>
      </c>
      <c r="BN676" s="51">
        <f t="shared" si="342"/>
        <v>2935830.0545560489</v>
      </c>
    </row>
    <row r="677" spans="59:66" x14ac:dyDescent="0.25">
      <c r="BG677" s="50" t="str">
        <f t="shared" si="341"/>
        <v>2022NovembroGuatemala</v>
      </c>
      <c r="BH677" s="2">
        <v>2022</v>
      </c>
      <c r="BI677" s="55" t="s">
        <v>64</v>
      </c>
      <c r="BJ677" s="55" t="str">
        <f t="shared" si="343"/>
        <v>Novembro/2022</v>
      </c>
      <c r="BK677" s="2" t="s">
        <v>27</v>
      </c>
      <c r="BL677" s="2" t="s">
        <v>22</v>
      </c>
      <c r="BM677" s="52" t="s">
        <v>1200</v>
      </c>
      <c r="BN677" s="51">
        <f t="shared" si="342"/>
        <v>3875295.6720139855</v>
      </c>
    </row>
    <row r="678" spans="59:66" x14ac:dyDescent="0.25">
      <c r="BG678" s="50" t="str">
        <f t="shared" si="341"/>
        <v>2022NovembroHonduras</v>
      </c>
      <c r="BH678" s="2">
        <v>2022</v>
      </c>
      <c r="BI678" s="55" t="s">
        <v>64</v>
      </c>
      <c r="BJ678" s="55" t="str">
        <f t="shared" si="343"/>
        <v>Novembro/2022</v>
      </c>
      <c r="BK678" s="2" t="s">
        <v>27</v>
      </c>
      <c r="BL678" s="2" t="s">
        <v>23</v>
      </c>
      <c r="BM678" s="52" t="s">
        <v>1200</v>
      </c>
      <c r="BN678" s="51">
        <f t="shared" si="342"/>
        <v>2935830.0545560494</v>
      </c>
    </row>
    <row r="679" spans="59:66" x14ac:dyDescent="0.25">
      <c r="BG679" s="50" t="str">
        <f t="shared" si="341"/>
        <v>2022NovembroNicarágua</v>
      </c>
      <c r="BH679" s="2">
        <v>2022</v>
      </c>
      <c r="BI679" s="55" t="s">
        <v>64</v>
      </c>
      <c r="BJ679" s="55" t="str">
        <f t="shared" si="343"/>
        <v>Novembro/2022</v>
      </c>
      <c r="BK679" s="2" t="s">
        <v>27</v>
      </c>
      <c r="BL679" s="2" t="s">
        <v>24</v>
      </c>
      <c r="BM679" s="52" t="s">
        <v>1200</v>
      </c>
      <c r="BN679" s="51">
        <f t="shared" si="342"/>
        <v>1467915.0272780247</v>
      </c>
    </row>
    <row r="680" spans="59:66" x14ac:dyDescent="0.25">
      <c r="BG680" s="50" t="str">
        <f t="shared" si="341"/>
        <v>2022NovembroPanamá</v>
      </c>
      <c r="BH680" s="2">
        <v>2022</v>
      </c>
      <c r="BI680" s="55" t="s">
        <v>64</v>
      </c>
      <c r="BJ680" s="55" t="str">
        <f t="shared" si="343"/>
        <v>Novembro/2022</v>
      </c>
      <c r="BK680" s="2" t="s">
        <v>27</v>
      </c>
      <c r="BL680" s="2" t="s">
        <v>25</v>
      </c>
      <c r="BM680" s="52" t="s">
        <v>1200</v>
      </c>
      <c r="BN680" s="51">
        <f t="shared" si="342"/>
        <v>1467915.0272780245</v>
      </c>
    </row>
    <row r="681" spans="59:66" x14ac:dyDescent="0.25">
      <c r="BG681" s="50" t="str">
        <f t="shared" si="341"/>
        <v>2022DezembroCosta Rica</v>
      </c>
      <c r="BH681" s="2">
        <v>2022</v>
      </c>
      <c r="BI681" s="55" t="s">
        <v>65</v>
      </c>
      <c r="BJ681" s="55" t="str">
        <f t="shared" si="343"/>
        <v>Dezembro/2022</v>
      </c>
      <c r="BK681" s="2" t="s">
        <v>27</v>
      </c>
      <c r="BL681" s="2" t="s">
        <v>20</v>
      </c>
      <c r="BM681" s="52" t="s">
        <v>1200</v>
      </c>
      <c r="BN681" s="51">
        <f t="shared" si="342"/>
        <v>4074497.773743121</v>
      </c>
    </row>
    <row r="682" spans="59:66" x14ac:dyDescent="0.25">
      <c r="BG682" s="50" t="str">
        <f t="shared" si="341"/>
        <v>2022DezembroEl Salvador</v>
      </c>
      <c r="BH682" s="2">
        <v>2022</v>
      </c>
      <c r="BI682" s="55" t="s">
        <v>65</v>
      </c>
      <c r="BJ682" s="55" t="str">
        <f t="shared" si="343"/>
        <v>Dezembro/2022</v>
      </c>
      <c r="BK682" s="2" t="s">
        <v>27</v>
      </c>
      <c r="BL682" s="2" t="s">
        <v>21</v>
      </c>
      <c r="BM682" s="52" t="s">
        <v>1200</v>
      </c>
      <c r="BN682" s="51">
        <f t="shared" si="342"/>
        <v>3115792.4152153288</v>
      </c>
    </row>
    <row r="683" spans="59:66" x14ac:dyDescent="0.25">
      <c r="BG683" s="50" t="str">
        <f t="shared" si="341"/>
        <v>2022DezembroGuatemala</v>
      </c>
      <c r="BH683" s="2">
        <v>2022</v>
      </c>
      <c r="BI683" s="55" t="s">
        <v>65</v>
      </c>
      <c r="BJ683" s="55" t="str">
        <f t="shared" si="343"/>
        <v>Dezembro/2022</v>
      </c>
      <c r="BK683" s="2" t="s">
        <v>27</v>
      </c>
      <c r="BL683" s="2" t="s">
        <v>22</v>
      </c>
      <c r="BM683" s="52" t="s">
        <v>1200</v>
      </c>
      <c r="BN683" s="51">
        <f t="shared" si="342"/>
        <v>4074497.7737431214</v>
      </c>
    </row>
    <row r="684" spans="59:66" x14ac:dyDescent="0.25">
      <c r="BG684" s="50" t="str">
        <f t="shared" si="341"/>
        <v>2022DezembroHonduras</v>
      </c>
      <c r="BH684" s="2">
        <v>2022</v>
      </c>
      <c r="BI684" s="55" t="s">
        <v>65</v>
      </c>
      <c r="BJ684" s="55" t="str">
        <f t="shared" si="343"/>
        <v>Dezembro/2022</v>
      </c>
      <c r="BK684" s="2" t="s">
        <v>27</v>
      </c>
      <c r="BL684" s="2" t="s">
        <v>23</v>
      </c>
      <c r="BM684" s="52" t="s">
        <v>1200</v>
      </c>
      <c r="BN684" s="51">
        <f t="shared" si="342"/>
        <v>3115792.4152153283</v>
      </c>
    </row>
    <row r="685" spans="59:66" x14ac:dyDescent="0.25">
      <c r="BG685" s="50" t="str">
        <f t="shared" si="341"/>
        <v>2022DezembroNicarágua</v>
      </c>
      <c r="BH685" s="2">
        <v>2022</v>
      </c>
      <c r="BI685" s="55" t="s">
        <v>65</v>
      </c>
      <c r="BJ685" s="55" t="str">
        <f t="shared" si="343"/>
        <v>Dezembro/2022</v>
      </c>
      <c r="BK685" s="2" t="s">
        <v>27</v>
      </c>
      <c r="BL685" s="2" t="s">
        <v>24</v>
      </c>
      <c r="BM685" s="52" t="s">
        <v>1200</v>
      </c>
      <c r="BN685" s="51">
        <f t="shared" si="342"/>
        <v>1557896.2076076642</v>
      </c>
    </row>
    <row r="686" spans="59:66" x14ac:dyDescent="0.25">
      <c r="BG686" s="50" t="str">
        <f t="shared" si="341"/>
        <v>2022DezembroPanamá</v>
      </c>
      <c r="BH686" s="2">
        <v>2022</v>
      </c>
      <c r="BI686" s="55" t="s">
        <v>65</v>
      </c>
      <c r="BJ686" s="55" t="str">
        <f t="shared" si="343"/>
        <v>Dezembro/2022</v>
      </c>
      <c r="BK686" s="2" t="s">
        <v>27</v>
      </c>
      <c r="BL686" s="2" t="s">
        <v>25</v>
      </c>
      <c r="BM686" s="52" t="s">
        <v>1200</v>
      </c>
      <c r="BN686" s="51">
        <f t="shared" si="342"/>
        <v>1557896.2076076639</v>
      </c>
    </row>
    <row r="687" spans="59:66" x14ac:dyDescent="0.25">
      <c r="BG687" s="50" t="str">
        <f t="shared" si="341"/>
        <v>2022JaneiroCosta Rica</v>
      </c>
      <c r="BH687" s="2">
        <v>2022</v>
      </c>
      <c r="BI687" s="55" t="s">
        <v>16</v>
      </c>
      <c r="BJ687" s="55" t="str">
        <f t="shared" si="343"/>
        <v>Janeiro/2022</v>
      </c>
      <c r="BK687" s="2" t="s">
        <v>27</v>
      </c>
      <c r="BL687" s="2" t="s">
        <v>20</v>
      </c>
      <c r="BM687" s="52" t="s">
        <v>1199</v>
      </c>
      <c r="BN687" s="51">
        <f t="shared" si="342"/>
        <v>2251928.01492482</v>
      </c>
    </row>
    <row r="688" spans="59:66" x14ac:dyDescent="0.25">
      <c r="BG688" s="50" t="str">
        <f t="shared" si="341"/>
        <v>2022JaneiroEl Salvador</v>
      </c>
      <c r="BH688" s="2">
        <v>2022</v>
      </c>
      <c r="BI688" s="55" t="s">
        <v>16</v>
      </c>
      <c r="BJ688" s="55" t="str">
        <f t="shared" si="343"/>
        <v>Janeiro/2022</v>
      </c>
      <c r="BK688" s="2" t="s">
        <v>27</v>
      </c>
      <c r="BL688" s="2" t="s">
        <v>21</v>
      </c>
      <c r="BM688" s="52" t="s">
        <v>1199</v>
      </c>
      <c r="BN688" s="51">
        <f t="shared" si="342"/>
        <v>720616.96477594227</v>
      </c>
    </row>
    <row r="689" spans="59:66" x14ac:dyDescent="0.25">
      <c r="BG689" s="50" t="str">
        <f t="shared" si="341"/>
        <v>2022JaneiroGuatemala</v>
      </c>
      <c r="BH689" s="2">
        <v>2022</v>
      </c>
      <c r="BI689" s="55" t="s">
        <v>16</v>
      </c>
      <c r="BJ689" s="55" t="str">
        <f t="shared" si="343"/>
        <v>Janeiro/2022</v>
      </c>
      <c r="BK689" s="2" t="s">
        <v>27</v>
      </c>
      <c r="BL689" s="2" t="s">
        <v>22</v>
      </c>
      <c r="BM689" s="52" t="s">
        <v>1199</v>
      </c>
      <c r="BN689" s="51">
        <f t="shared" si="342"/>
        <v>3008575.8279395597</v>
      </c>
    </row>
    <row r="690" spans="59:66" x14ac:dyDescent="0.25">
      <c r="BG690" s="50" t="str">
        <f t="shared" si="341"/>
        <v>2022JaneiroHonduras</v>
      </c>
      <c r="BH690" s="2">
        <v>2022</v>
      </c>
      <c r="BI690" s="55" t="s">
        <v>16</v>
      </c>
      <c r="BJ690" s="55" t="str">
        <f t="shared" si="343"/>
        <v>Janeiro/2022</v>
      </c>
      <c r="BK690" s="2" t="s">
        <v>27</v>
      </c>
      <c r="BL690" s="2" t="s">
        <v>23</v>
      </c>
      <c r="BM690" s="52" t="s">
        <v>1199</v>
      </c>
      <c r="BN690" s="51">
        <f t="shared" si="342"/>
        <v>900771.20596992807</v>
      </c>
    </row>
    <row r="691" spans="59:66" x14ac:dyDescent="0.25">
      <c r="BG691" s="50" t="str">
        <f t="shared" si="341"/>
        <v>2022JaneiroNicarágua</v>
      </c>
      <c r="BH691" s="2">
        <v>2022</v>
      </c>
      <c r="BI691" s="55" t="s">
        <v>16</v>
      </c>
      <c r="BJ691" s="55" t="str">
        <f t="shared" si="343"/>
        <v>Janeiro/2022</v>
      </c>
      <c r="BK691" s="2" t="s">
        <v>27</v>
      </c>
      <c r="BL691" s="2" t="s">
        <v>24</v>
      </c>
      <c r="BM691" s="52" t="s">
        <v>1199</v>
      </c>
      <c r="BN691" s="51">
        <f t="shared" si="342"/>
        <v>594508.99594015244</v>
      </c>
    </row>
    <row r="692" spans="59:66" x14ac:dyDescent="0.25">
      <c r="BG692" s="50" t="str">
        <f t="shared" si="341"/>
        <v>2022JaneiroPanamá</v>
      </c>
      <c r="BH692" s="2">
        <v>2022</v>
      </c>
      <c r="BI692" s="55" t="s">
        <v>16</v>
      </c>
      <c r="BJ692" s="55" t="str">
        <f t="shared" si="343"/>
        <v>Janeiro/2022</v>
      </c>
      <c r="BK692" s="2" t="s">
        <v>27</v>
      </c>
      <c r="BL692" s="2" t="s">
        <v>25</v>
      </c>
      <c r="BM692" s="52" t="s">
        <v>1199</v>
      </c>
      <c r="BN692" s="51">
        <f t="shared" si="342"/>
        <v>1801542.4119398557</v>
      </c>
    </row>
    <row r="693" spans="59:66" x14ac:dyDescent="0.25">
      <c r="BG693" s="50" t="str">
        <f t="shared" si="341"/>
        <v>2022FevereiroCosta Rica</v>
      </c>
      <c r="BH693" s="2">
        <v>2022</v>
      </c>
      <c r="BI693" s="55" t="s">
        <v>55</v>
      </c>
      <c r="BJ693" s="55" t="str">
        <f t="shared" si="343"/>
        <v>Fevereiro/2022</v>
      </c>
      <c r="BK693" s="2" t="s">
        <v>27</v>
      </c>
      <c r="BL693" s="2" t="s">
        <v>20</v>
      </c>
      <c r="BM693" s="52" t="s">
        <v>1199</v>
      </c>
      <c r="BN693" s="51">
        <f t="shared" si="342"/>
        <v>1824172.3821608373</v>
      </c>
    </row>
    <row r="694" spans="59:66" x14ac:dyDescent="0.25">
      <c r="BG694" s="50" t="str">
        <f t="shared" si="341"/>
        <v>2022FevereiroEl Salvador</v>
      </c>
      <c r="BH694" s="2">
        <v>2022</v>
      </c>
      <c r="BI694" s="55" t="s">
        <v>55</v>
      </c>
      <c r="BJ694" s="55" t="str">
        <f t="shared" si="343"/>
        <v>Fevereiro/2022</v>
      </c>
      <c r="BK694" s="2" t="s">
        <v>27</v>
      </c>
      <c r="BL694" s="2" t="s">
        <v>21</v>
      </c>
      <c r="BM694" s="52" t="s">
        <v>1199</v>
      </c>
      <c r="BN694" s="51">
        <f t="shared" si="342"/>
        <v>567520.29667226062</v>
      </c>
    </row>
    <row r="695" spans="59:66" x14ac:dyDescent="0.25">
      <c r="BG695" s="50" t="str">
        <f t="shared" si="341"/>
        <v>2022FevereiroGuatemala</v>
      </c>
      <c r="BH695" s="2">
        <v>2022</v>
      </c>
      <c r="BI695" s="55" t="s">
        <v>55</v>
      </c>
      <c r="BJ695" s="55" t="str">
        <f t="shared" si="343"/>
        <v>Fevereiro/2022</v>
      </c>
      <c r="BK695" s="2" t="s">
        <v>27</v>
      </c>
      <c r="BL695" s="2" t="s">
        <v>22</v>
      </c>
      <c r="BM695" s="52" t="s">
        <v>1199</v>
      </c>
      <c r="BN695" s="51">
        <f t="shared" si="342"/>
        <v>2432229.8428811161</v>
      </c>
    </row>
    <row r="696" spans="59:66" x14ac:dyDescent="0.25">
      <c r="BG696" s="50" t="str">
        <f t="shared" si="341"/>
        <v>2022FevereiroHonduras</v>
      </c>
      <c r="BH696" s="2">
        <v>2022</v>
      </c>
      <c r="BI696" s="55" t="s">
        <v>55</v>
      </c>
      <c r="BJ696" s="55" t="str">
        <f t="shared" si="343"/>
        <v>Fevereiro/2022</v>
      </c>
      <c r="BK696" s="2" t="s">
        <v>27</v>
      </c>
      <c r="BL696" s="2" t="s">
        <v>23</v>
      </c>
      <c r="BM696" s="52" t="s">
        <v>1199</v>
      </c>
      <c r="BN696" s="51">
        <f t="shared" si="342"/>
        <v>709400.3708403256</v>
      </c>
    </row>
    <row r="697" spans="59:66" x14ac:dyDescent="0.25">
      <c r="BG697" s="50" t="str">
        <f t="shared" si="341"/>
        <v>2022FevereiroNicarágua</v>
      </c>
      <c r="BH697" s="2">
        <v>2022</v>
      </c>
      <c r="BI697" s="55" t="s">
        <v>55</v>
      </c>
      <c r="BJ697" s="55" t="str">
        <f t="shared" si="343"/>
        <v>Fevereiro/2022</v>
      </c>
      <c r="BK697" s="2" t="s">
        <v>27</v>
      </c>
      <c r="BL697" s="2" t="s">
        <v>24</v>
      </c>
      <c r="BM697" s="52" t="s">
        <v>1199</v>
      </c>
      <c r="BN697" s="51">
        <f t="shared" si="342"/>
        <v>470231.10295701592</v>
      </c>
    </row>
    <row r="698" spans="59:66" x14ac:dyDescent="0.25">
      <c r="BG698" s="50" t="str">
        <f t="shared" si="341"/>
        <v>2022FevereiroPanamá</v>
      </c>
      <c r="BH698" s="2">
        <v>2022</v>
      </c>
      <c r="BI698" s="55" t="s">
        <v>55</v>
      </c>
      <c r="BJ698" s="55" t="str">
        <f t="shared" si="343"/>
        <v>Fevereiro/2022</v>
      </c>
      <c r="BK698" s="2" t="s">
        <v>27</v>
      </c>
      <c r="BL698" s="2" t="s">
        <v>25</v>
      </c>
      <c r="BM698" s="52" t="s">
        <v>1199</v>
      </c>
      <c r="BN698" s="51">
        <f t="shared" si="342"/>
        <v>1418800.7416806512</v>
      </c>
    </row>
    <row r="699" spans="59:66" x14ac:dyDescent="0.25">
      <c r="BG699" s="50" t="str">
        <f t="shared" si="341"/>
        <v>2022MarçoCosta Rica</v>
      </c>
      <c r="BH699" s="2">
        <v>2022</v>
      </c>
      <c r="BI699" s="55" t="s">
        <v>56</v>
      </c>
      <c r="BJ699" s="55" t="str">
        <f t="shared" si="343"/>
        <v>Março/2022</v>
      </c>
      <c r="BK699" s="2" t="s">
        <v>27</v>
      </c>
      <c r="BL699" s="2" t="s">
        <v>20</v>
      </c>
      <c r="BM699" s="52" t="s">
        <v>1199</v>
      </c>
      <c r="BN699" s="51">
        <f t="shared" si="342"/>
        <v>2251928.01492482</v>
      </c>
    </row>
    <row r="700" spans="59:66" x14ac:dyDescent="0.25">
      <c r="BG700" s="50" t="str">
        <f t="shared" si="341"/>
        <v>2022MarçoEl Salvador</v>
      </c>
      <c r="BH700" s="2">
        <v>2022</v>
      </c>
      <c r="BI700" s="55" t="s">
        <v>56</v>
      </c>
      <c r="BJ700" s="55" t="str">
        <f t="shared" si="343"/>
        <v>Março/2022</v>
      </c>
      <c r="BK700" s="2" t="s">
        <v>27</v>
      </c>
      <c r="BL700" s="2" t="s">
        <v>21</v>
      </c>
      <c r="BM700" s="52" t="s">
        <v>1199</v>
      </c>
      <c r="BN700" s="51">
        <f t="shared" si="342"/>
        <v>720616.96477594227</v>
      </c>
    </row>
    <row r="701" spans="59:66" x14ac:dyDescent="0.25">
      <c r="BG701" s="50" t="str">
        <f t="shared" si="341"/>
        <v>2022MarçoGuatemala</v>
      </c>
      <c r="BH701" s="2">
        <v>2022</v>
      </c>
      <c r="BI701" s="55" t="s">
        <v>56</v>
      </c>
      <c r="BJ701" s="55" t="str">
        <f t="shared" si="343"/>
        <v>Março/2022</v>
      </c>
      <c r="BK701" s="2" t="s">
        <v>27</v>
      </c>
      <c r="BL701" s="2" t="s">
        <v>22</v>
      </c>
      <c r="BM701" s="52" t="s">
        <v>1199</v>
      </c>
      <c r="BN701" s="51">
        <f t="shared" si="342"/>
        <v>3008575.8279395597</v>
      </c>
    </row>
    <row r="702" spans="59:66" x14ac:dyDescent="0.25">
      <c r="BG702" s="50" t="str">
        <f t="shared" si="341"/>
        <v>2022MarçoHonduras</v>
      </c>
      <c r="BH702" s="2">
        <v>2022</v>
      </c>
      <c r="BI702" s="55" t="s">
        <v>56</v>
      </c>
      <c r="BJ702" s="55" t="str">
        <f t="shared" si="343"/>
        <v>Março/2022</v>
      </c>
      <c r="BK702" s="2" t="s">
        <v>27</v>
      </c>
      <c r="BL702" s="2" t="s">
        <v>23</v>
      </c>
      <c r="BM702" s="52" t="s">
        <v>1199</v>
      </c>
      <c r="BN702" s="51">
        <f t="shared" si="342"/>
        <v>900771.20596992807</v>
      </c>
    </row>
    <row r="703" spans="59:66" x14ac:dyDescent="0.25">
      <c r="BG703" s="50" t="str">
        <f t="shared" si="341"/>
        <v>2022MarçoNicarágua</v>
      </c>
      <c r="BH703" s="2">
        <v>2022</v>
      </c>
      <c r="BI703" s="55" t="s">
        <v>56</v>
      </c>
      <c r="BJ703" s="55" t="str">
        <f t="shared" si="343"/>
        <v>Março/2022</v>
      </c>
      <c r="BK703" s="2" t="s">
        <v>27</v>
      </c>
      <c r="BL703" s="2" t="s">
        <v>24</v>
      </c>
      <c r="BM703" s="52" t="s">
        <v>1199</v>
      </c>
      <c r="BN703" s="51">
        <f t="shared" si="342"/>
        <v>594508.99594015244</v>
      </c>
    </row>
    <row r="704" spans="59:66" x14ac:dyDescent="0.25">
      <c r="BG704" s="50" t="str">
        <f t="shared" si="341"/>
        <v>2022MarçoPanamá</v>
      </c>
      <c r="BH704" s="2">
        <v>2022</v>
      </c>
      <c r="BI704" s="55" t="s">
        <v>56</v>
      </c>
      <c r="BJ704" s="55" t="str">
        <f t="shared" si="343"/>
        <v>Março/2022</v>
      </c>
      <c r="BK704" s="2" t="s">
        <v>27</v>
      </c>
      <c r="BL704" s="2" t="s">
        <v>25</v>
      </c>
      <c r="BM704" s="52" t="s">
        <v>1199</v>
      </c>
      <c r="BN704" s="51">
        <f t="shared" si="342"/>
        <v>1801542.4119398557</v>
      </c>
    </row>
    <row r="705" spans="59:66" x14ac:dyDescent="0.25">
      <c r="BG705" s="50" t="str">
        <f t="shared" si="341"/>
        <v>2022AbrilCosta Rica</v>
      </c>
      <c r="BH705" s="2">
        <v>2022</v>
      </c>
      <c r="BI705" s="55" t="s">
        <v>57</v>
      </c>
      <c r="BJ705" s="55" t="str">
        <f t="shared" si="343"/>
        <v>Abril/2022</v>
      </c>
      <c r="BK705" s="2" t="s">
        <v>27</v>
      </c>
      <c r="BL705" s="2" t="s">
        <v>20</v>
      </c>
      <c r="BM705" s="52" t="s">
        <v>1199</v>
      </c>
      <c r="BN705" s="51">
        <f t="shared" si="342"/>
        <v>2465154.0491882325</v>
      </c>
    </row>
    <row r="706" spans="59:66" x14ac:dyDescent="0.25">
      <c r="BG706" s="50" t="str">
        <f t="shared" si="341"/>
        <v>2022AbrilEl Salvador</v>
      </c>
      <c r="BH706" s="2">
        <v>2022</v>
      </c>
      <c r="BI706" s="55" t="s">
        <v>57</v>
      </c>
      <c r="BJ706" s="55" t="str">
        <f t="shared" si="343"/>
        <v>Abril/2022</v>
      </c>
      <c r="BK706" s="2" t="s">
        <v>27</v>
      </c>
      <c r="BL706" s="2" t="s">
        <v>21</v>
      </c>
      <c r="BM706" s="52" t="s">
        <v>1199</v>
      </c>
      <c r="BN706" s="51">
        <f t="shared" si="342"/>
        <v>788849.29574023432</v>
      </c>
    </row>
    <row r="707" spans="59:66" x14ac:dyDescent="0.25">
      <c r="BG707" s="50" t="str">
        <f t="shared" ref="BG707:BG770" si="344">BH707&amp;BI707&amp;BL707</f>
        <v>2022AbrilGuatemala</v>
      </c>
      <c r="BH707" s="2">
        <v>2022</v>
      </c>
      <c r="BI707" s="55" t="s">
        <v>57</v>
      </c>
      <c r="BJ707" s="55" t="str">
        <f t="shared" si="343"/>
        <v>Abril/2022</v>
      </c>
      <c r="BK707" s="2" t="s">
        <v>27</v>
      </c>
      <c r="BL707" s="2" t="s">
        <v>22</v>
      </c>
      <c r="BM707" s="52" t="s">
        <v>1199</v>
      </c>
      <c r="BN707" s="51">
        <f t="shared" ref="BN707:BN770" si="345">VLOOKUP(BG707,AC:AQ,VLOOKUP(BM707,$BP$2:$BQ$16,2,FALSE),FALSE)</f>
        <v>3280895.9345559753</v>
      </c>
    </row>
    <row r="708" spans="59:66" x14ac:dyDescent="0.25">
      <c r="BG708" s="50" t="str">
        <f t="shared" si="344"/>
        <v>2022AbrilHonduras</v>
      </c>
      <c r="BH708" s="2">
        <v>2022</v>
      </c>
      <c r="BI708" s="55" t="s">
        <v>57</v>
      </c>
      <c r="BJ708" s="55" t="str">
        <f t="shared" ref="BJ708:BJ771" si="346">BI708&amp;"/"&amp;BH708</f>
        <v>Abril/2022</v>
      </c>
      <c r="BK708" s="2" t="s">
        <v>27</v>
      </c>
      <c r="BL708" s="2" t="s">
        <v>23</v>
      </c>
      <c r="BM708" s="52" t="s">
        <v>1199</v>
      </c>
      <c r="BN708" s="51">
        <f t="shared" si="345"/>
        <v>1008472.1110315497</v>
      </c>
    </row>
    <row r="709" spans="59:66" x14ac:dyDescent="0.25">
      <c r="BG709" s="50" t="str">
        <f t="shared" si="344"/>
        <v>2022AbrilNicarágua</v>
      </c>
      <c r="BH709" s="2">
        <v>2022</v>
      </c>
      <c r="BI709" s="55" t="s">
        <v>57</v>
      </c>
      <c r="BJ709" s="55" t="str">
        <f t="shared" si="346"/>
        <v>Abril/2022</v>
      </c>
      <c r="BK709" s="2" t="s">
        <v>27</v>
      </c>
      <c r="BL709" s="2" t="s">
        <v>24</v>
      </c>
      <c r="BM709" s="52" t="s">
        <v>1199</v>
      </c>
      <c r="BN709" s="51">
        <f t="shared" si="345"/>
        <v>645422.1510601918</v>
      </c>
    </row>
    <row r="710" spans="59:66" x14ac:dyDescent="0.25">
      <c r="BG710" s="50" t="str">
        <f t="shared" si="344"/>
        <v>2022AbrilPanamá</v>
      </c>
      <c r="BH710" s="2">
        <v>2022</v>
      </c>
      <c r="BI710" s="55" t="s">
        <v>57</v>
      </c>
      <c r="BJ710" s="55" t="str">
        <f t="shared" si="346"/>
        <v>Abril/2022</v>
      </c>
      <c r="BK710" s="2" t="s">
        <v>27</v>
      </c>
      <c r="BL710" s="2" t="s">
        <v>25</v>
      </c>
      <c r="BM710" s="52" t="s">
        <v>1199</v>
      </c>
      <c r="BN710" s="51">
        <f t="shared" si="345"/>
        <v>2016944.2220630995</v>
      </c>
    </row>
    <row r="711" spans="59:66" x14ac:dyDescent="0.25">
      <c r="BG711" s="50" t="str">
        <f t="shared" si="344"/>
        <v>2022MaioCosta Rica</v>
      </c>
      <c r="BH711" s="2">
        <v>2022</v>
      </c>
      <c r="BI711" s="55" t="s">
        <v>58</v>
      </c>
      <c r="BJ711" s="55" t="str">
        <f t="shared" si="346"/>
        <v>Maio/2022</v>
      </c>
      <c r="BK711" s="2" t="s">
        <v>27</v>
      </c>
      <c r="BL711" s="2" t="s">
        <v>20</v>
      </c>
      <c r="BM711" s="52" t="s">
        <v>1199</v>
      </c>
      <c r="BN711" s="51">
        <f t="shared" si="345"/>
        <v>2678476.0479041641</v>
      </c>
    </row>
    <row r="712" spans="59:66" x14ac:dyDescent="0.25">
      <c r="BG712" s="50" t="str">
        <f t="shared" si="344"/>
        <v>2022MaioEl Salvador</v>
      </c>
      <c r="BH712" s="2">
        <v>2022</v>
      </c>
      <c r="BI712" s="55" t="s">
        <v>58</v>
      </c>
      <c r="BJ712" s="55" t="str">
        <f t="shared" si="346"/>
        <v>Maio/2022</v>
      </c>
      <c r="BK712" s="2" t="s">
        <v>27</v>
      </c>
      <c r="BL712" s="2" t="s">
        <v>21</v>
      </c>
      <c r="BM712" s="52" t="s">
        <v>1199</v>
      </c>
      <c r="BN712" s="51">
        <f t="shared" si="345"/>
        <v>857112.33532933274</v>
      </c>
    </row>
    <row r="713" spans="59:66" x14ac:dyDescent="0.25">
      <c r="BG713" s="50" t="str">
        <f t="shared" si="344"/>
        <v>2022MaioGuatemala</v>
      </c>
      <c r="BH713" s="2">
        <v>2022</v>
      </c>
      <c r="BI713" s="55" t="s">
        <v>58</v>
      </c>
      <c r="BJ713" s="55" t="str">
        <f t="shared" si="346"/>
        <v>Maio/2022</v>
      </c>
      <c r="BK713" s="2" t="s">
        <v>27</v>
      </c>
      <c r="BL713" s="2" t="s">
        <v>22</v>
      </c>
      <c r="BM713" s="52" t="s">
        <v>1199</v>
      </c>
      <c r="BN713" s="51">
        <f t="shared" si="345"/>
        <v>3553444.890219525</v>
      </c>
    </row>
    <row r="714" spans="59:66" x14ac:dyDescent="0.25">
      <c r="BG714" s="50" t="str">
        <f t="shared" si="344"/>
        <v>2022MaioHonduras</v>
      </c>
      <c r="BH714" s="2">
        <v>2022</v>
      </c>
      <c r="BI714" s="55" t="s">
        <v>58</v>
      </c>
      <c r="BJ714" s="55" t="str">
        <f t="shared" si="346"/>
        <v>Maio/2022</v>
      </c>
      <c r="BK714" s="2" t="s">
        <v>27</v>
      </c>
      <c r="BL714" s="2" t="s">
        <v>23</v>
      </c>
      <c r="BM714" s="52" t="s">
        <v>1199</v>
      </c>
      <c r="BN714" s="51">
        <f t="shared" si="345"/>
        <v>1116031.6866267351</v>
      </c>
    </row>
    <row r="715" spans="59:66" x14ac:dyDescent="0.25">
      <c r="BG715" s="50" t="str">
        <f t="shared" si="344"/>
        <v>2022MaioNicarágua</v>
      </c>
      <c r="BH715" s="2">
        <v>2022</v>
      </c>
      <c r="BI715" s="55" t="s">
        <v>58</v>
      </c>
      <c r="BJ715" s="55" t="str">
        <f t="shared" si="346"/>
        <v>Maio/2022</v>
      </c>
      <c r="BK715" s="2" t="s">
        <v>27</v>
      </c>
      <c r="BL715" s="2" t="s">
        <v>24</v>
      </c>
      <c r="BM715" s="52" t="s">
        <v>1199</v>
      </c>
      <c r="BN715" s="51">
        <f t="shared" si="345"/>
        <v>696403.77245508274</v>
      </c>
    </row>
    <row r="716" spans="59:66" x14ac:dyDescent="0.25">
      <c r="BG716" s="50" t="str">
        <f t="shared" si="344"/>
        <v>2022MaioPanamá</v>
      </c>
      <c r="BH716" s="2">
        <v>2022</v>
      </c>
      <c r="BI716" s="55" t="s">
        <v>58</v>
      </c>
      <c r="BJ716" s="55" t="str">
        <f t="shared" si="346"/>
        <v>Maio/2022</v>
      </c>
      <c r="BK716" s="2" t="s">
        <v>27</v>
      </c>
      <c r="BL716" s="2" t="s">
        <v>25</v>
      </c>
      <c r="BM716" s="52" t="s">
        <v>1199</v>
      </c>
      <c r="BN716" s="51">
        <f t="shared" si="345"/>
        <v>2232063.3732534703</v>
      </c>
    </row>
    <row r="717" spans="59:66" x14ac:dyDescent="0.25">
      <c r="BG717" s="50" t="str">
        <f t="shared" si="344"/>
        <v>2022JunhoCosta Rica</v>
      </c>
      <c r="BH717" s="2">
        <v>2022</v>
      </c>
      <c r="BI717" s="55" t="s">
        <v>59</v>
      </c>
      <c r="BJ717" s="55" t="str">
        <f t="shared" si="346"/>
        <v>Junho/2022</v>
      </c>
      <c r="BK717" s="2" t="s">
        <v>27</v>
      </c>
      <c r="BL717" s="2" t="s">
        <v>20</v>
      </c>
      <c r="BM717" s="52" t="s">
        <v>1199</v>
      </c>
      <c r="BN717" s="51">
        <f t="shared" si="345"/>
        <v>2891870.9668606669</v>
      </c>
    </row>
    <row r="718" spans="59:66" x14ac:dyDescent="0.25">
      <c r="BG718" s="50" t="str">
        <f t="shared" si="344"/>
        <v>2022JunhoEl Salvador</v>
      </c>
      <c r="BH718" s="2">
        <v>2022</v>
      </c>
      <c r="BI718" s="55" t="s">
        <v>59</v>
      </c>
      <c r="BJ718" s="55" t="str">
        <f t="shared" si="346"/>
        <v>Junho/2022</v>
      </c>
      <c r="BK718" s="2" t="s">
        <v>27</v>
      </c>
      <c r="BL718" s="2" t="s">
        <v>21</v>
      </c>
      <c r="BM718" s="52" t="s">
        <v>1199</v>
      </c>
      <c r="BN718" s="51">
        <f t="shared" si="345"/>
        <v>925398.70939541329</v>
      </c>
    </row>
    <row r="719" spans="59:66" x14ac:dyDescent="0.25">
      <c r="BG719" s="50" t="str">
        <f t="shared" si="344"/>
        <v>2022JunhoGuatemala</v>
      </c>
      <c r="BH719" s="2">
        <v>2022</v>
      </c>
      <c r="BI719" s="55" t="s">
        <v>59</v>
      </c>
      <c r="BJ719" s="55" t="str">
        <f t="shared" si="346"/>
        <v>Junho/2022</v>
      </c>
      <c r="BK719" s="2" t="s">
        <v>27</v>
      </c>
      <c r="BL719" s="2" t="s">
        <v>22</v>
      </c>
      <c r="BM719" s="52" t="s">
        <v>1199</v>
      </c>
      <c r="BN719" s="51">
        <f t="shared" si="345"/>
        <v>3826167.7407694976</v>
      </c>
    </row>
    <row r="720" spans="59:66" x14ac:dyDescent="0.25">
      <c r="BG720" s="50" t="str">
        <f t="shared" si="344"/>
        <v>2022JunhoHonduras</v>
      </c>
      <c r="BH720" s="2">
        <v>2022</v>
      </c>
      <c r="BI720" s="55" t="s">
        <v>59</v>
      </c>
      <c r="BJ720" s="55" t="str">
        <f t="shared" si="346"/>
        <v>Junho/2022</v>
      </c>
      <c r="BK720" s="2" t="s">
        <v>27</v>
      </c>
      <c r="BL720" s="2" t="s">
        <v>23</v>
      </c>
      <c r="BM720" s="52" t="s">
        <v>1199</v>
      </c>
      <c r="BN720" s="51">
        <f t="shared" si="345"/>
        <v>1223483.8705948975</v>
      </c>
    </row>
    <row r="721" spans="59:66" x14ac:dyDescent="0.25">
      <c r="BG721" s="50" t="str">
        <f t="shared" si="344"/>
        <v>2022JunhoNicarágua</v>
      </c>
      <c r="BH721" s="2">
        <v>2022</v>
      </c>
      <c r="BI721" s="55" t="s">
        <v>59</v>
      </c>
      <c r="BJ721" s="55" t="str">
        <f t="shared" si="346"/>
        <v>Junho/2022</v>
      </c>
      <c r="BK721" s="2" t="s">
        <v>27</v>
      </c>
      <c r="BL721" s="2" t="s">
        <v>24</v>
      </c>
      <c r="BM721" s="52" t="s">
        <v>1199</v>
      </c>
      <c r="BN721" s="51">
        <f t="shared" si="345"/>
        <v>747437.41912706464</v>
      </c>
    </row>
    <row r="722" spans="59:66" x14ac:dyDescent="0.25">
      <c r="BG722" s="50" t="str">
        <f t="shared" si="344"/>
        <v>2022JunhoPanamá</v>
      </c>
      <c r="BH722" s="2">
        <v>2022</v>
      </c>
      <c r="BI722" s="55" t="s">
        <v>59</v>
      </c>
      <c r="BJ722" s="55" t="str">
        <f t="shared" si="346"/>
        <v>Junho/2022</v>
      </c>
      <c r="BK722" s="2" t="s">
        <v>27</v>
      </c>
      <c r="BL722" s="2" t="s">
        <v>25</v>
      </c>
      <c r="BM722" s="52" t="s">
        <v>1199</v>
      </c>
      <c r="BN722" s="51">
        <f t="shared" si="345"/>
        <v>2446967.7411897951</v>
      </c>
    </row>
    <row r="723" spans="59:66" x14ac:dyDescent="0.25">
      <c r="BG723" s="50" t="str">
        <f t="shared" si="344"/>
        <v>2022JulhoCosta Rica</v>
      </c>
      <c r="BH723" s="2">
        <v>2022</v>
      </c>
      <c r="BI723" s="55" t="s">
        <v>60</v>
      </c>
      <c r="BJ723" s="55" t="str">
        <f t="shared" si="346"/>
        <v>Julho/2022</v>
      </c>
      <c r="BK723" s="2" t="s">
        <v>27</v>
      </c>
      <c r="BL723" s="2" t="s">
        <v>20</v>
      </c>
      <c r="BM723" s="52" t="s">
        <v>1199</v>
      </c>
      <c r="BN723" s="51">
        <f t="shared" si="345"/>
        <v>3105322.5932583516</v>
      </c>
    </row>
    <row r="724" spans="59:66" x14ac:dyDescent="0.25">
      <c r="BG724" s="50" t="str">
        <f t="shared" si="344"/>
        <v>2022JulhoEl Salvador</v>
      </c>
      <c r="BH724" s="2">
        <v>2022</v>
      </c>
      <c r="BI724" s="55" t="s">
        <v>60</v>
      </c>
      <c r="BJ724" s="55" t="str">
        <f t="shared" si="346"/>
        <v>Julho/2022</v>
      </c>
      <c r="BK724" s="2" t="s">
        <v>27</v>
      </c>
      <c r="BL724" s="2" t="s">
        <v>21</v>
      </c>
      <c r="BM724" s="52" t="s">
        <v>1199</v>
      </c>
      <c r="BN724" s="51">
        <f t="shared" si="345"/>
        <v>993703.22984267236</v>
      </c>
    </row>
    <row r="725" spans="59:66" x14ac:dyDescent="0.25">
      <c r="BG725" s="50" t="str">
        <f t="shared" si="344"/>
        <v>2022JulhoGuatemala</v>
      </c>
      <c r="BH725" s="2">
        <v>2022</v>
      </c>
      <c r="BI725" s="55" t="s">
        <v>60</v>
      </c>
      <c r="BJ725" s="55" t="str">
        <f t="shared" si="346"/>
        <v>Julho/2022</v>
      </c>
      <c r="BK725" s="2" t="s">
        <v>27</v>
      </c>
      <c r="BL725" s="2" t="s">
        <v>22</v>
      </c>
      <c r="BM725" s="52" t="s">
        <v>1199</v>
      </c>
      <c r="BN725" s="51">
        <f t="shared" si="345"/>
        <v>4099025.8231010241</v>
      </c>
    </row>
    <row r="726" spans="59:66" x14ac:dyDescent="0.25">
      <c r="BG726" s="50" t="str">
        <f t="shared" si="344"/>
        <v>2022JulhoHonduras</v>
      </c>
      <c r="BH726" s="2">
        <v>2022</v>
      </c>
      <c r="BI726" s="55" t="s">
        <v>60</v>
      </c>
      <c r="BJ726" s="55" t="str">
        <f t="shared" si="346"/>
        <v>Julho/2022</v>
      </c>
      <c r="BK726" s="2" t="s">
        <v>27</v>
      </c>
      <c r="BL726" s="2" t="s">
        <v>23</v>
      </c>
      <c r="BM726" s="52" t="s">
        <v>1199</v>
      </c>
      <c r="BN726" s="51">
        <f t="shared" si="345"/>
        <v>1330852.5399678648</v>
      </c>
    </row>
    <row r="727" spans="59:66" x14ac:dyDescent="0.25">
      <c r="BG727" s="50" t="str">
        <f t="shared" si="344"/>
        <v>2022JulhoNicarágua</v>
      </c>
      <c r="BH727" s="2">
        <v>2022</v>
      </c>
      <c r="BI727" s="55" t="s">
        <v>60</v>
      </c>
      <c r="BJ727" s="55" t="str">
        <f t="shared" si="346"/>
        <v>Julho/2022</v>
      </c>
      <c r="BK727" s="2" t="s">
        <v>27</v>
      </c>
      <c r="BL727" s="2" t="s">
        <v>24</v>
      </c>
      <c r="BM727" s="52" t="s">
        <v>1199</v>
      </c>
      <c r="BN727" s="51">
        <f t="shared" si="345"/>
        <v>798511.52398071892</v>
      </c>
    </row>
    <row r="728" spans="59:66" x14ac:dyDescent="0.25">
      <c r="BG728" s="50" t="str">
        <f t="shared" si="344"/>
        <v>2022JulhoPanamá</v>
      </c>
      <c r="BH728" s="2">
        <v>2022</v>
      </c>
      <c r="BI728" s="55" t="s">
        <v>60</v>
      </c>
      <c r="BJ728" s="55" t="str">
        <f t="shared" si="346"/>
        <v>Julho/2022</v>
      </c>
      <c r="BK728" s="2" t="s">
        <v>27</v>
      </c>
      <c r="BL728" s="2" t="s">
        <v>25</v>
      </c>
      <c r="BM728" s="52" t="s">
        <v>1199</v>
      </c>
      <c r="BN728" s="51">
        <f t="shared" si="345"/>
        <v>2661705.07993573</v>
      </c>
    </row>
    <row r="729" spans="59:66" x14ac:dyDescent="0.25">
      <c r="BG729" s="50" t="str">
        <f t="shared" si="344"/>
        <v>2022AgostoCosta Rica</v>
      </c>
      <c r="BH729" s="2">
        <v>2022</v>
      </c>
      <c r="BI729" s="55" t="s">
        <v>61</v>
      </c>
      <c r="BJ729" s="55" t="str">
        <f t="shared" si="346"/>
        <v>Agosto/2022</v>
      </c>
      <c r="BK729" s="2" t="s">
        <v>27</v>
      </c>
      <c r="BL729" s="2" t="s">
        <v>20</v>
      </c>
      <c r="BM729" s="52" t="s">
        <v>1199</v>
      </c>
      <c r="BN729" s="51">
        <f t="shared" si="345"/>
        <v>3318819.1889273576</v>
      </c>
    </row>
    <row r="730" spans="59:66" x14ac:dyDescent="0.25">
      <c r="BG730" s="50" t="str">
        <f t="shared" si="344"/>
        <v>2022AgostoEl Salvador</v>
      </c>
      <c r="BH730" s="2">
        <v>2022</v>
      </c>
      <c r="BI730" s="55" t="s">
        <v>61</v>
      </c>
      <c r="BJ730" s="55" t="str">
        <f t="shared" si="346"/>
        <v>Agosto/2022</v>
      </c>
      <c r="BK730" s="2" t="s">
        <v>27</v>
      </c>
      <c r="BL730" s="2" t="s">
        <v>21</v>
      </c>
      <c r="BM730" s="52" t="s">
        <v>1199</v>
      </c>
      <c r="BN730" s="51">
        <f t="shared" si="345"/>
        <v>1062022.1404567547</v>
      </c>
    </row>
    <row r="731" spans="59:66" x14ac:dyDescent="0.25">
      <c r="BG731" s="50" t="str">
        <f t="shared" si="344"/>
        <v>2022AgostoGuatemala</v>
      </c>
      <c r="BH731" s="2">
        <v>2022</v>
      </c>
      <c r="BI731" s="55" t="s">
        <v>61</v>
      </c>
      <c r="BJ731" s="55" t="str">
        <f t="shared" si="346"/>
        <v>Agosto/2022</v>
      </c>
      <c r="BK731" s="2" t="s">
        <v>27</v>
      </c>
      <c r="BL731" s="2" t="s">
        <v>22</v>
      </c>
      <c r="BM731" s="52" t="s">
        <v>1199</v>
      </c>
      <c r="BN731" s="51">
        <f t="shared" si="345"/>
        <v>4371991.144880306</v>
      </c>
    </row>
    <row r="732" spans="59:66" x14ac:dyDescent="0.25">
      <c r="BG732" s="50" t="str">
        <f t="shared" si="344"/>
        <v>2022AgostoHonduras</v>
      </c>
      <c r="BH732" s="2">
        <v>2022</v>
      </c>
      <c r="BI732" s="55" t="s">
        <v>61</v>
      </c>
      <c r="BJ732" s="55" t="str">
        <f t="shared" si="346"/>
        <v>Agosto/2022</v>
      </c>
      <c r="BK732" s="2" t="s">
        <v>27</v>
      </c>
      <c r="BL732" s="2" t="s">
        <v>23</v>
      </c>
      <c r="BM732" s="52" t="s">
        <v>1199</v>
      </c>
      <c r="BN732" s="51">
        <f t="shared" si="345"/>
        <v>1438154.9818685218</v>
      </c>
    </row>
    <row r="733" spans="59:66" x14ac:dyDescent="0.25">
      <c r="BG733" s="50" t="str">
        <f t="shared" si="344"/>
        <v>2022AgostoNicarágua</v>
      </c>
      <c r="BH733" s="2">
        <v>2022</v>
      </c>
      <c r="BI733" s="55" t="s">
        <v>61</v>
      </c>
      <c r="BJ733" s="55" t="str">
        <f t="shared" si="346"/>
        <v>Agosto/2022</v>
      </c>
      <c r="BK733" s="2" t="s">
        <v>27</v>
      </c>
      <c r="BL733" s="2" t="s">
        <v>24</v>
      </c>
      <c r="BM733" s="52" t="s">
        <v>1199</v>
      </c>
      <c r="BN733" s="51">
        <f t="shared" si="345"/>
        <v>849617.71236540365</v>
      </c>
    </row>
    <row r="734" spans="59:66" x14ac:dyDescent="0.25">
      <c r="BG734" s="50" t="str">
        <f t="shared" si="344"/>
        <v>2022AgostoPanamá</v>
      </c>
      <c r="BH734" s="2">
        <v>2022</v>
      </c>
      <c r="BI734" s="55" t="s">
        <v>61</v>
      </c>
      <c r="BJ734" s="55" t="str">
        <f t="shared" si="346"/>
        <v>Agosto/2022</v>
      </c>
      <c r="BK734" s="2" t="s">
        <v>27</v>
      </c>
      <c r="BL734" s="2" t="s">
        <v>25</v>
      </c>
      <c r="BM734" s="52" t="s">
        <v>1199</v>
      </c>
      <c r="BN734" s="51">
        <f t="shared" si="345"/>
        <v>2876309.963737044</v>
      </c>
    </row>
    <row r="735" spans="59:66" x14ac:dyDescent="0.25">
      <c r="BG735" s="50" t="str">
        <f t="shared" si="344"/>
        <v>2022SetembroCosta Rica</v>
      </c>
      <c r="BH735" s="2">
        <v>2022</v>
      </c>
      <c r="BI735" s="55" t="s">
        <v>62</v>
      </c>
      <c r="BJ735" s="55" t="str">
        <f t="shared" si="346"/>
        <v>Setembro/2022</v>
      </c>
      <c r="BK735" s="2" t="s">
        <v>27</v>
      </c>
      <c r="BL735" s="2" t="s">
        <v>20</v>
      </c>
      <c r="BM735" s="52" t="s">
        <v>1199</v>
      </c>
      <c r="BN735" s="51">
        <f t="shared" si="345"/>
        <v>3532352.0462544709</v>
      </c>
    </row>
    <row r="736" spans="59:66" x14ac:dyDescent="0.25">
      <c r="BG736" s="50" t="str">
        <f t="shared" si="344"/>
        <v>2022SetembroEl Salvador</v>
      </c>
      <c r="BH736" s="2">
        <v>2022</v>
      </c>
      <c r="BI736" s="55" t="s">
        <v>62</v>
      </c>
      <c r="BJ736" s="55" t="str">
        <f t="shared" si="346"/>
        <v>Setembro/2022</v>
      </c>
      <c r="BK736" s="2" t="s">
        <v>27</v>
      </c>
      <c r="BL736" s="2" t="s">
        <v>21</v>
      </c>
      <c r="BM736" s="52" t="s">
        <v>1199</v>
      </c>
      <c r="BN736" s="51">
        <f t="shared" si="345"/>
        <v>1130352.6548014306</v>
      </c>
    </row>
    <row r="737" spans="59:66" x14ac:dyDescent="0.25">
      <c r="BG737" s="50" t="str">
        <f t="shared" si="344"/>
        <v>2022SetembroGuatemala</v>
      </c>
      <c r="BH737" s="2">
        <v>2022</v>
      </c>
      <c r="BI737" s="55" t="s">
        <v>62</v>
      </c>
      <c r="BJ737" s="55" t="str">
        <f t="shared" si="346"/>
        <v>Setembro/2022</v>
      </c>
      <c r="BK737" s="2" t="s">
        <v>27</v>
      </c>
      <c r="BL737" s="2" t="s">
        <v>22</v>
      </c>
      <c r="BM737" s="52" t="s">
        <v>1199</v>
      </c>
      <c r="BN737" s="51">
        <f t="shared" si="345"/>
        <v>4645042.9408246288</v>
      </c>
    </row>
    <row r="738" spans="59:66" x14ac:dyDescent="0.25">
      <c r="BG738" s="50" t="str">
        <f t="shared" si="344"/>
        <v>2022SetembroHonduras</v>
      </c>
      <c r="BH738" s="2">
        <v>2022</v>
      </c>
      <c r="BI738" s="55" t="s">
        <v>62</v>
      </c>
      <c r="BJ738" s="55" t="str">
        <f t="shared" si="346"/>
        <v>Setembro/2022</v>
      </c>
      <c r="BK738" s="2" t="s">
        <v>27</v>
      </c>
      <c r="BL738" s="2" t="s">
        <v>23</v>
      </c>
      <c r="BM738" s="52" t="s">
        <v>1199</v>
      </c>
      <c r="BN738" s="51">
        <f t="shared" si="345"/>
        <v>1545404.0202363308</v>
      </c>
    </row>
    <row r="739" spans="59:66" x14ac:dyDescent="0.25">
      <c r="BG739" s="50" t="str">
        <f t="shared" si="344"/>
        <v>2022SetembroNicarágua</v>
      </c>
      <c r="BH739" s="2">
        <v>2022</v>
      </c>
      <c r="BI739" s="55" t="s">
        <v>62</v>
      </c>
      <c r="BJ739" s="55" t="str">
        <f t="shared" si="346"/>
        <v>Setembro/2022</v>
      </c>
      <c r="BK739" s="2" t="s">
        <v>27</v>
      </c>
      <c r="BL739" s="2" t="s">
        <v>24</v>
      </c>
      <c r="BM739" s="52" t="s">
        <v>1199</v>
      </c>
      <c r="BN739" s="51">
        <f t="shared" si="345"/>
        <v>900749.77179488994</v>
      </c>
    </row>
    <row r="740" spans="59:66" x14ac:dyDescent="0.25">
      <c r="BG740" s="50" t="str">
        <f t="shared" si="344"/>
        <v>2022SetembroPanamá</v>
      </c>
      <c r="BH740" s="2">
        <v>2022</v>
      </c>
      <c r="BI740" s="55" t="s">
        <v>62</v>
      </c>
      <c r="BJ740" s="55" t="str">
        <f t="shared" si="346"/>
        <v>Setembro/2022</v>
      </c>
      <c r="BK740" s="2" t="s">
        <v>27</v>
      </c>
      <c r="BL740" s="2" t="s">
        <v>25</v>
      </c>
      <c r="BM740" s="52" t="s">
        <v>1199</v>
      </c>
      <c r="BN740" s="51">
        <f t="shared" si="345"/>
        <v>3090808.0404726621</v>
      </c>
    </row>
    <row r="741" spans="59:66" x14ac:dyDescent="0.25">
      <c r="BG741" s="50" t="str">
        <f t="shared" si="344"/>
        <v>2022OutubroCosta Rica</v>
      </c>
      <c r="BH741" s="2">
        <v>2022</v>
      </c>
      <c r="BI741" s="55" t="s">
        <v>63</v>
      </c>
      <c r="BJ741" s="55" t="str">
        <f t="shared" si="346"/>
        <v>Outubro/2022</v>
      </c>
      <c r="BK741" s="2" t="s">
        <v>27</v>
      </c>
      <c r="BL741" s="2" t="s">
        <v>20</v>
      </c>
      <c r="BM741" s="52" t="s">
        <v>1199</v>
      </c>
      <c r="BN741" s="51">
        <f t="shared" si="345"/>
        <v>3745914.5694477288</v>
      </c>
    </row>
    <row r="742" spans="59:66" x14ac:dyDescent="0.25">
      <c r="BG742" s="50" t="str">
        <f t="shared" si="344"/>
        <v>2022OutubroEl Salvador</v>
      </c>
      <c r="BH742" s="2">
        <v>2022</v>
      </c>
      <c r="BI742" s="55" t="s">
        <v>63</v>
      </c>
      <c r="BJ742" s="55" t="str">
        <f t="shared" si="346"/>
        <v>Outubro/2022</v>
      </c>
      <c r="BK742" s="2" t="s">
        <v>27</v>
      </c>
      <c r="BL742" s="2" t="s">
        <v>21</v>
      </c>
      <c r="BM742" s="52" t="s">
        <v>1199</v>
      </c>
      <c r="BN742" s="51">
        <f t="shared" si="345"/>
        <v>1198692.6622232734</v>
      </c>
    </row>
    <row r="743" spans="59:66" x14ac:dyDescent="0.25">
      <c r="BG743" s="50" t="str">
        <f t="shared" si="344"/>
        <v>2022OutubroGuatemala</v>
      </c>
      <c r="BH743" s="2">
        <v>2022</v>
      </c>
      <c r="BI743" s="55" t="s">
        <v>63</v>
      </c>
      <c r="BJ743" s="55" t="str">
        <f t="shared" si="346"/>
        <v>Outubro/2022</v>
      </c>
      <c r="BK743" s="2" t="s">
        <v>27</v>
      </c>
      <c r="BL743" s="2" t="s">
        <v>22</v>
      </c>
      <c r="BM743" s="52" t="s">
        <v>1199</v>
      </c>
      <c r="BN743" s="51">
        <f t="shared" si="345"/>
        <v>4918165.4817690188</v>
      </c>
    </row>
    <row r="744" spans="59:66" x14ac:dyDescent="0.25">
      <c r="BG744" s="50" t="str">
        <f t="shared" si="344"/>
        <v>2022OutubroHonduras</v>
      </c>
      <c r="BH744" s="2">
        <v>2022</v>
      </c>
      <c r="BI744" s="55" t="s">
        <v>63</v>
      </c>
      <c r="BJ744" s="55" t="str">
        <f t="shared" si="346"/>
        <v>Outubro/2022</v>
      </c>
      <c r="BK744" s="2" t="s">
        <v>27</v>
      </c>
      <c r="BL744" s="2" t="s">
        <v>23</v>
      </c>
      <c r="BM744" s="52" t="s">
        <v>1199</v>
      </c>
      <c r="BN744" s="51">
        <f t="shared" si="345"/>
        <v>1652609.3688739978</v>
      </c>
    </row>
    <row r="745" spans="59:66" x14ac:dyDescent="0.25">
      <c r="BG745" s="50" t="str">
        <f t="shared" si="344"/>
        <v>2022OutubroNicarágua</v>
      </c>
      <c r="BH745" s="2">
        <v>2022</v>
      </c>
      <c r="BI745" s="55" t="s">
        <v>63</v>
      </c>
      <c r="BJ745" s="55" t="str">
        <f t="shared" si="346"/>
        <v>Outubro/2022</v>
      </c>
      <c r="BK745" s="2" t="s">
        <v>27</v>
      </c>
      <c r="BL745" s="2" t="s">
        <v>24</v>
      </c>
      <c r="BM745" s="52" t="s">
        <v>1199</v>
      </c>
      <c r="BN745" s="51">
        <f t="shared" si="345"/>
        <v>951902.99647142284</v>
      </c>
    </row>
    <row r="746" spans="59:66" x14ac:dyDescent="0.25">
      <c r="BG746" s="50" t="str">
        <f t="shared" si="344"/>
        <v>2022OutubroPanamá</v>
      </c>
      <c r="BH746" s="2">
        <v>2022</v>
      </c>
      <c r="BI746" s="55" t="s">
        <v>63</v>
      </c>
      <c r="BJ746" s="55" t="str">
        <f t="shared" si="346"/>
        <v>Outubro/2022</v>
      </c>
      <c r="BK746" s="2" t="s">
        <v>27</v>
      </c>
      <c r="BL746" s="2" t="s">
        <v>25</v>
      </c>
      <c r="BM746" s="52" t="s">
        <v>1199</v>
      </c>
      <c r="BN746" s="51">
        <f t="shared" si="345"/>
        <v>3305218.7377479956</v>
      </c>
    </row>
    <row r="747" spans="59:66" x14ac:dyDescent="0.25">
      <c r="BG747" s="50" t="str">
        <f t="shared" si="344"/>
        <v>2022NovembroCosta Rica</v>
      </c>
      <c r="BH747" s="2">
        <v>2022</v>
      </c>
      <c r="BI747" s="55" t="s">
        <v>64</v>
      </c>
      <c r="BJ747" s="55" t="str">
        <f t="shared" si="346"/>
        <v>Novembro/2022</v>
      </c>
      <c r="BK747" s="2" t="s">
        <v>27</v>
      </c>
      <c r="BL747" s="2" t="s">
        <v>20</v>
      </c>
      <c r="BM747" s="52" t="s">
        <v>1199</v>
      </c>
      <c r="BN747" s="51">
        <f t="shared" si="345"/>
        <v>3959501.6709204996</v>
      </c>
    </row>
    <row r="748" spans="59:66" x14ac:dyDescent="0.25">
      <c r="BG748" s="50" t="str">
        <f t="shared" si="344"/>
        <v>2022NovembroEl Salvador</v>
      </c>
      <c r="BH748" s="2">
        <v>2022</v>
      </c>
      <c r="BI748" s="55" t="s">
        <v>64</v>
      </c>
      <c r="BJ748" s="55" t="str">
        <f t="shared" si="346"/>
        <v>Novembro/2022</v>
      </c>
      <c r="BK748" s="2" t="s">
        <v>27</v>
      </c>
      <c r="BL748" s="2" t="s">
        <v>21</v>
      </c>
      <c r="BM748" s="52" t="s">
        <v>1199</v>
      </c>
      <c r="BN748" s="51">
        <f t="shared" si="345"/>
        <v>1267040.5346945596</v>
      </c>
    </row>
    <row r="749" spans="59:66" x14ac:dyDescent="0.25">
      <c r="BG749" s="50" t="str">
        <f t="shared" si="344"/>
        <v>2022NovembroGuatemala</v>
      </c>
      <c r="BH749" s="2">
        <v>2022</v>
      </c>
      <c r="BI749" s="55" t="s">
        <v>64</v>
      </c>
      <c r="BJ749" s="55" t="str">
        <f t="shared" si="346"/>
        <v>Novembro/2022</v>
      </c>
      <c r="BK749" s="2" t="s">
        <v>27</v>
      </c>
      <c r="BL749" s="2" t="s">
        <v>22</v>
      </c>
      <c r="BM749" s="52" t="s">
        <v>1199</v>
      </c>
      <c r="BN749" s="51">
        <f t="shared" si="345"/>
        <v>5191346.6352068782</v>
      </c>
    </row>
    <row r="750" spans="59:66" x14ac:dyDescent="0.25">
      <c r="BG750" s="50" t="str">
        <f t="shared" si="344"/>
        <v>2022NovembroHonduras</v>
      </c>
      <c r="BH750" s="2">
        <v>2022</v>
      </c>
      <c r="BI750" s="55" t="s">
        <v>64</v>
      </c>
      <c r="BJ750" s="55" t="str">
        <f t="shared" si="346"/>
        <v>Novembro/2022</v>
      </c>
      <c r="BK750" s="2" t="s">
        <v>27</v>
      </c>
      <c r="BL750" s="2" t="s">
        <v>23</v>
      </c>
      <c r="BM750" s="52" t="s">
        <v>1199</v>
      </c>
      <c r="BN750" s="51">
        <f t="shared" si="345"/>
        <v>1759778.5204091109</v>
      </c>
    </row>
    <row r="751" spans="59:66" x14ac:dyDescent="0.25">
      <c r="BG751" s="50" t="str">
        <f t="shared" si="344"/>
        <v>2022NovembroNicarágua</v>
      </c>
      <c r="BH751" s="2">
        <v>2022</v>
      </c>
      <c r="BI751" s="55" t="s">
        <v>64</v>
      </c>
      <c r="BJ751" s="55" t="str">
        <f t="shared" si="346"/>
        <v>Novembro/2022</v>
      </c>
      <c r="BK751" s="2" t="s">
        <v>27</v>
      </c>
      <c r="BL751" s="2" t="s">
        <v>24</v>
      </c>
      <c r="BM751" s="52" t="s">
        <v>1199</v>
      </c>
      <c r="BN751" s="51">
        <f t="shared" si="345"/>
        <v>1003073.7566331932</v>
      </c>
    </row>
    <row r="752" spans="59:66" x14ac:dyDescent="0.25">
      <c r="BG752" s="50" t="str">
        <f t="shared" si="344"/>
        <v>2022NovembroPanamá</v>
      </c>
      <c r="BH752" s="2">
        <v>2022</v>
      </c>
      <c r="BI752" s="55" t="s">
        <v>64</v>
      </c>
      <c r="BJ752" s="55" t="str">
        <f t="shared" si="346"/>
        <v>Novembro/2022</v>
      </c>
      <c r="BK752" s="2" t="s">
        <v>27</v>
      </c>
      <c r="BL752" s="2" t="s">
        <v>25</v>
      </c>
      <c r="BM752" s="52" t="s">
        <v>1199</v>
      </c>
      <c r="BN752" s="51">
        <f t="shared" si="345"/>
        <v>3519557.0408182219</v>
      </c>
    </row>
    <row r="753" spans="59:66" x14ac:dyDescent="0.25">
      <c r="BG753" s="50" t="str">
        <f t="shared" si="344"/>
        <v>2022DezembroCosta Rica</v>
      </c>
      <c r="BH753" s="2">
        <v>2022</v>
      </c>
      <c r="BI753" s="55" t="s">
        <v>65</v>
      </c>
      <c r="BJ753" s="55" t="str">
        <f t="shared" si="346"/>
        <v>Dezembro/2022</v>
      </c>
      <c r="BK753" s="2" t="s">
        <v>27</v>
      </c>
      <c r="BL753" s="2" t="s">
        <v>20</v>
      </c>
      <c r="BM753" s="52" t="s">
        <v>1199</v>
      </c>
      <c r="BN753" s="51">
        <f t="shared" si="345"/>
        <v>4173109.3635160518</v>
      </c>
    </row>
    <row r="754" spans="59:66" x14ac:dyDescent="0.25">
      <c r="BG754" s="50" t="str">
        <f t="shared" si="344"/>
        <v>2022DezembroEl Salvador</v>
      </c>
      <c r="BH754" s="2">
        <v>2022</v>
      </c>
      <c r="BI754" s="55" t="s">
        <v>65</v>
      </c>
      <c r="BJ754" s="55" t="str">
        <f t="shared" si="346"/>
        <v>Dezembro/2022</v>
      </c>
      <c r="BK754" s="2" t="s">
        <v>27</v>
      </c>
      <c r="BL754" s="2" t="s">
        <v>21</v>
      </c>
      <c r="BM754" s="52" t="s">
        <v>1199</v>
      </c>
      <c r="BN754" s="51">
        <f t="shared" si="345"/>
        <v>1335394.9963251364</v>
      </c>
    </row>
    <row r="755" spans="59:66" x14ac:dyDescent="0.25">
      <c r="BG755" s="50" t="str">
        <f t="shared" si="344"/>
        <v>2022DezembroGuatemala</v>
      </c>
      <c r="BH755" s="2">
        <v>2022</v>
      </c>
      <c r="BI755" s="55" t="s">
        <v>65</v>
      </c>
      <c r="BJ755" s="55" t="str">
        <f t="shared" si="346"/>
        <v>Dezembro/2022</v>
      </c>
      <c r="BK755" s="2" t="s">
        <v>27</v>
      </c>
      <c r="BL755" s="2" t="s">
        <v>22</v>
      </c>
      <c r="BM755" s="52" t="s">
        <v>1199</v>
      </c>
      <c r="BN755" s="51">
        <f t="shared" si="345"/>
        <v>5464576.8928568093</v>
      </c>
    </row>
    <row r="756" spans="59:66" x14ac:dyDescent="0.25">
      <c r="BG756" s="50" t="str">
        <f t="shared" si="344"/>
        <v>2022DezembroHonduras</v>
      </c>
      <c r="BH756" s="2">
        <v>2022</v>
      </c>
      <c r="BI756" s="55" t="s">
        <v>65</v>
      </c>
      <c r="BJ756" s="55" t="str">
        <f t="shared" si="346"/>
        <v>Dezembro/2022</v>
      </c>
      <c r="BK756" s="2" t="s">
        <v>27</v>
      </c>
      <c r="BL756" s="2" t="s">
        <v>23</v>
      </c>
      <c r="BM756" s="52" t="s">
        <v>1199</v>
      </c>
      <c r="BN756" s="51">
        <f t="shared" si="345"/>
        <v>1866917.3468361283</v>
      </c>
    </row>
    <row r="757" spans="59:66" x14ac:dyDescent="0.25">
      <c r="BG757" s="50" t="str">
        <f t="shared" si="344"/>
        <v>2022DezembroNicarágua</v>
      </c>
      <c r="BH757" s="2">
        <v>2022</v>
      </c>
      <c r="BI757" s="55" t="s">
        <v>65</v>
      </c>
      <c r="BJ757" s="55" t="str">
        <f t="shared" si="346"/>
        <v>Dezembro/2022</v>
      </c>
      <c r="BK757" s="2" t="s">
        <v>27</v>
      </c>
      <c r="BL757" s="2" t="s">
        <v>24</v>
      </c>
      <c r="BM757" s="52" t="s">
        <v>1199</v>
      </c>
      <c r="BN757" s="51">
        <f t="shared" si="345"/>
        <v>1054259.2076251076</v>
      </c>
    </row>
    <row r="758" spans="59:66" x14ac:dyDescent="0.25">
      <c r="BG758" s="50" t="str">
        <f t="shared" si="344"/>
        <v>2022DezembroPanamá</v>
      </c>
      <c r="BH758" s="2">
        <v>2022</v>
      </c>
      <c r="BI758" s="55" t="s">
        <v>65</v>
      </c>
      <c r="BJ758" s="55" t="str">
        <f t="shared" si="346"/>
        <v>Dezembro/2022</v>
      </c>
      <c r="BK758" s="2" t="s">
        <v>27</v>
      </c>
      <c r="BL758" s="2" t="s">
        <v>25</v>
      </c>
      <c r="BM758" s="52" t="s">
        <v>1199</v>
      </c>
      <c r="BN758" s="51">
        <f t="shared" si="345"/>
        <v>3733834.6936722561</v>
      </c>
    </row>
    <row r="759" spans="59:66" x14ac:dyDescent="0.25">
      <c r="BG759" s="50" t="str">
        <f t="shared" si="344"/>
        <v>2022JaneiroBrasil</v>
      </c>
      <c r="BH759" s="2">
        <v>2022</v>
      </c>
      <c r="BI759" s="55" t="s">
        <v>16</v>
      </c>
      <c r="BJ759" s="55" t="str">
        <f t="shared" si="346"/>
        <v>Janeiro/2022</v>
      </c>
      <c r="BK759" s="2" t="s">
        <v>5</v>
      </c>
      <c r="BL759" s="2" t="s">
        <v>6</v>
      </c>
      <c r="BM759" s="52" t="s">
        <v>1198</v>
      </c>
      <c r="BN759" s="51">
        <f t="shared" si="345"/>
        <v>28419475.963216998</v>
      </c>
    </row>
    <row r="760" spans="59:66" x14ac:dyDescent="0.25">
      <c r="BG760" s="50" t="str">
        <f t="shared" si="344"/>
        <v>2022JaneiroArgentina</v>
      </c>
      <c r="BH760" s="2">
        <v>2022</v>
      </c>
      <c r="BI760" s="55" t="s">
        <v>16</v>
      </c>
      <c r="BJ760" s="55" t="str">
        <f t="shared" si="346"/>
        <v>Janeiro/2022</v>
      </c>
      <c r="BK760" s="2" t="s">
        <v>5</v>
      </c>
      <c r="BL760" s="2" t="s">
        <v>7</v>
      </c>
      <c r="BM760" s="52" t="s">
        <v>1198</v>
      </c>
      <c r="BN760" s="51">
        <f t="shared" si="345"/>
        <v>5526009.215069972</v>
      </c>
    </row>
    <row r="761" spans="59:66" x14ac:dyDescent="0.25">
      <c r="BG761" s="50" t="str">
        <f t="shared" si="344"/>
        <v>2022JaneiroColômbia</v>
      </c>
      <c r="BH761" s="2">
        <v>2022</v>
      </c>
      <c r="BI761" s="55" t="s">
        <v>16</v>
      </c>
      <c r="BJ761" s="55" t="str">
        <f t="shared" si="346"/>
        <v>Janeiro/2022</v>
      </c>
      <c r="BK761" s="2" t="s">
        <v>5</v>
      </c>
      <c r="BL761" s="2" t="s">
        <v>8</v>
      </c>
      <c r="BM761" s="52" t="s">
        <v>1198</v>
      </c>
      <c r="BN761" s="51">
        <f t="shared" si="345"/>
        <v>2210403.6860279883</v>
      </c>
    </row>
    <row r="762" spans="59:66" x14ac:dyDescent="0.25">
      <c r="BG762" s="50" t="str">
        <f t="shared" si="344"/>
        <v>2022JaneiroChile</v>
      </c>
      <c r="BH762" s="2">
        <v>2022</v>
      </c>
      <c r="BI762" s="55" t="s">
        <v>16</v>
      </c>
      <c r="BJ762" s="55" t="str">
        <f t="shared" si="346"/>
        <v>Janeiro/2022</v>
      </c>
      <c r="BK762" s="2" t="s">
        <v>5</v>
      </c>
      <c r="BL762" s="2" t="s">
        <v>9</v>
      </c>
      <c r="BM762" s="52" t="s">
        <v>1198</v>
      </c>
      <c r="BN762" s="51">
        <f t="shared" si="345"/>
        <v>2684061.6187482718</v>
      </c>
    </row>
    <row r="763" spans="59:66" x14ac:dyDescent="0.25">
      <c r="BG763" s="50" t="str">
        <f t="shared" si="344"/>
        <v>2022JaneiroPeru</v>
      </c>
      <c r="BH763" s="2">
        <v>2022</v>
      </c>
      <c r="BI763" s="55" t="s">
        <v>16</v>
      </c>
      <c r="BJ763" s="55" t="str">
        <f t="shared" si="346"/>
        <v>Janeiro/2022</v>
      </c>
      <c r="BK763" s="2" t="s">
        <v>5</v>
      </c>
      <c r="BL763" s="2" t="s">
        <v>10</v>
      </c>
      <c r="BM763" s="52" t="s">
        <v>1198</v>
      </c>
      <c r="BN763" s="51">
        <f t="shared" si="345"/>
        <v>1894631.7308811329</v>
      </c>
    </row>
    <row r="764" spans="59:66" x14ac:dyDescent="0.25">
      <c r="BG764" s="50" t="str">
        <f t="shared" si="344"/>
        <v>2022JaneiroUruguai</v>
      </c>
      <c r="BH764" s="2">
        <v>2022</v>
      </c>
      <c r="BI764" s="55" t="s">
        <v>16</v>
      </c>
      <c r="BJ764" s="55" t="str">
        <f t="shared" si="346"/>
        <v>Janeiro/2022</v>
      </c>
      <c r="BK764" s="2" t="s">
        <v>5</v>
      </c>
      <c r="BL764" s="2" t="s">
        <v>11</v>
      </c>
      <c r="BM764" s="52" t="s">
        <v>1198</v>
      </c>
      <c r="BN764" s="51">
        <f t="shared" si="345"/>
        <v>1263087.820587422</v>
      </c>
    </row>
    <row r="765" spans="59:66" x14ac:dyDescent="0.25">
      <c r="BG765" s="50" t="str">
        <f t="shared" si="344"/>
        <v>2022JaneiroVenezuela</v>
      </c>
      <c r="BH765" s="2">
        <v>2022</v>
      </c>
      <c r="BI765" s="55" t="s">
        <v>16</v>
      </c>
      <c r="BJ765" s="55" t="str">
        <f t="shared" si="346"/>
        <v>Janeiro/2022</v>
      </c>
      <c r="BK765" s="2" t="s">
        <v>5</v>
      </c>
      <c r="BL765" s="2" t="s">
        <v>12</v>
      </c>
      <c r="BM765" s="52" t="s">
        <v>1198</v>
      </c>
      <c r="BN765" s="51">
        <f t="shared" si="345"/>
        <v>631543.910293711</v>
      </c>
    </row>
    <row r="766" spans="59:66" x14ac:dyDescent="0.25">
      <c r="BG766" s="50" t="str">
        <f t="shared" si="344"/>
        <v>2022JaneiroParaguai</v>
      </c>
      <c r="BH766" s="2">
        <v>2022</v>
      </c>
      <c r="BI766" s="55" t="s">
        <v>16</v>
      </c>
      <c r="BJ766" s="55" t="str">
        <f t="shared" si="346"/>
        <v>Janeiro/2022</v>
      </c>
      <c r="BK766" s="2" t="s">
        <v>5</v>
      </c>
      <c r="BL766" s="2" t="s">
        <v>13</v>
      </c>
      <c r="BM766" s="52" t="s">
        <v>1198</v>
      </c>
      <c r="BN766" s="51">
        <f t="shared" si="345"/>
        <v>315771.9551468555</v>
      </c>
    </row>
    <row r="767" spans="59:66" x14ac:dyDescent="0.25">
      <c r="BG767" s="50" t="str">
        <f t="shared" si="344"/>
        <v>2022JaneiroEquador</v>
      </c>
      <c r="BH767" s="2">
        <v>2022</v>
      </c>
      <c r="BI767" s="55" t="s">
        <v>16</v>
      </c>
      <c r="BJ767" s="55" t="str">
        <f t="shared" si="346"/>
        <v>Janeiro/2022</v>
      </c>
      <c r="BK767" s="2" t="s">
        <v>5</v>
      </c>
      <c r="BL767" s="2" t="s">
        <v>14</v>
      </c>
      <c r="BM767" s="52" t="s">
        <v>1198</v>
      </c>
      <c r="BN767" s="51">
        <f t="shared" si="345"/>
        <v>157885.97757342775</v>
      </c>
    </row>
    <row r="768" spans="59:66" x14ac:dyDescent="0.25">
      <c r="BG768" s="50" t="str">
        <f t="shared" si="344"/>
        <v>2022JaneiroBolívia</v>
      </c>
      <c r="BH768" s="2">
        <v>2022</v>
      </c>
      <c r="BI768" s="55" t="s">
        <v>16</v>
      </c>
      <c r="BJ768" s="55" t="str">
        <f t="shared" si="346"/>
        <v>Janeiro/2022</v>
      </c>
      <c r="BK768" s="2" t="s">
        <v>5</v>
      </c>
      <c r="BL768" s="2" t="s">
        <v>15</v>
      </c>
      <c r="BM768" s="52" t="s">
        <v>1198</v>
      </c>
      <c r="BN768" s="51">
        <f t="shared" si="345"/>
        <v>157885.97757342772</v>
      </c>
    </row>
    <row r="769" spans="59:66" x14ac:dyDescent="0.25">
      <c r="BG769" s="50" t="str">
        <f t="shared" si="344"/>
        <v>2022JaneiroOutros - América do Sul</v>
      </c>
      <c r="BH769" s="2">
        <v>2022</v>
      </c>
      <c r="BI769" s="55" t="s">
        <v>16</v>
      </c>
      <c r="BJ769" s="55" t="str">
        <f t="shared" si="346"/>
        <v>Janeiro/2022</v>
      </c>
      <c r="BK769" s="2" t="s">
        <v>5</v>
      </c>
      <c r="BL769" s="2" t="s">
        <v>1193</v>
      </c>
      <c r="BM769" s="52" t="s">
        <v>1198</v>
      </c>
      <c r="BN769" s="51">
        <f t="shared" si="345"/>
        <v>55295.705529099738</v>
      </c>
    </row>
    <row r="770" spans="59:66" x14ac:dyDescent="0.25">
      <c r="BG770" s="50" t="str">
        <f t="shared" si="344"/>
        <v>2022FevereiroBrasil</v>
      </c>
      <c r="BH770" s="2">
        <v>2022</v>
      </c>
      <c r="BI770" s="55" t="s">
        <v>55</v>
      </c>
      <c r="BJ770" s="55" t="str">
        <f t="shared" si="346"/>
        <v>Fevereiro/2022</v>
      </c>
      <c r="BK770" s="2" t="s">
        <v>5</v>
      </c>
      <c r="BL770" s="2" t="s">
        <v>6</v>
      </c>
      <c r="BM770" s="52" t="s">
        <v>1198</v>
      </c>
      <c r="BN770" s="51">
        <f t="shared" si="345"/>
        <v>25893067.303787261</v>
      </c>
    </row>
    <row r="771" spans="59:66" x14ac:dyDescent="0.25">
      <c r="BG771" s="50" t="str">
        <f t="shared" ref="BG771:BG834" si="347">BH771&amp;BI771&amp;BL771</f>
        <v>2022FevereiroArgentina</v>
      </c>
      <c r="BH771" s="2">
        <v>2022</v>
      </c>
      <c r="BI771" s="55" t="s">
        <v>55</v>
      </c>
      <c r="BJ771" s="55" t="str">
        <f t="shared" si="346"/>
        <v>Fevereiro/2022</v>
      </c>
      <c r="BK771" s="2" t="s">
        <v>5</v>
      </c>
      <c r="BL771" s="2" t="s">
        <v>7</v>
      </c>
      <c r="BM771" s="52" t="s">
        <v>1198</v>
      </c>
      <c r="BN771" s="51">
        <f t="shared" ref="BN771:BN834" si="348">VLOOKUP(BG771,AC:AQ,VLOOKUP(BM771,$BP$2:$BQ$16,2,FALSE),FALSE)</f>
        <v>5178613.460757453</v>
      </c>
    </row>
    <row r="772" spans="59:66" x14ac:dyDescent="0.25">
      <c r="BG772" s="50" t="str">
        <f t="shared" si="347"/>
        <v>2022FevereiroColômbia</v>
      </c>
      <c r="BH772" s="2">
        <v>2022</v>
      </c>
      <c r="BI772" s="55" t="s">
        <v>55</v>
      </c>
      <c r="BJ772" s="55" t="str">
        <f t="shared" ref="BJ772:BJ835" si="349">BI772&amp;"/"&amp;BH772</f>
        <v>Fevereiro/2022</v>
      </c>
      <c r="BK772" s="2" t="s">
        <v>5</v>
      </c>
      <c r="BL772" s="2" t="s">
        <v>8</v>
      </c>
      <c r="BM772" s="52" t="s">
        <v>1198</v>
      </c>
      <c r="BN772" s="51">
        <f t="shared" si="348"/>
        <v>1941980.0477840446</v>
      </c>
    </row>
    <row r="773" spans="59:66" x14ac:dyDescent="0.25">
      <c r="BG773" s="50" t="str">
        <f t="shared" si="347"/>
        <v>2022FevereiroChile</v>
      </c>
      <c r="BH773" s="2">
        <v>2022</v>
      </c>
      <c r="BI773" s="55" t="s">
        <v>55</v>
      </c>
      <c r="BJ773" s="55" t="str">
        <f t="shared" si="349"/>
        <v>Fevereiro/2022</v>
      </c>
      <c r="BK773" s="2" t="s">
        <v>5</v>
      </c>
      <c r="BL773" s="2" t="s">
        <v>9</v>
      </c>
      <c r="BM773" s="52" t="s">
        <v>1198</v>
      </c>
      <c r="BN773" s="51">
        <f t="shared" si="348"/>
        <v>2427475.0597300557</v>
      </c>
    </row>
    <row r="774" spans="59:66" x14ac:dyDescent="0.25">
      <c r="BG774" s="50" t="str">
        <f t="shared" si="347"/>
        <v>2022FevereiroPeru</v>
      </c>
      <c r="BH774" s="2">
        <v>2022</v>
      </c>
      <c r="BI774" s="55" t="s">
        <v>55</v>
      </c>
      <c r="BJ774" s="55" t="str">
        <f t="shared" si="349"/>
        <v>Fevereiro/2022</v>
      </c>
      <c r="BK774" s="2" t="s">
        <v>5</v>
      </c>
      <c r="BL774" s="2" t="s">
        <v>10</v>
      </c>
      <c r="BM774" s="52" t="s">
        <v>1198</v>
      </c>
      <c r="BN774" s="51">
        <f t="shared" si="348"/>
        <v>1618316.7064867038</v>
      </c>
    </row>
    <row r="775" spans="59:66" x14ac:dyDescent="0.25">
      <c r="BG775" s="50" t="str">
        <f t="shared" si="347"/>
        <v>2022FevereiroUruguai</v>
      </c>
      <c r="BH775" s="2">
        <v>2022</v>
      </c>
      <c r="BI775" s="55" t="s">
        <v>55</v>
      </c>
      <c r="BJ775" s="55" t="str">
        <f t="shared" si="349"/>
        <v>Fevereiro/2022</v>
      </c>
      <c r="BK775" s="2" t="s">
        <v>5</v>
      </c>
      <c r="BL775" s="2" t="s">
        <v>11</v>
      </c>
      <c r="BM775" s="52" t="s">
        <v>1198</v>
      </c>
      <c r="BN775" s="51">
        <f t="shared" si="348"/>
        <v>1132821.6945406925</v>
      </c>
    </row>
    <row r="776" spans="59:66" x14ac:dyDescent="0.25">
      <c r="BG776" s="50" t="str">
        <f t="shared" si="347"/>
        <v>2022FevereiroVenezuela</v>
      </c>
      <c r="BH776" s="2">
        <v>2022</v>
      </c>
      <c r="BI776" s="55" t="s">
        <v>55</v>
      </c>
      <c r="BJ776" s="55" t="str">
        <f t="shared" si="349"/>
        <v>Fevereiro/2022</v>
      </c>
      <c r="BK776" s="2" t="s">
        <v>5</v>
      </c>
      <c r="BL776" s="2" t="s">
        <v>12</v>
      </c>
      <c r="BM776" s="52" t="s">
        <v>1198</v>
      </c>
      <c r="BN776" s="51">
        <f t="shared" si="348"/>
        <v>485495.01194601116</v>
      </c>
    </row>
    <row r="777" spans="59:66" x14ac:dyDescent="0.25">
      <c r="BG777" s="50" t="str">
        <f t="shared" si="347"/>
        <v>2022FevereiroParaguai</v>
      </c>
      <c r="BH777" s="2">
        <v>2022</v>
      </c>
      <c r="BI777" s="55" t="s">
        <v>55</v>
      </c>
      <c r="BJ777" s="55" t="str">
        <f t="shared" si="349"/>
        <v>Fevereiro/2022</v>
      </c>
      <c r="BK777" s="2" t="s">
        <v>5</v>
      </c>
      <c r="BL777" s="2" t="s">
        <v>13</v>
      </c>
      <c r="BM777" s="52" t="s">
        <v>1198</v>
      </c>
      <c r="BN777" s="51">
        <f t="shared" si="348"/>
        <v>323663.34129734081</v>
      </c>
    </row>
    <row r="778" spans="59:66" x14ac:dyDescent="0.25">
      <c r="BG778" s="50" t="str">
        <f t="shared" si="347"/>
        <v>2022FevereiroEquador</v>
      </c>
      <c r="BH778" s="2">
        <v>2022</v>
      </c>
      <c r="BI778" s="55" t="s">
        <v>55</v>
      </c>
      <c r="BJ778" s="55" t="str">
        <f t="shared" si="349"/>
        <v>Fevereiro/2022</v>
      </c>
      <c r="BK778" s="2" t="s">
        <v>5</v>
      </c>
      <c r="BL778" s="2" t="s">
        <v>14</v>
      </c>
      <c r="BM778" s="52" t="s">
        <v>1198</v>
      </c>
      <c r="BN778" s="51">
        <f t="shared" si="348"/>
        <v>161831.67064867041</v>
      </c>
    </row>
    <row r="779" spans="59:66" x14ac:dyDescent="0.25">
      <c r="BG779" s="50" t="str">
        <f t="shared" si="347"/>
        <v>2022FevereiroBolívia</v>
      </c>
      <c r="BH779" s="2">
        <v>2022</v>
      </c>
      <c r="BI779" s="55" t="s">
        <v>55</v>
      </c>
      <c r="BJ779" s="55" t="str">
        <f t="shared" si="349"/>
        <v>Fevereiro/2022</v>
      </c>
      <c r="BK779" s="2" t="s">
        <v>5</v>
      </c>
      <c r="BL779" s="2" t="s">
        <v>15</v>
      </c>
      <c r="BM779" s="52" t="s">
        <v>1198</v>
      </c>
      <c r="BN779" s="51">
        <f t="shared" si="348"/>
        <v>161831.67064867044</v>
      </c>
    </row>
    <row r="780" spans="59:66" x14ac:dyDescent="0.25">
      <c r="BG780" s="50" t="str">
        <f t="shared" si="347"/>
        <v>2022FevereiroOutros - América do Sul</v>
      </c>
      <c r="BH780" s="2">
        <v>2022</v>
      </c>
      <c r="BI780" s="55" t="s">
        <v>55</v>
      </c>
      <c r="BJ780" s="55" t="str">
        <f t="shared" si="349"/>
        <v>Fevereiro/2022</v>
      </c>
      <c r="BK780" s="2" t="s">
        <v>5</v>
      </c>
      <c r="BL780" s="2" t="s">
        <v>1193</v>
      </c>
      <c r="BM780" s="52" t="s">
        <v>1198</v>
      </c>
      <c r="BN780" s="51">
        <f t="shared" si="348"/>
        <v>53134.542053373436</v>
      </c>
    </row>
    <row r="781" spans="59:66" x14ac:dyDescent="0.25">
      <c r="BG781" s="50" t="str">
        <f t="shared" si="347"/>
        <v>2022MarçoBrasil</v>
      </c>
      <c r="BH781" s="2">
        <v>2022</v>
      </c>
      <c r="BI781" s="55" t="s">
        <v>56</v>
      </c>
      <c r="BJ781" s="55" t="str">
        <f t="shared" si="349"/>
        <v>Março/2022</v>
      </c>
      <c r="BK781" s="2" t="s">
        <v>5</v>
      </c>
      <c r="BL781" s="2" t="s">
        <v>6</v>
      </c>
      <c r="BM781" s="52" t="s">
        <v>1198</v>
      </c>
      <c r="BN781" s="51">
        <f t="shared" si="348"/>
        <v>28415583.785573158</v>
      </c>
    </row>
    <row r="782" spans="59:66" x14ac:dyDescent="0.25">
      <c r="BG782" s="50" t="str">
        <f t="shared" si="347"/>
        <v>2022MarçoArgentina</v>
      </c>
      <c r="BH782" s="2">
        <v>2022</v>
      </c>
      <c r="BI782" s="55" t="s">
        <v>56</v>
      </c>
      <c r="BJ782" s="55" t="str">
        <f t="shared" si="349"/>
        <v>Março/2022</v>
      </c>
      <c r="BK782" s="2" t="s">
        <v>5</v>
      </c>
      <c r="BL782" s="2" t="s">
        <v>7</v>
      </c>
      <c r="BM782" s="52" t="s">
        <v>1198</v>
      </c>
      <c r="BN782" s="51">
        <f t="shared" si="348"/>
        <v>5525252.4027503375</v>
      </c>
    </row>
    <row r="783" spans="59:66" x14ac:dyDescent="0.25">
      <c r="BG783" s="50" t="str">
        <f t="shared" si="347"/>
        <v>2022MarçoColômbia</v>
      </c>
      <c r="BH783" s="2">
        <v>2022</v>
      </c>
      <c r="BI783" s="55" t="s">
        <v>56</v>
      </c>
      <c r="BJ783" s="55" t="str">
        <f t="shared" si="349"/>
        <v>Março/2022</v>
      </c>
      <c r="BK783" s="2" t="s">
        <v>5</v>
      </c>
      <c r="BL783" s="2" t="s">
        <v>8</v>
      </c>
      <c r="BM783" s="52" t="s">
        <v>1198</v>
      </c>
      <c r="BN783" s="51">
        <f t="shared" si="348"/>
        <v>2210100.9611001345</v>
      </c>
    </row>
    <row r="784" spans="59:66" x14ac:dyDescent="0.25">
      <c r="BG784" s="50" t="str">
        <f t="shared" si="347"/>
        <v>2022MarçoChile</v>
      </c>
      <c r="BH784" s="2">
        <v>2022</v>
      </c>
      <c r="BI784" s="55" t="s">
        <v>56</v>
      </c>
      <c r="BJ784" s="55" t="str">
        <f t="shared" si="349"/>
        <v>Março/2022</v>
      </c>
      <c r="BK784" s="2" t="s">
        <v>5</v>
      </c>
      <c r="BL784" s="2" t="s">
        <v>9</v>
      </c>
      <c r="BM784" s="52" t="s">
        <v>1198</v>
      </c>
      <c r="BN784" s="51">
        <f t="shared" si="348"/>
        <v>2683694.0241930201</v>
      </c>
    </row>
    <row r="785" spans="59:66" x14ac:dyDescent="0.25">
      <c r="BG785" s="50" t="str">
        <f t="shared" si="347"/>
        <v>2022MarçoPeru</v>
      </c>
      <c r="BH785" s="2">
        <v>2022</v>
      </c>
      <c r="BI785" s="55" t="s">
        <v>56</v>
      </c>
      <c r="BJ785" s="55" t="str">
        <f t="shared" si="349"/>
        <v>Março/2022</v>
      </c>
      <c r="BK785" s="2" t="s">
        <v>5</v>
      </c>
      <c r="BL785" s="2" t="s">
        <v>10</v>
      </c>
      <c r="BM785" s="52" t="s">
        <v>1198</v>
      </c>
      <c r="BN785" s="51">
        <f t="shared" si="348"/>
        <v>1894372.252371544</v>
      </c>
    </row>
    <row r="786" spans="59:66" x14ac:dyDescent="0.25">
      <c r="BG786" s="50" t="str">
        <f t="shared" si="347"/>
        <v>2022MarçoUruguai</v>
      </c>
      <c r="BH786" s="2">
        <v>2022</v>
      </c>
      <c r="BI786" s="55" t="s">
        <v>56</v>
      </c>
      <c r="BJ786" s="55" t="str">
        <f t="shared" si="349"/>
        <v>Março/2022</v>
      </c>
      <c r="BK786" s="2" t="s">
        <v>5</v>
      </c>
      <c r="BL786" s="2" t="s">
        <v>11</v>
      </c>
      <c r="BM786" s="52" t="s">
        <v>1198</v>
      </c>
      <c r="BN786" s="51">
        <f t="shared" si="348"/>
        <v>1262914.8349143628</v>
      </c>
    </row>
    <row r="787" spans="59:66" x14ac:dyDescent="0.25">
      <c r="BG787" s="50" t="str">
        <f t="shared" si="347"/>
        <v>2022MarçoVenezuela</v>
      </c>
      <c r="BH787" s="2">
        <v>2022</v>
      </c>
      <c r="BI787" s="55" t="s">
        <v>56</v>
      </c>
      <c r="BJ787" s="55" t="str">
        <f t="shared" si="349"/>
        <v>Março/2022</v>
      </c>
      <c r="BK787" s="2" t="s">
        <v>5</v>
      </c>
      <c r="BL787" s="2" t="s">
        <v>12</v>
      </c>
      <c r="BM787" s="52" t="s">
        <v>1198</v>
      </c>
      <c r="BN787" s="51">
        <f t="shared" si="348"/>
        <v>631457.41745718138</v>
      </c>
    </row>
    <row r="788" spans="59:66" x14ac:dyDescent="0.25">
      <c r="BG788" s="50" t="str">
        <f t="shared" si="347"/>
        <v>2022MarçoParaguai</v>
      </c>
      <c r="BH788" s="2">
        <v>2022</v>
      </c>
      <c r="BI788" s="55" t="s">
        <v>56</v>
      </c>
      <c r="BJ788" s="55" t="str">
        <f t="shared" si="349"/>
        <v>Março/2022</v>
      </c>
      <c r="BK788" s="2" t="s">
        <v>5</v>
      </c>
      <c r="BL788" s="2" t="s">
        <v>13</v>
      </c>
      <c r="BM788" s="52" t="s">
        <v>1198</v>
      </c>
      <c r="BN788" s="51">
        <f t="shared" si="348"/>
        <v>315728.70872859063</v>
      </c>
    </row>
    <row r="789" spans="59:66" x14ac:dyDescent="0.25">
      <c r="BG789" s="50" t="str">
        <f t="shared" si="347"/>
        <v>2022MarçoEquador</v>
      </c>
      <c r="BH789" s="2">
        <v>2022</v>
      </c>
      <c r="BI789" s="55" t="s">
        <v>56</v>
      </c>
      <c r="BJ789" s="55" t="str">
        <f t="shared" si="349"/>
        <v>Março/2022</v>
      </c>
      <c r="BK789" s="2" t="s">
        <v>5</v>
      </c>
      <c r="BL789" s="2" t="s">
        <v>14</v>
      </c>
      <c r="BM789" s="52" t="s">
        <v>1198</v>
      </c>
      <c r="BN789" s="51">
        <f t="shared" si="348"/>
        <v>157864.35436429534</v>
      </c>
    </row>
    <row r="790" spans="59:66" x14ac:dyDescent="0.25">
      <c r="BG790" s="50" t="str">
        <f t="shared" si="347"/>
        <v>2022MarçoBolívia</v>
      </c>
      <c r="BH790" s="2">
        <v>2022</v>
      </c>
      <c r="BI790" s="55" t="s">
        <v>56</v>
      </c>
      <c r="BJ790" s="55" t="str">
        <f t="shared" si="349"/>
        <v>Março/2022</v>
      </c>
      <c r="BK790" s="2" t="s">
        <v>5</v>
      </c>
      <c r="BL790" s="2" t="s">
        <v>15</v>
      </c>
      <c r="BM790" s="52" t="s">
        <v>1198</v>
      </c>
      <c r="BN790" s="51">
        <f t="shared" si="348"/>
        <v>157864.35436429534</v>
      </c>
    </row>
    <row r="791" spans="59:66" x14ac:dyDescent="0.25">
      <c r="BG791" s="50" t="str">
        <f t="shared" si="347"/>
        <v>2022MarçoOutros - América do Sul</v>
      </c>
      <c r="BH791" s="2">
        <v>2022</v>
      </c>
      <c r="BI791" s="55" t="s">
        <v>56</v>
      </c>
      <c r="BJ791" s="55" t="str">
        <f t="shared" si="349"/>
        <v>Março/2022</v>
      </c>
      <c r="BK791" s="2" t="s">
        <v>5</v>
      </c>
      <c r="BL791" s="2" t="s">
        <v>1193</v>
      </c>
      <c r="BM791" s="52" t="s">
        <v>1198</v>
      </c>
      <c r="BN791" s="51">
        <f t="shared" si="348"/>
        <v>61220.464831381076</v>
      </c>
    </row>
    <row r="792" spans="59:66" x14ac:dyDescent="0.25">
      <c r="BG792" s="50" t="str">
        <f t="shared" si="347"/>
        <v>2022AbrilBrasil</v>
      </c>
      <c r="BH792" s="2">
        <v>2022</v>
      </c>
      <c r="BI792" s="55" t="s">
        <v>57</v>
      </c>
      <c r="BJ792" s="55" t="str">
        <f t="shared" si="349"/>
        <v>Abril/2022</v>
      </c>
      <c r="BK792" s="2" t="s">
        <v>5</v>
      </c>
      <c r="BL792" s="2" t="s">
        <v>6</v>
      </c>
      <c r="BM792" s="52" t="s">
        <v>1198</v>
      </c>
      <c r="BN792" s="51">
        <f t="shared" si="348"/>
        <v>29846514.288892608</v>
      </c>
    </row>
    <row r="793" spans="59:66" x14ac:dyDescent="0.25">
      <c r="BG793" s="50" t="str">
        <f t="shared" si="347"/>
        <v>2022AbrilArgentina</v>
      </c>
      <c r="BH793" s="2">
        <v>2022</v>
      </c>
      <c r="BI793" s="55" t="s">
        <v>57</v>
      </c>
      <c r="BJ793" s="55" t="str">
        <f t="shared" si="349"/>
        <v>Abril/2022</v>
      </c>
      <c r="BK793" s="2" t="s">
        <v>5</v>
      </c>
      <c r="BL793" s="2" t="s">
        <v>7</v>
      </c>
      <c r="BM793" s="52" t="s">
        <v>1198</v>
      </c>
      <c r="BN793" s="51">
        <f t="shared" si="348"/>
        <v>5663184.762507828</v>
      </c>
    </row>
    <row r="794" spans="59:66" x14ac:dyDescent="0.25">
      <c r="BG794" s="50" t="str">
        <f t="shared" si="347"/>
        <v>2022AbrilColômbia</v>
      </c>
      <c r="BH794" s="2">
        <v>2022</v>
      </c>
      <c r="BI794" s="55" t="s">
        <v>57</v>
      </c>
      <c r="BJ794" s="55" t="str">
        <f t="shared" si="349"/>
        <v>Abril/2022</v>
      </c>
      <c r="BK794" s="2" t="s">
        <v>5</v>
      </c>
      <c r="BL794" s="2" t="s">
        <v>8</v>
      </c>
      <c r="BM794" s="52" t="s">
        <v>1198</v>
      </c>
      <c r="BN794" s="51">
        <f t="shared" si="348"/>
        <v>2448944.7621655469</v>
      </c>
    </row>
    <row r="795" spans="59:66" x14ac:dyDescent="0.25">
      <c r="BG795" s="50" t="str">
        <f t="shared" si="347"/>
        <v>2022AbrilChile</v>
      </c>
      <c r="BH795" s="2">
        <v>2022</v>
      </c>
      <c r="BI795" s="55" t="s">
        <v>57</v>
      </c>
      <c r="BJ795" s="55" t="str">
        <f t="shared" si="349"/>
        <v>Abril/2022</v>
      </c>
      <c r="BK795" s="2" t="s">
        <v>5</v>
      </c>
      <c r="BL795" s="2" t="s">
        <v>9</v>
      </c>
      <c r="BM795" s="52" t="s">
        <v>1198</v>
      </c>
      <c r="BN795" s="51">
        <f t="shared" si="348"/>
        <v>2908121.9050715868</v>
      </c>
    </row>
    <row r="796" spans="59:66" x14ac:dyDescent="0.25">
      <c r="BG796" s="50" t="str">
        <f t="shared" si="347"/>
        <v>2022AbrilPeru</v>
      </c>
      <c r="BH796" s="2">
        <v>2022</v>
      </c>
      <c r="BI796" s="55" t="s">
        <v>57</v>
      </c>
      <c r="BJ796" s="55" t="str">
        <f t="shared" si="349"/>
        <v>Abril/2022</v>
      </c>
      <c r="BK796" s="2" t="s">
        <v>5</v>
      </c>
      <c r="BL796" s="2" t="s">
        <v>10</v>
      </c>
      <c r="BM796" s="52" t="s">
        <v>1198</v>
      </c>
      <c r="BN796" s="51">
        <f t="shared" si="348"/>
        <v>2142826.666894854</v>
      </c>
    </row>
    <row r="797" spans="59:66" x14ac:dyDescent="0.25">
      <c r="BG797" s="50" t="str">
        <f t="shared" si="347"/>
        <v>2022AbrilUruguai</v>
      </c>
      <c r="BH797" s="2">
        <v>2022</v>
      </c>
      <c r="BI797" s="55" t="s">
        <v>57</v>
      </c>
      <c r="BJ797" s="55" t="str">
        <f t="shared" si="349"/>
        <v>Abril/2022</v>
      </c>
      <c r="BK797" s="2" t="s">
        <v>5</v>
      </c>
      <c r="BL797" s="2" t="s">
        <v>11</v>
      </c>
      <c r="BM797" s="52" t="s">
        <v>1198</v>
      </c>
      <c r="BN797" s="51">
        <f t="shared" si="348"/>
        <v>1377531.4287181203</v>
      </c>
    </row>
    <row r="798" spans="59:66" x14ac:dyDescent="0.25">
      <c r="BG798" s="50" t="str">
        <f t="shared" si="347"/>
        <v>2022AbrilVenezuela</v>
      </c>
      <c r="BH798" s="2">
        <v>2022</v>
      </c>
      <c r="BI798" s="55" t="s">
        <v>57</v>
      </c>
      <c r="BJ798" s="55" t="str">
        <f t="shared" si="349"/>
        <v>Abril/2022</v>
      </c>
      <c r="BK798" s="2" t="s">
        <v>5</v>
      </c>
      <c r="BL798" s="2" t="s">
        <v>12</v>
      </c>
      <c r="BM798" s="52" t="s">
        <v>1198</v>
      </c>
      <c r="BN798" s="51">
        <f t="shared" si="348"/>
        <v>612236.19054138672</v>
      </c>
    </row>
    <row r="799" spans="59:66" x14ac:dyDescent="0.25">
      <c r="BG799" s="50" t="str">
        <f t="shared" si="347"/>
        <v>2022AbrilParaguai</v>
      </c>
      <c r="BH799" s="2">
        <v>2022</v>
      </c>
      <c r="BI799" s="55" t="s">
        <v>57</v>
      </c>
      <c r="BJ799" s="55" t="str">
        <f t="shared" si="349"/>
        <v>Abril/2022</v>
      </c>
      <c r="BK799" s="2" t="s">
        <v>5</v>
      </c>
      <c r="BL799" s="2" t="s">
        <v>13</v>
      </c>
      <c r="BM799" s="52" t="s">
        <v>1198</v>
      </c>
      <c r="BN799" s="51">
        <f t="shared" si="348"/>
        <v>306118.09527069336</v>
      </c>
    </row>
    <row r="800" spans="59:66" x14ac:dyDescent="0.25">
      <c r="BG800" s="50" t="str">
        <f t="shared" si="347"/>
        <v>2022AbrilEquador</v>
      </c>
      <c r="BH800" s="2">
        <v>2022</v>
      </c>
      <c r="BI800" s="55" t="s">
        <v>57</v>
      </c>
      <c r="BJ800" s="55" t="str">
        <f t="shared" si="349"/>
        <v>Abril/2022</v>
      </c>
      <c r="BK800" s="2" t="s">
        <v>5</v>
      </c>
      <c r="BL800" s="2" t="s">
        <v>14</v>
      </c>
      <c r="BM800" s="52" t="s">
        <v>1198</v>
      </c>
      <c r="BN800" s="51">
        <f t="shared" si="348"/>
        <v>153059.04763534665</v>
      </c>
    </row>
    <row r="801" spans="59:66" x14ac:dyDescent="0.25">
      <c r="BG801" s="50" t="str">
        <f t="shared" si="347"/>
        <v>2022AbrilBolívia</v>
      </c>
      <c r="BH801" s="2">
        <v>2022</v>
      </c>
      <c r="BI801" s="55" t="s">
        <v>57</v>
      </c>
      <c r="BJ801" s="55" t="str">
        <f t="shared" si="349"/>
        <v>Abril/2022</v>
      </c>
      <c r="BK801" s="2" t="s">
        <v>5</v>
      </c>
      <c r="BL801" s="2" t="s">
        <v>15</v>
      </c>
      <c r="BM801" s="52" t="s">
        <v>1198</v>
      </c>
      <c r="BN801" s="51">
        <f t="shared" si="348"/>
        <v>153059.04763534671</v>
      </c>
    </row>
    <row r="802" spans="59:66" x14ac:dyDescent="0.25">
      <c r="BG802" s="50" t="str">
        <f t="shared" si="347"/>
        <v>2022AbrilOutros - América do Sul</v>
      </c>
      <c r="BH802" s="2">
        <v>2022</v>
      </c>
      <c r="BI802" s="55" t="s">
        <v>57</v>
      </c>
      <c r="BJ802" s="55" t="str">
        <f t="shared" si="349"/>
        <v>Abril/2022</v>
      </c>
      <c r="BK802" s="2" t="s">
        <v>5</v>
      </c>
      <c r="BL802" s="2" t="s">
        <v>1193</v>
      </c>
      <c r="BM802" s="52" t="s">
        <v>1198</v>
      </c>
      <c r="BN802" s="51">
        <f t="shared" si="348"/>
        <v>67151.195895811979</v>
      </c>
    </row>
    <row r="803" spans="59:66" x14ac:dyDescent="0.25">
      <c r="BG803" s="50" t="str">
        <f t="shared" si="347"/>
        <v>2022MaioBrasil</v>
      </c>
      <c r="BH803" s="2">
        <v>2022</v>
      </c>
      <c r="BI803" s="55" t="s">
        <v>58</v>
      </c>
      <c r="BJ803" s="55" t="str">
        <f t="shared" si="349"/>
        <v>Maio/2022</v>
      </c>
      <c r="BK803" s="2" t="s">
        <v>5</v>
      </c>
      <c r="BL803" s="2" t="s">
        <v>6</v>
      </c>
      <c r="BM803" s="52" t="s">
        <v>1198</v>
      </c>
      <c r="BN803" s="51">
        <f t="shared" si="348"/>
        <v>31186875.239206709</v>
      </c>
    </row>
    <row r="804" spans="59:66" x14ac:dyDescent="0.25">
      <c r="BG804" s="50" t="str">
        <f t="shared" si="347"/>
        <v>2022MaioArgentina</v>
      </c>
      <c r="BH804" s="2">
        <v>2022</v>
      </c>
      <c r="BI804" s="55" t="s">
        <v>58</v>
      </c>
      <c r="BJ804" s="55" t="str">
        <f t="shared" si="349"/>
        <v>Maio/2022</v>
      </c>
      <c r="BK804" s="2" t="s">
        <v>5</v>
      </c>
      <c r="BL804" s="2" t="s">
        <v>7</v>
      </c>
      <c r="BM804" s="52" t="s">
        <v>1198</v>
      </c>
      <c r="BN804" s="51">
        <f t="shared" si="348"/>
        <v>5791848.25870982</v>
      </c>
    </row>
    <row r="805" spans="59:66" x14ac:dyDescent="0.25">
      <c r="BG805" s="50" t="str">
        <f t="shared" si="347"/>
        <v>2022MaioColômbia</v>
      </c>
      <c r="BH805" s="2">
        <v>2022</v>
      </c>
      <c r="BI805" s="55" t="s">
        <v>58</v>
      </c>
      <c r="BJ805" s="55" t="str">
        <f t="shared" si="349"/>
        <v>Maio/2022</v>
      </c>
      <c r="BK805" s="2" t="s">
        <v>5</v>
      </c>
      <c r="BL805" s="2" t="s">
        <v>8</v>
      </c>
      <c r="BM805" s="52" t="s">
        <v>1198</v>
      </c>
      <c r="BN805" s="51">
        <f t="shared" si="348"/>
        <v>2673160.734789147</v>
      </c>
    </row>
    <row r="806" spans="59:66" x14ac:dyDescent="0.25">
      <c r="BG806" s="50" t="str">
        <f t="shared" si="347"/>
        <v>2022MaioChile</v>
      </c>
      <c r="BH806" s="2">
        <v>2022</v>
      </c>
      <c r="BI806" s="55" t="s">
        <v>58</v>
      </c>
      <c r="BJ806" s="55" t="str">
        <f t="shared" si="349"/>
        <v>Maio/2022</v>
      </c>
      <c r="BK806" s="2" t="s">
        <v>5</v>
      </c>
      <c r="BL806" s="2" t="s">
        <v>9</v>
      </c>
      <c r="BM806" s="52" t="s">
        <v>1198</v>
      </c>
      <c r="BN806" s="51">
        <f t="shared" si="348"/>
        <v>3118687.5239206711</v>
      </c>
    </row>
    <row r="807" spans="59:66" x14ac:dyDescent="0.25">
      <c r="BG807" s="50" t="str">
        <f t="shared" si="347"/>
        <v>2022MaioPeru</v>
      </c>
      <c r="BH807" s="2">
        <v>2022</v>
      </c>
      <c r="BI807" s="55" t="s">
        <v>58</v>
      </c>
      <c r="BJ807" s="55" t="str">
        <f t="shared" si="349"/>
        <v>Maio/2022</v>
      </c>
      <c r="BK807" s="2" t="s">
        <v>5</v>
      </c>
      <c r="BL807" s="2" t="s">
        <v>10</v>
      </c>
      <c r="BM807" s="52" t="s">
        <v>1198</v>
      </c>
      <c r="BN807" s="51">
        <f t="shared" si="348"/>
        <v>2376142.8753681304</v>
      </c>
    </row>
    <row r="808" spans="59:66" x14ac:dyDescent="0.25">
      <c r="BG808" s="50" t="str">
        <f t="shared" si="347"/>
        <v>2022MaioUruguai</v>
      </c>
      <c r="BH808" s="2">
        <v>2022</v>
      </c>
      <c r="BI808" s="55" t="s">
        <v>58</v>
      </c>
      <c r="BJ808" s="55" t="str">
        <f t="shared" si="349"/>
        <v>Maio/2022</v>
      </c>
      <c r="BK808" s="2" t="s">
        <v>5</v>
      </c>
      <c r="BL808" s="2" t="s">
        <v>11</v>
      </c>
      <c r="BM808" s="52" t="s">
        <v>1198</v>
      </c>
      <c r="BN808" s="51">
        <f t="shared" si="348"/>
        <v>1485089.2971050816</v>
      </c>
    </row>
    <row r="809" spans="59:66" x14ac:dyDescent="0.25">
      <c r="BG809" s="50" t="str">
        <f t="shared" si="347"/>
        <v>2022MaioVenezuela</v>
      </c>
      <c r="BH809" s="2">
        <v>2022</v>
      </c>
      <c r="BI809" s="55" t="s">
        <v>58</v>
      </c>
      <c r="BJ809" s="55" t="str">
        <f t="shared" si="349"/>
        <v>Maio/2022</v>
      </c>
      <c r="BK809" s="2" t="s">
        <v>5</v>
      </c>
      <c r="BL809" s="2" t="s">
        <v>12</v>
      </c>
      <c r="BM809" s="52" t="s">
        <v>1198</v>
      </c>
      <c r="BN809" s="51">
        <f t="shared" si="348"/>
        <v>742544.64855254081</v>
      </c>
    </row>
    <row r="810" spans="59:66" x14ac:dyDescent="0.25">
      <c r="BG810" s="50" t="str">
        <f t="shared" si="347"/>
        <v>2022MaioParaguai</v>
      </c>
      <c r="BH810" s="2">
        <v>2022</v>
      </c>
      <c r="BI810" s="55" t="s">
        <v>58</v>
      </c>
      <c r="BJ810" s="55" t="str">
        <f t="shared" si="349"/>
        <v>Maio/2022</v>
      </c>
      <c r="BK810" s="2" t="s">
        <v>5</v>
      </c>
      <c r="BL810" s="2" t="s">
        <v>13</v>
      </c>
      <c r="BM810" s="52" t="s">
        <v>1198</v>
      </c>
      <c r="BN810" s="51">
        <f t="shared" si="348"/>
        <v>297017.85942101636</v>
      </c>
    </row>
    <row r="811" spans="59:66" x14ac:dyDescent="0.25">
      <c r="BG811" s="50" t="str">
        <f t="shared" si="347"/>
        <v>2022MaioEquador</v>
      </c>
      <c r="BH811" s="2">
        <v>2022</v>
      </c>
      <c r="BI811" s="55" t="s">
        <v>58</v>
      </c>
      <c r="BJ811" s="55" t="str">
        <f t="shared" si="349"/>
        <v>Maio/2022</v>
      </c>
      <c r="BK811" s="2" t="s">
        <v>5</v>
      </c>
      <c r="BL811" s="2" t="s">
        <v>14</v>
      </c>
      <c r="BM811" s="52" t="s">
        <v>1198</v>
      </c>
      <c r="BN811" s="51">
        <f t="shared" si="348"/>
        <v>148508.92971050818</v>
      </c>
    </row>
    <row r="812" spans="59:66" x14ac:dyDescent="0.25">
      <c r="BG812" s="50" t="str">
        <f t="shared" si="347"/>
        <v>2022MaioBolívia</v>
      </c>
      <c r="BH812" s="2">
        <v>2022</v>
      </c>
      <c r="BI812" s="55" t="s">
        <v>58</v>
      </c>
      <c r="BJ812" s="55" t="str">
        <f t="shared" si="349"/>
        <v>Maio/2022</v>
      </c>
      <c r="BK812" s="2" t="s">
        <v>5</v>
      </c>
      <c r="BL812" s="2" t="s">
        <v>15</v>
      </c>
      <c r="BM812" s="52" t="s">
        <v>1198</v>
      </c>
      <c r="BN812" s="51">
        <f t="shared" si="348"/>
        <v>148508.92971050818</v>
      </c>
    </row>
    <row r="813" spans="59:66" x14ac:dyDescent="0.25">
      <c r="BG813" s="50" t="str">
        <f t="shared" si="347"/>
        <v>2022MaioOutros - América do Sul</v>
      </c>
      <c r="BH813" s="2">
        <v>2022</v>
      </c>
      <c r="BI813" s="55" t="s">
        <v>58</v>
      </c>
      <c r="BJ813" s="55" t="str">
        <f t="shared" si="349"/>
        <v>Maio/2022</v>
      </c>
      <c r="BK813" s="2" t="s">
        <v>5</v>
      </c>
      <c r="BL813" s="2" t="s">
        <v>1193</v>
      </c>
      <c r="BM813" s="52" t="s">
        <v>1198</v>
      </c>
      <c r="BN813" s="51">
        <f t="shared" si="348"/>
        <v>73056.925315793909</v>
      </c>
    </row>
    <row r="814" spans="59:66" x14ac:dyDescent="0.25">
      <c r="BG814" s="50" t="str">
        <f t="shared" si="347"/>
        <v>2022JunhoBrasil</v>
      </c>
      <c r="BH814" s="2">
        <v>2022</v>
      </c>
      <c r="BI814" s="55" t="s">
        <v>59</v>
      </c>
      <c r="BJ814" s="55" t="str">
        <f t="shared" si="349"/>
        <v>Junho/2022</v>
      </c>
      <c r="BK814" s="2" t="s">
        <v>5</v>
      </c>
      <c r="BL814" s="2" t="s">
        <v>6</v>
      </c>
      <c r="BM814" s="52" t="s">
        <v>1198</v>
      </c>
      <c r="BN814" s="51">
        <f t="shared" si="348"/>
        <v>32631609.665021352</v>
      </c>
    </row>
    <row r="815" spans="59:66" x14ac:dyDescent="0.25">
      <c r="BG815" s="50" t="str">
        <f t="shared" si="347"/>
        <v>2022JunhoArgentina</v>
      </c>
      <c r="BH815" s="2">
        <v>2022</v>
      </c>
      <c r="BI815" s="55" t="s">
        <v>59</v>
      </c>
      <c r="BJ815" s="55" t="str">
        <f t="shared" si="349"/>
        <v>Junho/2022</v>
      </c>
      <c r="BK815" s="2" t="s">
        <v>5</v>
      </c>
      <c r="BL815" s="2" t="s">
        <v>7</v>
      </c>
      <c r="BM815" s="52" t="s">
        <v>1198</v>
      </c>
      <c r="BN815" s="51">
        <f t="shared" si="348"/>
        <v>5946204.4278483354</v>
      </c>
    </row>
    <row r="816" spans="59:66" x14ac:dyDescent="0.25">
      <c r="BG816" s="50" t="str">
        <f t="shared" si="347"/>
        <v>2022JunhoColômbia</v>
      </c>
      <c r="BH816" s="2">
        <v>2022</v>
      </c>
      <c r="BI816" s="55" t="s">
        <v>59</v>
      </c>
      <c r="BJ816" s="55" t="str">
        <f t="shared" si="349"/>
        <v>Junho/2022</v>
      </c>
      <c r="BK816" s="2" t="s">
        <v>5</v>
      </c>
      <c r="BL816" s="2" t="s">
        <v>8</v>
      </c>
      <c r="BM816" s="52" t="s">
        <v>1198</v>
      </c>
      <c r="BN816" s="51">
        <f t="shared" si="348"/>
        <v>2900587.5257796757</v>
      </c>
    </row>
    <row r="817" spans="59:66" x14ac:dyDescent="0.25">
      <c r="BG817" s="50" t="str">
        <f t="shared" si="347"/>
        <v>2022JunhoChile</v>
      </c>
      <c r="BH817" s="2">
        <v>2022</v>
      </c>
      <c r="BI817" s="55" t="s">
        <v>59</v>
      </c>
      <c r="BJ817" s="55" t="str">
        <f t="shared" si="349"/>
        <v>Junho/2022</v>
      </c>
      <c r="BK817" s="2" t="s">
        <v>5</v>
      </c>
      <c r="BL817" s="2" t="s">
        <v>9</v>
      </c>
      <c r="BM817" s="52" t="s">
        <v>1198</v>
      </c>
      <c r="BN817" s="51">
        <f t="shared" si="348"/>
        <v>3335675.6546466281</v>
      </c>
    </row>
    <row r="818" spans="59:66" x14ac:dyDescent="0.25">
      <c r="BG818" s="50" t="str">
        <f t="shared" si="347"/>
        <v>2022JunhoPeru</v>
      </c>
      <c r="BH818" s="2">
        <v>2022</v>
      </c>
      <c r="BI818" s="55" t="s">
        <v>59</v>
      </c>
      <c r="BJ818" s="55" t="str">
        <f t="shared" si="349"/>
        <v>Junho/2022</v>
      </c>
      <c r="BK818" s="2" t="s">
        <v>5</v>
      </c>
      <c r="BL818" s="2" t="s">
        <v>10</v>
      </c>
      <c r="BM818" s="52" t="s">
        <v>1198</v>
      </c>
      <c r="BN818" s="51">
        <f t="shared" si="348"/>
        <v>2610528.7732017082</v>
      </c>
    </row>
    <row r="819" spans="59:66" x14ac:dyDescent="0.25">
      <c r="BG819" s="50" t="str">
        <f t="shared" si="347"/>
        <v>2022JunhoUruguai</v>
      </c>
      <c r="BH819" s="2">
        <v>2022</v>
      </c>
      <c r="BI819" s="55" t="s">
        <v>59</v>
      </c>
      <c r="BJ819" s="55" t="str">
        <f t="shared" si="349"/>
        <v>Junho/2022</v>
      </c>
      <c r="BK819" s="2" t="s">
        <v>5</v>
      </c>
      <c r="BL819" s="2" t="s">
        <v>11</v>
      </c>
      <c r="BM819" s="52" t="s">
        <v>1198</v>
      </c>
      <c r="BN819" s="51">
        <f t="shared" si="348"/>
        <v>1595323.1391788218</v>
      </c>
    </row>
    <row r="820" spans="59:66" x14ac:dyDescent="0.25">
      <c r="BG820" s="50" t="str">
        <f t="shared" si="347"/>
        <v>2022JunhoVenezuela</v>
      </c>
      <c r="BH820" s="2">
        <v>2022</v>
      </c>
      <c r="BI820" s="55" t="s">
        <v>59</v>
      </c>
      <c r="BJ820" s="55" t="str">
        <f t="shared" si="349"/>
        <v>Junho/2022</v>
      </c>
      <c r="BK820" s="2" t="s">
        <v>5</v>
      </c>
      <c r="BL820" s="2" t="s">
        <v>12</v>
      </c>
      <c r="BM820" s="52" t="s">
        <v>1198</v>
      </c>
      <c r="BN820" s="51">
        <f t="shared" si="348"/>
        <v>725146.88144491904</v>
      </c>
    </row>
    <row r="821" spans="59:66" x14ac:dyDescent="0.25">
      <c r="BG821" s="50" t="str">
        <f t="shared" si="347"/>
        <v>2022JunhoParaguai</v>
      </c>
      <c r="BH821" s="2">
        <v>2022</v>
      </c>
      <c r="BI821" s="55" t="s">
        <v>59</v>
      </c>
      <c r="BJ821" s="55" t="str">
        <f t="shared" si="349"/>
        <v>Junho/2022</v>
      </c>
      <c r="BK821" s="2" t="s">
        <v>5</v>
      </c>
      <c r="BL821" s="2" t="s">
        <v>13</v>
      </c>
      <c r="BM821" s="52" t="s">
        <v>1198</v>
      </c>
      <c r="BN821" s="51">
        <f t="shared" si="348"/>
        <v>290058.75257796759</v>
      </c>
    </row>
    <row r="822" spans="59:66" x14ac:dyDescent="0.25">
      <c r="BG822" s="50" t="str">
        <f t="shared" si="347"/>
        <v>2022JunhoEquador</v>
      </c>
      <c r="BH822" s="2">
        <v>2022</v>
      </c>
      <c r="BI822" s="55" t="s">
        <v>59</v>
      </c>
      <c r="BJ822" s="55" t="str">
        <f t="shared" si="349"/>
        <v>Junho/2022</v>
      </c>
      <c r="BK822" s="2" t="s">
        <v>5</v>
      </c>
      <c r="BL822" s="2" t="s">
        <v>14</v>
      </c>
      <c r="BM822" s="52" t="s">
        <v>1198</v>
      </c>
      <c r="BN822" s="51">
        <f t="shared" si="348"/>
        <v>145029.3762889838</v>
      </c>
    </row>
    <row r="823" spans="59:66" x14ac:dyDescent="0.25">
      <c r="BG823" s="50" t="str">
        <f t="shared" si="347"/>
        <v>2022JunhoBolívia</v>
      </c>
      <c r="BH823" s="2">
        <v>2022</v>
      </c>
      <c r="BI823" s="55" t="s">
        <v>59</v>
      </c>
      <c r="BJ823" s="55" t="str">
        <f t="shared" si="349"/>
        <v>Junho/2022</v>
      </c>
      <c r="BK823" s="2" t="s">
        <v>5</v>
      </c>
      <c r="BL823" s="2" t="s">
        <v>15</v>
      </c>
      <c r="BM823" s="52" t="s">
        <v>1198</v>
      </c>
      <c r="BN823" s="51">
        <f t="shared" si="348"/>
        <v>145029.3762889838</v>
      </c>
    </row>
    <row r="824" spans="59:66" x14ac:dyDescent="0.25">
      <c r="BG824" s="50" t="str">
        <f t="shared" si="347"/>
        <v>2022JunhoOutros - América do Sul</v>
      </c>
      <c r="BH824" s="2">
        <v>2022</v>
      </c>
      <c r="BI824" s="55" t="s">
        <v>59</v>
      </c>
      <c r="BJ824" s="55" t="str">
        <f t="shared" si="349"/>
        <v>Junho/2022</v>
      </c>
      <c r="BK824" s="2" t="s">
        <v>5</v>
      </c>
      <c r="BL824" s="2" t="s">
        <v>1193</v>
      </c>
      <c r="BM824" s="52" t="s">
        <v>1198</v>
      </c>
      <c r="BN824" s="51">
        <f t="shared" si="348"/>
        <v>78941.480113376267</v>
      </c>
    </row>
    <row r="825" spans="59:66" x14ac:dyDescent="0.25">
      <c r="BG825" s="50" t="str">
        <f t="shared" si="347"/>
        <v>2022JulhoBrasil</v>
      </c>
      <c r="BH825" s="2">
        <v>2022</v>
      </c>
      <c r="BI825" s="55" t="s">
        <v>60</v>
      </c>
      <c r="BJ825" s="55" t="str">
        <f t="shared" si="349"/>
        <v>Julho/2022</v>
      </c>
      <c r="BK825" s="2" t="s">
        <v>5</v>
      </c>
      <c r="BL825" s="2" t="s">
        <v>6</v>
      </c>
      <c r="BM825" s="52" t="s">
        <v>1198</v>
      </c>
      <c r="BN825" s="51">
        <f t="shared" si="348"/>
        <v>33988400.605687961</v>
      </c>
    </row>
    <row r="826" spans="59:66" x14ac:dyDescent="0.25">
      <c r="BG826" s="50" t="str">
        <f t="shared" si="347"/>
        <v>2022JulhoArgentina</v>
      </c>
      <c r="BH826" s="2">
        <v>2022</v>
      </c>
      <c r="BI826" s="55" t="s">
        <v>60</v>
      </c>
      <c r="BJ826" s="55" t="str">
        <f t="shared" si="349"/>
        <v>Julho/2022</v>
      </c>
      <c r="BK826" s="2" t="s">
        <v>5</v>
      </c>
      <c r="BL826" s="2" t="s">
        <v>7</v>
      </c>
      <c r="BM826" s="52" t="s">
        <v>1198</v>
      </c>
      <c r="BN826" s="51">
        <f t="shared" si="348"/>
        <v>6089588.4418524262</v>
      </c>
    </row>
    <row r="827" spans="59:66" x14ac:dyDescent="0.25">
      <c r="BG827" s="50" t="str">
        <f t="shared" si="347"/>
        <v>2022JulhoColômbia</v>
      </c>
      <c r="BH827" s="2">
        <v>2022</v>
      </c>
      <c r="BI827" s="55" t="s">
        <v>60</v>
      </c>
      <c r="BJ827" s="55" t="str">
        <f t="shared" si="349"/>
        <v>Julho/2022</v>
      </c>
      <c r="BK827" s="2" t="s">
        <v>5</v>
      </c>
      <c r="BL827" s="2" t="s">
        <v>8</v>
      </c>
      <c r="BM827" s="52" t="s">
        <v>1198</v>
      </c>
      <c r="BN827" s="51">
        <f t="shared" si="348"/>
        <v>3115603.3888547299</v>
      </c>
    </row>
    <row r="828" spans="59:66" x14ac:dyDescent="0.25">
      <c r="BG828" s="50" t="str">
        <f t="shared" si="347"/>
        <v>2022JulhoChile</v>
      </c>
      <c r="BH828" s="2">
        <v>2022</v>
      </c>
      <c r="BI828" s="55" t="s">
        <v>60</v>
      </c>
      <c r="BJ828" s="55" t="str">
        <f t="shared" si="349"/>
        <v>Julho/2022</v>
      </c>
      <c r="BK828" s="2" t="s">
        <v>5</v>
      </c>
      <c r="BL828" s="2" t="s">
        <v>9</v>
      </c>
      <c r="BM828" s="52" t="s">
        <v>1198</v>
      </c>
      <c r="BN828" s="51">
        <f t="shared" si="348"/>
        <v>3540458.3964258288</v>
      </c>
    </row>
    <row r="829" spans="59:66" x14ac:dyDescent="0.25">
      <c r="BG829" s="50" t="str">
        <f t="shared" si="347"/>
        <v>2022JulhoPeru</v>
      </c>
      <c r="BH829" s="2">
        <v>2022</v>
      </c>
      <c r="BI829" s="55" t="s">
        <v>60</v>
      </c>
      <c r="BJ829" s="55" t="str">
        <f t="shared" si="349"/>
        <v>Julho/2022</v>
      </c>
      <c r="BK829" s="2" t="s">
        <v>5</v>
      </c>
      <c r="BL829" s="2" t="s">
        <v>10</v>
      </c>
      <c r="BM829" s="52" t="s">
        <v>1198</v>
      </c>
      <c r="BN829" s="51">
        <f t="shared" si="348"/>
        <v>2832366.7171406634</v>
      </c>
    </row>
    <row r="830" spans="59:66" x14ac:dyDescent="0.25">
      <c r="BG830" s="50" t="str">
        <f t="shared" si="347"/>
        <v>2022JulhoUruguai</v>
      </c>
      <c r="BH830" s="2">
        <v>2022</v>
      </c>
      <c r="BI830" s="55" t="s">
        <v>60</v>
      </c>
      <c r="BJ830" s="55" t="str">
        <f t="shared" si="349"/>
        <v>Julho/2022</v>
      </c>
      <c r="BK830" s="2" t="s">
        <v>5</v>
      </c>
      <c r="BL830" s="2" t="s">
        <v>11</v>
      </c>
      <c r="BM830" s="52" t="s">
        <v>1198</v>
      </c>
      <c r="BN830" s="51">
        <f t="shared" si="348"/>
        <v>1699420.030284398</v>
      </c>
    </row>
    <row r="831" spans="59:66" x14ac:dyDescent="0.25">
      <c r="BG831" s="50" t="str">
        <f t="shared" si="347"/>
        <v>2022JulhoVenezuela</v>
      </c>
      <c r="BH831" s="2">
        <v>2022</v>
      </c>
      <c r="BI831" s="55" t="s">
        <v>60</v>
      </c>
      <c r="BJ831" s="55" t="str">
        <f t="shared" si="349"/>
        <v>Julho/2022</v>
      </c>
      <c r="BK831" s="2" t="s">
        <v>5</v>
      </c>
      <c r="BL831" s="2" t="s">
        <v>12</v>
      </c>
      <c r="BM831" s="52" t="s">
        <v>1198</v>
      </c>
      <c r="BN831" s="51">
        <f t="shared" si="348"/>
        <v>849710.01514219888</v>
      </c>
    </row>
    <row r="832" spans="59:66" x14ac:dyDescent="0.25">
      <c r="BG832" s="50" t="str">
        <f t="shared" si="347"/>
        <v>2022JulhoParaguai</v>
      </c>
      <c r="BH832" s="2">
        <v>2022</v>
      </c>
      <c r="BI832" s="55" t="s">
        <v>60</v>
      </c>
      <c r="BJ832" s="55" t="str">
        <f t="shared" si="349"/>
        <v>Julho/2022</v>
      </c>
      <c r="BK832" s="2" t="s">
        <v>5</v>
      </c>
      <c r="BL832" s="2" t="s">
        <v>13</v>
      </c>
      <c r="BM832" s="52" t="s">
        <v>1198</v>
      </c>
      <c r="BN832" s="51">
        <f t="shared" si="348"/>
        <v>283236.67171406629</v>
      </c>
    </row>
    <row r="833" spans="59:66" x14ac:dyDescent="0.25">
      <c r="BG833" s="50" t="str">
        <f t="shared" si="347"/>
        <v>2022JulhoEquador</v>
      </c>
      <c r="BH833" s="2">
        <v>2022</v>
      </c>
      <c r="BI833" s="55" t="s">
        <v>60</v>
      </c>
      <c r="BJ833" s="55" t="str">
        <f t="shared" si="349"/>
        <v>Julho/2022</v>
      </c>
      <c r="BK833" s="2" t="s">
        <v>5</v>
      </c>
      <c r="BL833" s="2" t="s">
        <v>14</v>
      </c>
      <c r="BM833" s="52" t="s">
        <v>1198</v>
      </c>
      <c r="BN833" s="51">
        <f t="shared" si="348"/>
        <v>141618.33585703315</v>
      </c>
    </row>
    <row r="834" spans="59:66" x14ac:dyDescent="0.25">
      <c r="BG834" s="50" t="str">
        <f t="shared" si="347"/>
        <v>2022JulhoBolívia</v>
      </c>
      <c r="BH834" s="2">
        <v>2022</v>
      </c>
      <c r="BI834" s="55" t="s">
        <v>60</v>
      </c>
      <c r="BJ834" s="55" t="str">
        <f t="shared" si="349"/>
        <v>Julho/2022</v>
      </c>
      <c r="BK834" s="2" t="s">
        <v>5</v>
      </c>
      <c r="BL834" s="2" t="s">
        <v>15</v>
      </c>
      <c r="BM834" s="52" t="s">
        <v>1198</v>
      </c>
      <c r="BN834" s="51">
        <f t="shared" si="348"/>
        <v>141618.33585703315</v>
      </c>
    </row>
    <row r="835" spans="59:66" x14ac:dyDescent="0.25">
      <c r="BG835" s="50" t="str">
        <f t="shared" ref="BG835:BG898" si="350">BH835&amp;BI835&amp;BL835</f>
        <v>2022JulhoOutros - América do Sul</v>
      </c>
      <c r="BH835" s="2">
        <v>2022</v>
      </c>
      <c r="BI835" s="55" t="s">
        <v>60</v>
      </c>
      <c r="BJ835" s="55" t="str">
        <f t="shared" si="349"/>
        <v>Julho/2022</v>
      </c>
      <c r="BK835" s="2" t="s">
        <v>5</v>
      </c>
      <c r="BL835" s="2" t="s">
        <v>1193</v>
      </c>
      <c r="BM835" s="52" t="s">
        <v>1198</v>
      </c>
      <c r="BN835" s="51">
        <f t="shared" ref="BN835:BN898" si="351">VLOOKUP(BG835,AC:AQ,VLOOKUP(BM835,$BP$2:$BQ$16,2,FALSE),FALSE)</f>
        <v>84807.944155237376</v>
      </c>
    </row>
    <row r="836" spans="59:66" x14ac:dyDescent="0.25">
      <c r="BG836" s="50" t="str">
        <f t="shared" si="350"/>
        <v>2022AgostoBrasil</v>
      </c>
      <c r="BH836" s="2">
        <v>2022</v>
      </c>
      <c r="BI836" s="55" t="s">
        <v>61</v>
      </c>
      <c r="BJ836" s="55" t="str">
        <f t="shared" ref="BJ836:BJ899" si="352">BI836&amp;"/"&amp;BH836</f>
        <v>Agosto/2022</v>
      </c>
      <c r="BK836" s="2" t="s">
        <v>5</v>
      </c>
      <c r="BL836" s="2" t="s">
        <v>6</v>
      </c>
      <c r="BM836" s="52" t="s">
        <v>1198</v>
      </c>
      <c r="BN836" s="51">
        <f t="shared" si="351"/>
        <v>35441692.652165711</v>
      </c>
    </row>
    <row r="837" spans="59:66" x14ac:dyDescent="0.25">
      <c r="BG837" s="50" t="str">
        <f t="shared" si="350"/>
        <v>2022AgostoArgentina</v>
      </c>
      <c r="BH837" s="2">
        <v>2022</v>
      </c>
      <c r="BI837" s="55" t="s">
        <v>61</v>
      </c>
      <c r="BJ837" s="55" t="str">
        <f t="shared" si="352"/>
        <v>Agosto/2022</v>
      </c>
      <c r="BK837" s="2" t="s">
        <v>5</v>
      </c>
      <c r="BL837" s="2" t="s">
        <v>7</v>
      </c>
      <c r="BM837" s="52" t="s">
        <v>1198</v>
      </c>
      <c r="BN837" s="51">
        <f t="shared" si="351"/>
        <v>6254416.3503821837</v>
      </c>
    </row>
    <row r="838" spans="59:66" x14ac:dyDescent="0.25">
      <c r="BG838" s="50" t="str">
        <f t="shared" si="350"/>
        <v>2022AgostoColômbia</v>
      </c>
      <c r="BH838" s="2">
        <v>2022</v>
      </c>
      <c r="BI838" s="55" t="s">
        <v>61</v>
      </c>
      <c r="BJ838" s="55" t="str">
        <f t="shared" si="352"/>
        <v>Agosto/2022</v>
      </c>
      <c r="BK838" s="2" t="s">
        <v>5</v>
      </c>
      <c r="BL838" s="2" t="s">
        <v>8</v>
      </c>
      <c r="BM838" s="52" t="s">
        <v>1198</v>
      </c>
      <c r="BN838" s="51">
        <f t="shared" si="351"/>
        <v>3335688.7202038309</v>
      </c>
    </row>
    <row r="839" spans="59:66" x14ac:dyDescent="0.25">
      <c r="BG839" s="50" t="str">
        <f t="shared" si="350"/>
        <v>2022AgostoChile</v>
      </c>
      <c r="BH839" s="2">
        <v>2022</v>
      </c>
      <c r="BI839" s="55" t="s">
        <v>61</v>
      </c>
      <c r="BJ839" s="55" t="str">
        <f t="shared" si="352"/>
        <v>Agosto/2022</v>
      </c>
      <c r="BK839" s="2" t="s">
        <v>5</v>
      </c>
      <c r="BL839" s="2" t="s">
        <v>9</v>
      </c>
      <c r="BM839" s="52" t="s">
        <v>1198</v>
      </c>
      <c r="BN839" s="51">
        <f t="shared" si="351"/>
        <v>3752649.8102293108</v>
      </c>
    </row>
    <row r="840" spans="59:66" x14ac:dyDescent="0.25">
      <c r="BG840" s="50" t="str">
        <f t="shared" si="350"/>
        <v>2022AgostoPeru</v>
      </c>
      <c r="BH840" s="2">
        <v>2022</v>
      </c>
      <c r="BI840" s="55" t="s">
        <v>61</v>
      </c>
      <c r="BJ840" s="55" t="str">
        <f t="shared" si="352"/>
        <v>Agosto/2022</v>
      </c>
      <c r="BK840" s="2" t="s">
        <v>5</v>
      </c>
      <c r="BL840" s="2" t="s">
        <v>10</v>
      </c>
      <c r="BM840" s="52" t="s">
        <v>1198</v>
      </c>
      <c r="BN840" s="51">
        <f t="shared" si="351"/>
        <v>3057714.6601868449</v>
      </c>
    </row>
    <row r="841" spans="59:66" x14ac:dyDescent="0.25">
      <c r="BG841" s="50" t="str">
        <f t="shared" si="350"/>
        <v>2022AgostoUruguai</v>
      </c>
      <c r="BH841" s="2">
        <v>2022</v>
      </c>
      <c r="BI841" s="55" t="s">
        <v>61</v>
      </c>
      <c r="BJ841" s="55" t="str">
        <f t="shared" si="352"/>
        <v>Agosto/2022</v>
      </c>
      <c r="BK841" s="2" t="s">
        <v>5</v>
      </c>
      <c r="BL841" s="2" t="s">
        <v>11</v>
      </c>
      <c r="BM841" s="52" t="s">
        <v>1198</v>
      </c>
      <c r="BN841" s="51">
        <f t="shared" si="351"/>
        <v>1806831.3901104089</v>
      </c>
    </row>
    <row r="842" spans="59:66" x14ac:dyDescent="0.25">
      <c r="BG842" s="50" t="str">
        <f t="shared" si="350"/>
        <v>2022AgostoVenezuela</v>
      </c>
      <c r="BH842" s="2">
        <v>2022</v>
      </c>
      <c r="BI842" s="55" t="s">
        <v>61</v>
      </c>
      <c r="BJ842" s="55" t="str">
        <f t="shared" si="352"/>
        <v>Agosto/2022</v>
      </c>
      <c r="BK842" s="2" t="s">
        <v>5</v>
      </c>
      <c r="BL842" s="2" t="s">
        <v>12</v>
      </c>
      <c r="BM842" s="52" t="s">
        <v>1198</v>
      </c>
      <c r="BN842" s="51">
        <f t="shared" si="351"/>
        <v>833922.18005095772</v>
      </c>
    </row>
    <row r="843" spans="59:66" x14ac:dyDescent="0.25">
      <c r="BG843" s="50" t="str">
        <f t="shared" si="350"/>
        <v>2022AgostoParaguai</v>
      </c>
      <c r="BH843" s="2">
        <v>2022</v>
      </c>
      <c r="BI843" s="55" t="s">
        <v>61</v>
      </c>
      <c r="BJ843" s="55" t="str">
        <f t="shared" si="352"/>
        <v>Agosto/2022</v>
      </c>
      <c r="BK843" s="2" t="s">
        <v>5</v>
      </c>
      <c r="BL843" s="2" t="s">
        <v>13</v>
      </c>
      <c r="BM843" s="52" t="s">
        <v>1198</v>
      </c>
      <c r="BN843" s="51">
        <f t="shared" si="351"/>
        <v>277974.06001698598</v>
      </c>
    </row>
    <row r="844" spans="59:66" x14ac:dyDescent="0.25">
      <c r="BG844" s="50" t="str">
        <f t="shared" si="350"/>
        <v>2022AgostoEquador</v>
      </c>
      <c r="BH844" s="2">
        <v>2022</v>
      </c>
      <c r="BI844" s="55" t="s">
        <v>61</v>
      </c>
      <c r="BJ844" s="55" t="str">
        <f t="shared" si="352"/>
        <v>Agosto/2022</v>
      </c>
      <c r="BK844" s="2" t="s">
        <v>5</v>
      </c>
      <c r="BL844" s="2" t="s">
        <v>14</v>
      </c>
      <c r="BM844" s="52" t="s">
        <v>1198</v>
      </c>
      <c r="BN844" s="51">
        <f t="shared" si="351"/>
        <v>138987.03000849299</v>
      </c>
    </row>
    <row r="845" spans="59:66" x14ac:dyDescent="0.25">
      <c r="BG845" s="50" t="str">
        <f t="shared" si="350"/>
        <v>2022AgostoBolívia</v>
      </c>
      <c r="BH845" s="2">
        <v>2022</v>
      </c>
      <c r="BI845" s="55" t="s">
        <v>61</v>
      </c>
      <c r="BJ845" s="55" t="str">
        <f t="shared" si="352"/>
        <v>Agosto/2022</v>
      </c>
      <c r="BK845" s="2" t="s">
        <v>5</v>
      </c>
      <c r="BL845" s="2" t="s">
        <v>15</v>
      </c>
      <c r="BM845" s="52" t="s">
        <v>1198</v>
      </c>
      <c r="BN845" s="51">
        <f t="shared" si="351"/>
        <v>138987.03000849299</v>
      </c>
    </row>
    <row r="846" spans="59:66" x14ac:dyDescent="0.25">
      <c r="BG846" s="50" t="str">
        <f t="shared" si="350"/>
        <v>2022AgostoOutros - América do Sul</v>
      </c>
      <c r="BH846" s="2">
        <v>2022</v>
      </c>
      <c r="BI846" s="55" t="s">
        <v>61</v>
      </c>
      <c r="BJ846" s="55" t="str">
        <f t="shared" si="352"/>
        <v>Agosto/2022</v>
      </c>
      <c r="BK846" s="2" t="s">
        <v>5</v>
      </c>
      <c r="BL846" s="2" t="s">
        <v>1193</v>
      </c>
      <c r="BM846" s="52" t="s">
        <v>1198</v>
      </c>
      <c r="BN846" s="51">
        <f t="shared" si="351"/>
        <v>90658.83018916969</v>
      </c>
    </row>
    <row r="847" spans="59:66" x14ac:dyDescent="0.25">
      <c r="BG847" s="50" t="str">
        <f t="shared" si="350"/>
        <v>2022SetembroBrasil</v>
      </c>
      <c r="BH847" s="2">
        <v>2022</v>
      </c>
      <c r="BI847" s="55" t="s">
        <v>62</v>
      </c>
      <c r="BJ847" s="55" t="str">
        <f t="shared" si="352"/>
        <v>Setembro/2022</v>
      </c>
      <c r="BK847" s="2" t="s">
        <v>5</v>
      </c>
      <c r="BL847" s="2" t="s">
        <v>6</v>
      </c>
      <c r="BM847" s="52" t="s">
        <v>1198</v>
      </c>
      <c r="BN847" s="51">
        <f t="shared" si="351"/>
        <v>36809606.867555104</v>
      </c>
    </row>
    <row r="848" spans="59:66" x14ac:dyDescent="0.25">
      <c r="BG848" s="50" t="str">
        <f t="shared" si="350"/>
        <v>2022SetembroArgentina</v>
      </c>
      <c r="BH848" s="2">
        <v>2022</v>
      </c>
      <c r="BI848" s="55" t="s">
        <v>62</v>
      </c>
      <c r="BJ848" s="55" t="str">
        <f t="shared" si="352"/>
        <v>Setembro/2022</v>
      </c>
      <c r="BK848" s="2" t="s">
        <v>5</v>
      </c>
      <c r="BL848" s="2" t="s">
        <v>7</v>
      </c>
      <c r="BM848" s="52" t="s">
        <v>1198</v>
      </c>
      <c r="BN848" s="51">
        <f t="shared" si="351"/>
        <v>6407598.2325003333</v>
      </c>
    </row>
    <row r="849" spans="59:66" x14ac:dyDescent="0.25">
      <c r="BG849" s="50" t="str">
        <f t="shared" si="350"/>
        <v>2022SetembroColômbia</v>
      </c>
      <c r="BH849" s="2">
        <v>2022</v>
      </c>
      <c r="BI849" s="55" t="s">
        <v>62</v>
      </c>
      <c r="BJ849" s="55" t="str">
        <f t="shared" si="352"/>
        <v>Setembro/2022</v>
      </c>
      <c r="BK849" s="2" t="s">
        <v>5</v>
      </c>
      <c r="BL849" s="2" t="s">
        <v>8</v>
      </c>
      <c r="BM849" s="52" t="s">
        <v>1198</v>
      </c>
      <c r="BN849" s="51">
        <f t="shared" si="351"/>
        <v>3544628.8094682703</v>
      </c>
    </row>
    <row r="850" spans="59:66" x14ac:dyDescent="0.25">
      <c r="BG850" s="50" t="str">
        <f t="shared" si="350"/>
        <v>2022SetembroChile</v>
      </c>
      <c r="BH850" s="2">
        <v>2022</v>
      </c>
      <c r="BI850" s="55" t="s">
        <v>62</v>
      </c>
      <c r="BJ850" s="55" t="str">
        <f t="shared" si="352"/>
        <v>Setembro/2022</v>
      </c>
      <c r="BK850" s="2" t="s">
        <v>5</v>
      </c>
      <c r="BL850" s="2" t="s">
        <v>9</v>
      </c>
      <c r="BM850" s="52" t="s">
        <v>1198</v>
      </c>
      <c r="BN850" s="51">
        <f t="shared" si="351"/>
        <v>3953624.4413299942</v>
      </c>
    </row>
    <row r="851" spans="59:66" x14ac:dyDescent="0.25">
      <c r="BG851" s="50" t="str">
        <f t="shared" si="350"/>
        <v>2022SetembroPeru</v>
      </c>
      <c r="BH851" s="2">
        <v>2022</v>
      </c>
      <c r="BI851" s="55" t="s">
        <v>62</v>
      </c>
      <c r="BJ851" s="55" t="str">
        <f t="shared" si="352"/>
        <v>Setembro/2022</v>
      </c>
      <c r="BK851" s="2" t="s">
        <v>5</v>
      </c>
      <c r="BL851" s="2" t="s">
        <v>10</v>
      </c>
      <c r="BM851" s="52" t="s">
        <v>1198</v>
      </c>
      <c r="BN851" s="51">
        <f t="shared" si="351"/>
        <v>3271965.054893788</v>
      </c>
    </row>
    <row r="852" spans="59:66" x14ac:dyDescent="0.25">
      <c r="BG852" s="50" t="str">
        <f t="shared" si="350"/>
        <v>2022SetembroUruguai</v>
      </c>
      <c r="BH852" s="2">
        <v>2022</v>
      </c>
      <c r="BI852" s="55" t="s">
        <v>62</v>
      </c>
      <c r="BJ852" s="55" t="str">
        <f t="shared" si="352"/>
        <v>Setembro/2022</v>
      </c>
      <c r="BK852" s="2" t="s">
        <v>5</v>
      </c>
      <c r="BL852" s="2" t="s">
        <v>11</v>
      </c>
      <c r="BM852" s="52" t="s">
        <v>1198</v>
      </c>
      <c r="BN852" s="51">
        <f t="shared" si="351"/>
        <v>1908646.2820213761</v>
      </c>
    </row>
    <row r="853" spans="59:66" x14ac:dyDescent="0.25">
      <c r="BG853" s="50" t="str">
        <f t="shared" si="350"/>
        <v>2022SetembroVenezuela</v>
      </c>
      <c r="BH853" s="2">
        <v>2022</v>
      </c>
      <c r="BI853" s="55" t="s">
        <v>62</v>
      </c>
      <c r="BJ853" s="55" t="str">
        <f t="shared" si="352"/>
        <v>Setembro/2022</v>
      </c>
      <c r="BK853" s="2" t="s">
        <v>5</v>
      </c>
      <c r="BL853" s="2" t="s">
        <v>12</v>
      </c>
      <c r="BM853" s="52" t="s">
        <v>1198</v>
      </c>
      <c r="BN853" s="51">
        <f t="shared" si="351"/>
        <v>954323.14101068827</v>
      </c>
    </row>
    <row r="854" spans="59:66" x14ac:dyDescent="0.25">
      <c r="BG854" s="50" t="str">
        <f t="shared" si="350"/>
        <v>2022SetembroParaguai</v>
      </c>
      <c r="BH854" s="2">
        <v>2022</v>
      </c>
      <c r="BI854" s="55" t="s">
        <v>62</v>
      </c>
      <c r="BJ854" s="55" t="str">
        <f t="shared" si="352"/>
        <v>Setembro/2022</v>
      </c>
      <c r="BK854" s="2" t="s">
        <v>5</v>
      </c>
      <c r="BL854" s="2" t="s">
        <v>13</v>
      </c>
      <c r="BM854" s="52" t="s">
        <v>1198</v>
      </c>
      <c r="BN854" s="51">
        <f t="shared" si="351"/>
        <v>272663.75457448233</v>
      </c>
    </row>
    <row r="855" spans="59:66" x14ac:dyDescent="0.25">
      <c r="BG855" s="50" t="str">
        <f t="shared" si="350"/>
        <v>2022SetembroEquador</v>
      </c>
      <c r="BH855" s="2">
        <v>2022</v>
      </c>
      <c r="BI855" s="55" t="s">
        <v>62</v>
      </c>
      <c r="BJ855" s="55" t="str">
        <f t="shared" si="352"/>
        <v>Setembro/2022</v>
      </c>
      <c r="BK855" s="2" t="s">
        <v>5</v>
      </c>
      <c r="BL855" s="2" t="s">
        <v>14</v>
      </c>
      <c r="BM855" s="52" t="s">
        <v>1198</v>
      </c>
      <c r="BN855" s="51">
        <f t="shared" si="351"/>
        <v>136331.87728724116</v>
      </c>
    </row>
    <row r="856" spans="59:66" x14ac:dyDescent="0.25">
      <c r="BG856" s="50" t="str">
        <f t="shared" si="350"/>
        <v>2022SetembroBolívia</v>
      </c>
      <c r="BH856" s="2">
        <v>2022</v>
      </c>
      <c r="BI856" s="55" t="s">
        <v>62</v>
      </c>
      <c r="BJ856" s="55" t="str">
        <f t="shared" si="352"/>
        <v>Setembro/2022</v>
      </c>
      <c r="BK856" s="2" t="s">
        <v>5</v>
      </c>
      <c r="BL856" s="2" t="s">
        <v>15</v>
      </c>
      <c r="BM856" s="52" t="s">
        <v>1198</v>
      </c>
      <c r="BN856" s="51">
        <f t="shared" si="351"/>
        <v>136331.87728724116</v>
      </c>
    </row>
    <row r="857" spans="59:66" x14ac:dyDescent="0.25">
      <c r="BG857" s="50" t="str">
        <f t="shared" si="350"/>
        <v>2022SetembroOutros - América do Sul</v>
      </c>
      <c r="BH857" s="2">
        <v>2022</v>
      </c>
      <c r="BI857" s="55" t="s">
        <v>62</v>
      </c>
      <c r="BJ857" s="55" t="str">
        <f t="shared" si="352"/>
        <v>Setembro/2022</v>
      </c>
      <c r="BK857" s="2" t="s">
        <v>5</v>
      </c>
      <c r="BL857" s="2" t="s">
        <v>1193</v>
      </c>
      <c r="BM857" s="52" t="s">
        <v>1198</v>
      </c>
      <c r="BN857" s="51">
        <f t="shared" si="351"/>
        <v>96496.20620468061</v>
      </c>
    </row>
    <row r="858" spans="59:66" x14ac:dyDescent="0.25">
      <c r="BG858" s="50" t="str">
        <f t="shared" si="350"/>
        <v>2022OutubroBrasil</v>
      </c>
      <c r="BH858" s="2">
        <v>2022</v>
      </c>
      <c r="BI858" s="55" t="s">
        <v>63</v>
      </c>
      <c r="BJ858" s="55" t="str">
        <f t="shared" si="352"/>
        <v>Outubro/2022</v>
      </c>
      <c r="BK858" s="2" t="s">
        <v>5</v>
      </c>
      <c r="BL858" s="2" t="s">
        <v>6</v>
      </c>
      <c r="BM858" s="52" t="s">
        <v>1198</v>
      </c>
      <c r="BN858" s="51">
        <f t="shared" si="351"/>
        <v>38268511.790423788</v>
      </c>
    </row>
    <row r="859" spans="59:66" x14ac:dyDescent="0.25">
      <c r="BG859" s="50" t="str">
        <f t="shared" si="350"/>
        <v>2022OutubroArgentina</v>
      </c>
      <c r="BH859" s="2">
        <v>2022</v>
      </c>
      <c r="BI859" s="55" t="s">
        <v>63</v>
      </c>
      <c r="BJ859" s="55" t="str">
        <f t="shared" si="352"/>
        <v>Outubro/2022</v>
      </c>
      <c r="BK859" s="2" t="s">
        <v>5</v>
      </c>
      <c r="BL859" s="2" t="s">
        <v>7</v>
      </c>
      <c r="BM859" s="52" t="s">
        <v>1198</v>
      </c>
      <c r="BN859" s="51">
        <f t="shared" si="351"/>
        <v>6579498.5183535637</v>
      </c>
    </row>
    <row r="860" spans="59:66" x14ac:dyDescent="0.25">
      <c r="BG860" s="50" t="str">
        <f t="shared" si="350"/>
        <v>2022OutubroColômbia</v>
      </c>
      <c r="BH860" s="2">
        <v>2022</v>
      </c>
      <c r="BI860" s="55" t="s">
        <v>63</v>
      </c>
      <c r="BJ860" s="55" t="str">
        <f t="shared" si="352"/>
        <v>Outubro/2022</v>
      </c>
      <c r="BK860" s="2" t="s">
        <v>5</v>
      </c>
      <c r="BL860" s="2" t="s">
        <v>8</v>
      </c>
      <c r="BM860" s="52" t="s">
        <v>1198</v>
      </c>
      <c r="BN860" s="51">
        <f t="shared" si="351"/>
        <v>3759713.4390591788</v>
      </c>
    </row>
    <row r="861" spans="59:66" x14ac:dyDescent="0.25">
      <c r="BG861" s="50" t="str">
        <f t="shared" si="350"/>
        <v>2022OutubroChile</v>
      </c>
      <c r="BH861" s="2">
        <v>2022</v>
      </c>
      <c r="BI861" s="55" t="s">
        <v>63</v>
      </c>
      <c r="BJ861" s="55" t="str">
        <f t="shared" si="352"/>
        <v>Outubro/2022</v>
      </c>
      <c r="BK861" s="2" t="s">
        <v>5</v>
      </c>
      <c r="BL861" s="2" t="s">
        <v>9</v>
      </c>
      <c r="BM861" s="52" t="s">
        <v>1198</v>
      </c>
      <c r="BN861" s="51">
        <f t="shared" si="351"/>
        <v>4162539.8789583771</v>
      </c>
    </row>
    <row r="862" spans="59:66" x14ac:dyDescent="0.25">
      <c r="BG862" s="50" t="str">
        <f t="shared" si="350"/>
        <v>2022OutubroPeru</v>
      </c>
      <c r="BH862" s="2">
        <v>2022</v>
      </c>
      <c r="BI862" s="55" t="s">
        <v>63</v>
      </c>
      <c r="BJ862" s="55" t="str">
        <f t="shared" si="352"/>
        <v>Outubro/2022</v>
      </c>
      <c r="BK862" s="2" t="s">
        <v>5</v>
      </c>
      <c r="BL862" s="2" t="s">
        <v>10</v>
      </c>
      <c r="BM862" s="52" t="s">
        <v>1198</v>
      </c>
      <c r="BN862" s="51">
        <f t="shared" si="351"/>
        <v>3491162.4791263808</v>
      </c>
    </row>
    <row r="863" spans="59:66" x14ac:dyDescent="0.25">
      <c r="BG863" s="50" t="str">
        <f t="shared" si="350"/>
        <v>2022OutubroUruguai</v>
      </c>
      <c r="BH863" s="2">
        <v>2022</v>
      </c>
      <c r="BI863" s="55" t="s">
        <v>63</v>
      </c>
      <c r="BJ863" s="55" t="str">
        <f t="shared" si="352"/>
        <v>Outubro/2022</v>
      </c>
      <c r="BK863" s="2" t="s">
        <v>5</v>
      </c>
      <c r="BL863" s="2" t="s">
        <v>11</v>
      </c>
      <c r="BM863" s="52" t="s">
        <v>1198</v>
      </c>
      <c r="BN863" s="51">
        <f t="shared" si="351"/>
        <v>2014132.1994959891</v>
      </c>
    </row>
    <row r="864" spans="59:66" x14ac:dyDescent="0.25">
      <c r="BG864" s="50" t="str">
        <f t="shared" si="350"/>
        <v>2022OutubroVenezuela</v>
      </c>
      <c r="BH864" s="2">
        <v>2022</v>
      </c>
      <c r="BI864" s="55" t="s">
        <v>63</v>
      </c>
      <c r="BJ864" s="55" t="str">
        <f t="shared" si="352"/>
        <v>Outubro/2022</v>
      </c>
      <c r="BK864" s="2" t="s">
        <v>5</v>
      </c>
      <c r="BL864" s="2" t="s">
        <v>12</v>
      </c>
      <c r="BM864" s="52" t="s">
        <v>1198</v>
      </c>
      <c r="BN864" s="51">
        <f t="shared" si="351"/>
        <v>939928.3597647947</v>
      </c>
    </row>
    <row r="865" spans="59:66" x14ac:dyDescent="0.25">
      <c r="BG865" s="50" t="str">
        <f t="shared" si="350"/>
        <v>2022OutubroParaguai</v>
      </c>
      <c r="BH865" s="2">
        <v>2022</v>
      </c>
      <c r="BI865" s="55" t="s">
        <v>63</v>
      </c>
      <c r="BJ865" s="55" t="str">
        <f t="shared" si="352"/>
        <v>Outubro/2022</v>
      </c>
      <c r="BK865" s="2" t="s">
        <v>5</v>
      </c>
      <c r="BL865" s="2" t="s">
        <v>13</v>
      </c>
      <c r="BM865" s="52" t="s">
        <v>1198</v>
      </c>
      <c r="BN865" s="51">
        <f t="shared" si="351"/>
        <v>268550.95993279852</v>
      </c>
    </row>
    <row r="866" spans="59:66" x14ac:dyDescent="0.25">
      <c r="BG866" s="50" t="str">
        <f t="shared" si="350"/>
        <v>2022OutubroEquador</v>
      </c>
      <c r="BH866" s="2">
        <v>2022</v>
      </c>
      <c r="BI866" s="55" t="s">
        <v>63</v>
      </c>
      <c r="BJ866" s="55" t="str">
        <f t="shared" si="352"/>
        <v>Outubro/2022</v>
      </c>
      <c r="BK866" s="2" t="s">
        <v>5</v>
      </c>
      <c r="BL866" s="2" t="s">
        <v>14</v>
      </c>
      <c r="BM866" s="52" t="s">
        <v>1198</v>
      </c>
      <c r="BN866" s="51">
        <f t="shared" si="351"/>
        <v>134275.47996639926</v>
      </c>
    </row>
    <row r="867" spans="59:66" x14ac:dyDescent="0.25">
      <c r="BG867" s="50" t="str">
        <f t="shared" si="350"/>
        <v>2022OutubroBolívia</v>
      </c>
      <c r="BH867" s="2">
        <v>2022</v>
      </c>
      <c r="BI867" s="55" t="s">
        <v>63</v>
      </c>
      <c r="BJ867" s="55" t="str">
        <f t="shared" si="352"/>
        <v>Outubro/2022</v>
      </c>
      <c r="BK867" s="2" t="s">
        <v>5</v>
      </c>
      <c r="BL867" s="2" t="s">
        <v>15</v>
      </c>
      <c r="BM867" s="52" t="s">
        <v>1198</v>
      </c>
      <c r="BN867" s="51">
        <f t="shared" si="351"/>
        <v>134275.47996639926</v>
      </c>
    </row>
    <row r="868" spans="59:66" x14ac:dyDescent="0.25">
      <c r="BG868" s="50" t="str">
        <f t="shared" si="350"/>
        <v>2022OutubroOutros - América do Sul</v>
      </c>
      <c r="BH868" s="2">
        <v>2022</v>
      </c>
      <c r="BI868" s="55" t="s">
        <v>63</v>
      </c>
      <c r="BJ868" s="55" t="str">
        <f t="shared" si="352"/>
        <v>Outubro/2022</v>
      </c>
      <c r="BK868" s="2" t="s">
        <v>5</v>
      </c>
      <c r="BL868" s="2" t="s">
        <v>1193</v>
      </c>
      <c r="BM868" s="52" t="s">
        <v>1198</v>
      </c>
      <c r="BN868" s="51">
        <f t="shared" si="351"/>
        <v>102321.78966634504</v>
      </c>
    </row>
    <row r="869" spans="59:66" x14ac:dyDescent="0.25">
      <c r="BG869" s="50" t="str">
        <f t="shared" si="350"/>
        <v>2022NovembroBrasil</v>
      </c>
      <c r="BH869" s="2">
        <v>2022</v>
      </c>
      <c r="BI869" s="55" t="s">
        <v>64</v>
      </c>
      <c r="BJ869" s="55" t="str">
        <f t="shared" si="352"/>
        <v>Novembro/2022</v>
      </c>
      <c r="BK869" s="2" t="s">
        <v>5</v>
      </c>
      <c r="BL869" s="2" t="s">
        <v>6</v>
      </c>
      <c r="BM869" s="52" t="s">
        <v>1198</v>
      </c>
      <c r="BN869" s="51">
        <f t="shared" si="351"/>
        <v>39644340.757361218</v>
      </c>
    </row>
    <row r="870" spans="59:66" x14ac:dyDescent="0.25">
      <c r="BG870" s="50" t="str">
        <f t="shared" si="350"/>
        <v>2022NovembroArgentina</v>
      </c>
      <c r="BH870" s="2">
        <v>2022</v>
      </c>
      <c r="BI870" s="55" t="s">
        <v>64</v>
      </c>
      <c r="BJ870" s="55" t="str">
        <f t="shared" si="352"/>
        <v>Novembro/2022</v>
      </c>
      <c r="BK870" s="2" t="s">
        <v>5</v>
      </c>
      <c r="BL870" s="2" t="s">
        <v>7</v>
      </c>
      <c r="BM870" s="52" t="s">
        <v>1198</v>
      </c>
      <c r="BN870" s="51">
        <f t="shared" si="351"/>
        <v>6739537.9287514081</v>
      </c>
    </row>
    <row r="871" spans="59:66" x14ac:dyDescent="0.25">
      <c r="BG871" s="50" t="str">
        <f t="shared" si="350"/>
        <v>2022NovembroColômbia</v>
      </c>
      <c r="BH871" s="2">
        <v>2022</v>
      </c>
      <c r="BI871" s="55" t="s">
        <v>64</v>
      </c>
      <c r="BJ871" s="55" t="str">
        <f t="shared" si="352"/>
        <v>Novembro/2022</v>
      </c>
      <c r="BK871" s="2" t="s">
        <v>5</v>
      </c>
      <c r="BL871" s="2" t="s">
        <v>8</v>
      </c>
      <c r="BM871" s="52" t="s">
        <v>1198</v>
      </c>
      <c r="BN871" s="51">
        <f t="shared" si="351"/>
        <v>3964434.0757361222</v>
      </c>
    </row>
    <row r="872" spans="59:66" x14ac:dyDescent="0.25">
      <c r="BG872" s="50" t="str">
        <f t="shared" si="350"/>
        <v>2022NovembroChile</v>
      </c>
      <c r="BH872" s="2">
        <v>2022</v>
      </c>
      <c r="BI872" s="55" t="s">
        <v>64</v>
      </c>
      <c r="BJ872" s="55" t="str">
        <f t="shared" si="352"/>
        <v>Novembro/2022</v>
      </c>
      <c r="BK872" s="2" t="s">
        <v>5</v>
      </c>
      <c r="BL872" s="2" t="s">
        <v>9</v>
      </c>
      <c r="BM872" s="52" t="s">
        <v>1198</v>
      </c>
      <c r="BN872" s="51">
        <f t="shared" si="351"/>
        <v>4360877.4833097337</v>
      </c>
    </row>
    <row r="873" spans="59:66" x14ac:dyDescent="0.25">
      <c r="BG873" s="50" t="str">
        <f t="shared" si="350"/>
        <v>2022NovembroPeru</v>
      </c>
      <c r="BH873" s="2">
        <v>2022</v>
      </c>
      <c r="BI873" s="55" t="s">
        <v>64</v>
      </c>
      <c r="BJ873" s="55" t="str">
        <f t="shared" si="352"/>
        <v>Novembro/2022</v>
      </c>
      <c r="BK873" s="2" t="s">
        <v>5</v>
      </c>
      <c r="BL873" s="2" t="s">
        <v>10</v>
      </c>
      <c r="BM873" s="52" t="s">
        <v>1198</v>
      </c>
      <c r="BN873" s="51">
        <f t="shared" si="351"/>
        <v>3700138.4706870471</v>
      </c>
    </row>
    <row r="874" spans="59:66" x14ac:dyDescent="0.25">
      <c r="BG874" s="50" t="str">
        <f t="shared" si="350"/>
        <v>2022NovembroUruguai</v>
      </c>
      <c r="BH874" s="2">
        <v>2022</v>
      </c>
      <c r="BI874" s="55" t="s">
        <v>64</v>
      </c>
      <c r="BJ874" s="55" t="str">
        <f t="shared" si="352"/>
        <v>Novembro/2022</v>
      </c>
      <c r="BK874" s="2" t="s">
        <v>5</v>
      </c>
      <c r="BL874" s="2" t="s">
        <v>11</v>
      </c>
      <c r="BM874" s="52" t="s">
        <v>1198</v>
      </c>
      <c r="BN874" s="51">
        <f t="shared" si="351"/>
        <v>2114364.8403925984</v>
      </c>
    </row>
    <row r="875" spans="59:66" x14ac:dyDescent="0.25">
      <c r="BG875" s="50" t="str">
        <f t="shared" si="350"/>
        <v>2022NovembroVenezuela</v>
      </c>
      <c r="BH875" s="2">
        <v>2022</v>
      </c>
      <c r="BI875" s="55" t="s">
        <v>64</v>
      </c>
      <c r="BJ875" s="55" t="str">
        <f t="shared" si="352"/>
        <v>Novembro/2022</v>
      </c>
      <c r="BK875" s="2" t="s">
        <v>5</v>
      </c>
      <c r="BL875" s="2" t="s">
        <v>12</v>
      </c>
      <c r="BM875" s="52" t="s">
        <v>1198</v>
      </c>
      <c r="BN875" s="51">
        <f t="shared" si="351"/>
        <v>1057182.4201962992</v>
      </c>
    </row>
    <row r="876" spans="59:66" x14ac:dyDescent="0.25">
      <c r="BG876" s="50" t="str">
        <f t="shared" si="350"/>
        <v>2022NovembroParaguai</v>
      </c>
      <c r="BH876" s="2">
        <v>2022</v>
      </c>
      <c r="BI876" s="55" t="s">
        <v>64</v>
      </c>
      <c r="BJ876" s="55" t="str">
        <f t="shared" si="352"/>
        <v>Novembro/2022</v>
      </c>
      <c r="BK876" s="2" t="s">
        <v>5</v>
      </c>
      <c r="BL876" s="2" t="s">
        <v>13</v>
      </c>
      <c r="BM876" s="52" t="s">
        <v>1198</v>
      </c>
      <c r="BN876" s="51">
        <f t="shared" si="351"/>
        <v>264295.6050490748</v>
      </c>
    </row>
    <row r="877" spans="59:66" x14ac:dyDescent="0.25">
      <c r="BG877" s="50" t="str">
        <f t="shared" si="350"/>
        <v>2022NovembroEquador</v>
      </c>
      <c r="BH877" s="2">
        <v>2022</v>
      </c>
      <c r="BI877" s="55" t="s">
        <v>64</v>
      </c>
      <c r="BJ877" s="55" t="str">
        <f t="shared" si="352"/>
        <v>Novembro/2022</v>
      </c>
      <c r="BK877" s="2" t="s">
        <v>5</v>
      </c>
      <c r="BL877" s="2" t="s">
        <v>14</v>
      </c>
      <c r="BM877" s="52" t="s">
        <v>1198</v>
      </c>
      <c r="BN877" s="51">
        <f t="shared" si="351"/>
        <v>132147.8025245374</v>
      </c>
    </row>
    <row r="878" spans="59:66" x14ac:dyDescent="0.25">
      <c r="BG878" s="50" t="str">
        <f t="shared" si="350"/>
        <v>2022NovembroBolívia</v>
      </c>
      <c r="BH878" s="2">
        <v>2022</v>
      </c>
      <c r="BI878" s="55" t="s">
        <v>64</v>
      </c>
      <c r="BJ878" s="55" t="str">
        <f t="shared" si="352"/>
        <v>Novembro/2022</v>
      </c>
      <c r="BK878" s="2" t="s">
        <v>5</v>
      </c>
      <c r="BL878" s="2" t="s">
        <v>15</v>
      </c>
      <c r="BM878" s="52" t="s">
        <v>1198</v>
      </c>
      <c r="BN878" s="51">
        <f t="shared" si="351"/>
        <v>132147.80252453743</v>
      </c>
    </row>
    <row r="879" spans="59:66" x14ac:dyDescent="0.25">
      <c r="BG879" s="50" t="str">
        <f t="shared" si="350"/>
        <v>2022NovembroOutros - América do Sul</v>
      </c>
      <c r="BH879" s="2">
        <v>2022</v>
      </c>
      <c r="BI879" s="55" t="s">
        <v>64</v>
      </c>
      <c r="BJ879" s="55" t="str">
        <f t="shared" si="352"/>
        <v>Novembro/2022</v>
      </c>
      <c r="BK879" s="2" t="s">
        <v>5</v>
      </c>
      <c r="BL879" s="2" t="s">
        <v>1193</v>
      </c>
      <c r="BM879" s="52" t="s">
        <v>1198</v>
      </c>
      <c r="BN879" s="51">
        <f t="shared" si="351"/>
        <v>108137.01876226653</v>
      </c>
    </row>
    <row r="880" spans="59:66" x14ac:dyDescent="0.25">
      <c r="BG880" s="50" t="str">
        <f t="shared" si="350"/>
        <v>2022DezembroBrasil</v>
      </c>
      <c r="BH880" s="2">
        <v>2022</v>
      </c>
      <c r="BI880" s="55" t="s">
        <v>65</v>
      </c>
      <c r="BJ880" s="55" t="str">
        <f t="shared" si="352"/>
        <v>Dezembro/2022</v>
      </c>
      <c r="BK880" s="2" t="s">
        <v>5</v>
      </c>
      <c r="BL880" s="2" t="s">
        <v>6</v>
      </c>
      <c r="BM880" s="52" t="s">
        <v>1198</v>
      </c>
      <c r="BN880" s="51">
        <f t="shared" si="351"/>
        <v>41107088.669252366</v>
      </c>
    </row>
    <row r="881" spans="59:66" x14ac:dyDescent="0.25">
      <c r="BG881" s="50" t="str">
        <f t="shared" si="350"/>
        <v>2022DezembroArgentina</v>
      </c>
      <c r="BH881" s="2">
        <v>2022</v>
      </c>
      <c r="BI881" s="55" t="s">
        <v>65</v>
      </c>
      <c r="BJ881" s="55" t="str">
        <f t="shared" si="352"/>
        <v>Dezembro/2022</v>
      </c>
      <c r="BK881" s="2" t="s">
        <v>5</v>
      </c>
      <c r="BL881" s="2" t="s">
        <v>7</v>
      </c>
      <c r="BM881" s="52" t="s">
        <v>1198</v>
      </c>
      <c r="BN881" s="51">
        <f t="shared" si="351"/>
        <v>6916430.7919694474</v>
      </c>
    </row>
    <row r="882" spans="59:66" x14ac:dyDescent="0.25">
      <c r="BG882" s="50" t="str">
        <f t="shared" si="350"/>
        <v>2022DezembroColômbia</v>
      </c>
      <c r="BH882" s="2">
        <v>2022</v>
      </c>
      <c r="BI882" s="55" t="s">
        <v>65</v>
      </c>
      <c r="BJ882" s="55" t="str">
        <f t="shared" si="352"/>
        <v>Dezembro/2022</v>
      </c>
      <c r="BK882" s="2" t="s">
        <v>5</v>
      </c>
      <c r="BL882" s="2" t="s">
        <v>8</v>
      </c>
      <c r="BM882" s="52" t="s">
        <v>1198</v>
      </c>
      <c r="BN882" s="51">
        <f t="shared" si="351"/>
        <v>4175958.2140192888</v>
      </c>
    </row>
    <row r="883" spans="59:66" x14ac:dyDescent="0.25">
      <c r="BG883" s="50" t="str">
        <f t="shared" si="350"/>
        <v>2022DezembroChile</v>
      </c>
      <c r="BH883" s="2">
        <v>2022</v>
      </c>
      <c r="BI883" s="55" t="s">
        <v>65</v>
      </c>
      <c r="BJ883" s="55" t="str">
        <f t="shared" si="352"/>
        <v>Dezembro/2022</v>
      </c>
      <c r="BK883" s="2" t="s">
        <v>5</v>
      </c>
      <c r="BL883" s="2" t="s">
        <v>9</v>
      </c>
      <c r="BM883" s="52" t="s">
        <v>1198</v>
      </c>
      <c r="BN883" s="51">
        <f t="shared" si="351"/>
        <v>4567454.2965835975</v>
      </c>
    </row>
    <row r="884" spans="59:66" x14ac:dyDescent="0.25">
      <c r="BG884" s="50" t="str">
        <f t="shared" si="350"/>
        <v>2022DezembroPeru</v>
      </c>
      <c r="BH884" s="2">
        <v>2022</v>
      </c>
      <c r="BI884" s="55" t="s">
        <v>65</v>
      </c>
      <c r="BJ884" s="55" t="str">
        <f t="shared" si="352"/>
        <v>Dezembro/2022</v>
      </c>
      <c r="BK884" s="2" t="s">
        <v>5</v>
      </c>
      <c r="BL884" s="2" t="s">
        <v>10</v>
      </c>
      <c r="BM884" s="52" t="s">
        <v>1198</v>
      </c>
      <c r="BN884" s="51">
        <f t="shared" si="351"/>
        <v>3914960.8256430831</v>
      </c>
    </row>
    <row r="885" spans="59:66" x14ac:dyDescent="0.25">
      <c r="BG885" s="50" t="str">
        <f t="shared" si="350"/>
        <v>2022DezembroUruguai</v>
      </c>
      <c r="BH885" s="2">
        <v>2022</v>
      </c>
      <c r="BI885" s="55" t="s">
        <v>65</v>
      </c>
      <c r="BJ885" s="55" t="str">
        <f t="shared" si="352"/>
        <v>Dezembro/2022</v>
      </c>
      <c r="BK885" s="2" t="s">
        <v>5</v>
      </c>
      <c r="BL885" s="2" t="s">
        <v>11</v>
      </c>
      <c r="BM885" s="52" t="s">
        <v>1198</v>
      </c>
      <c r="BN885" s="51">
        <f t="shared" si="351"/>
        <v>2218477.8011977472</v>
      </c>
    </row>
    <row r="886" spans="59:66" x14ac:dyDescent="0.25">
      <c r="BG886" s="50" t="str">
        <f t="shared" si="350"/>
        <v>2022DezembroVenezuela</v>
      </c>
      <c r="BH886" s="2">
        <v>2022</v>
      </c>
      <c r="BI886" s="55" t="s">
        <v>65</v>
      </c>
      <c r="BJ886" s="55" t="str">
        <f t="shared" si="352"/>
        <v>Dezembro/2022</v>
      </c>
      <c r="BK886" s="2" t="s">
        <v>5</v>
      </c>
      <c r="BL886" s="2" t="s">
        <v>12</v>
      </c>
      <c r="BM886" s="52" t="s">
        <v>1198</v>
      </c>
      <c r="BN886" s="51">
        <f t="shared" si="351"/>
        <v>1043989.5535048222</v>
      </c>
    </row>
    <row r="887" spans="59:66" x14ac:dyDescent="0.25">
      <c r="BG887" s="50" t="str">
        <f t="shared" si="350"/>
        <v>2022DezembroParaguai</v>
      </c>
      <c r="BH887" s="2">
        <v>2022</v>
      </c>
      <c r="BI887" s="55" t="s">
        <v>65</v>
      </c>
      <c r="BJ887" s="55" t="str">
        <f t="shared" si="352"/>
        <v>Dezembro/2022</v>
      </c>
      <c r="BK887" s="2" t="s">
        <v>5</v>
      </c>
      <c r="BL887" s="2" t="s">
        <v>13</v>
      </c>
      <c r="BM887" s="52" t="s">
        <v>1198</v>
      </c>
      <c r="BN887" s="51">
        <f t="shared" si="351"/>
        <v>260997.38837620558</v>
      </c>
    </row>
    <row r="888" spans="59:66" x14ac:dyDescent="0.25">
      <c r="BG888" s="50" t="str">
        <f t="shared" si="350"/>
        <v>2022DezembroEquador</v>
      </c>
      <c r="BH888" s="2">
        <v>2022</v>
      </c>
      <c r="BI888" s="55" t="s">
        <v>65</v>
      </c>
      <c r="BJ888" s="55" t="str">
        <f t="shared" si="352"/>
        <v>Dezembro/2022</v>
      </c>
      <c r="BK888" s="2" t="s">
        <v>5</v>
      </c>
      <c r="BL888" s="2" t="s">
        <v>14</v>
      </c>
      <c r="BM888" s="52" t="s">
        <v>1198</v>
      </c>
      <c r="BN888" s="51">
        <f t="shared" si="351"/>
        <v>130498.69418810277</v>
      </c>
    </row>
    <row r="889" spans="59:66" x14ac:dyDescent="0.25">
      <c r="BG889" s="50" t="str">
        <f t="shared" si="350"/>
        <v>2022DezembroBolívia</v>
      </c>
      <c r="BH889" s="2">
        <v>2022</v>
      </c>
      <c r="BI889" s="55" t="s">
        <v>65</v>
      </c>
      <c r="BJ889" s="55" t="str">
        <f t="shared" si="352"/>
        <v>Dezembro/2022</v>
      </c>
      <c r="BK889" s="2" t="s">
        <v>5</v>
      </c>
      <c r="BL889" s="2" t="s">
        <v>15</v>
      </c>
      <c r="BM889" s="52" t="s">
        <v>1198</v>
      </c>
      <c r="BN889" s="51">
        <f t="shared" si="351"/>
        <v>130498.69418810277</v>
      </c>
    </row>
    <row r="890" spans="59:66" x14ac:dyDescent="0.25">
      <c r="BG890" s="50" t="str">
        <f t="shared" si="350"/>
        <v>2022DezembroOutros - América do Sul</v>
      </c>
      <c r="BH890" s="2">
        <v>2022</v>
      </c>
      <c r="BI890" s="55" t="s">
        <v>65</v>
      </c>
      <c r="BJ890" s="55" t="str">
        <f t="shared" si="352"/>
        <v>Dezembro/2022</v>
      </c>
      <c r="BK890" s="2" t="s">
        <v>5</v>
      </c>
      <c r="BL890" s="2" t="s">
        <v>1193</v>
      </c>
      <c r="BM890" s="52" t="s">
        <v>1198</v>
      </c>
      <c r="BN890" s="51">
        <f t="shared" si="351"/>
        <v>113943.10695287935</v>
      </c>
    </row>
    <row r="891" spans="59:66" x14ac:dyDescent="0.25">
      <c r="BG891" s="50" t="str">
        <f t="shared" si="350"/>
        <v>2022JaneiroBrasil</v>
      </c>
      <c r="BH891" s="2">
        <v>2022</v>
      </c>
      <c r="BI891" s="55" t="s">
        <v>16</v>
      </c>
      <c r="BJ891" s="55" t="str">
        <f t="shared" si="352"/>
        <v>Janeiro/2022</v>
      </c>
      <c r="BK891" s="2" t="s">
        <v>5</v>
      </c>
      <c r="BL891" s="2" t="s">
        <v>6</v>
      </c>
      <c r="BM891" s="52" t="s">
        <v>1204</v>
      </c>
      <c r="BN891" s="51">
        <f t="shared" si="351"/>
        <v>55294191.437409408</v>
      </c>
    </row>
    <row r="892" spans="59:66" x14ac:dyDescent="0.25">
      <c r="BG892" s="50" t="str">
        <f t="shared" si="350"/>
        <v>2022JaneiroArgentina</v>
      </c>
      <c r="BH892" s="2">
        <v>2022</v>
      </c>
      <c r="BI892" s="55" t="s">
        <v>16</v>
      </c>
      <c r="BJ892" s="55" t="str">
        <f t="shared" si="352"/>
        <v>Janeiro/2022</v>
      </c>
      <c r="BK892" s="2" t="s">
        <v>5</v>
      </c>
      <c r="BL892" s="2" t="s">
        <v>7</v>
      </c>
      <c r="BM892" s="52" t="s">
        <v>1204</v>
      </c>
      <c r="BN892" s="51">
        <f t="shared" si="351"/>
        <v>4739502.1232065205</v>
      </c>
    </row>
    <row r="893" spans="59:66" x14ac:dyDescent="0.25">
      <c r="BG893" s="50" t="str">
        <f t="shared" si="350"/>
        <v>2022JaneiroColômbia</v>
      </c>
      <c r="BH893" s="2">
        <v>2022</v>
      </c>
      <c r="BI893" s="55" t="s">
        <v>16</v>
      </c>
      <c r="BJ893" s="55" t="str">
        <f t="shared" si="352"/>
        <v>Janeiro/2022</v>
      </c>
      <c r="BK893" s="2" t="s">
        <v>5</v>
      </c>
      <c r="BL893" s="2" t="s">
        <v>8</v>
      </c>
      <c r="BM893" s="52" t="s">
        <v>1204</v>
      </c>
      <c r="BN893" s="51">
        <f t="shared" si="351"/>
        <v>3159668.0821376811</v>
      </c>
    </row>
    <row r="894" spans="59:66" x14ac:dyDescent="0.25">
      <c r="BG894" s="50" t="str">
        <f t="shared" si="350"/>
        <v>2022JaneiroChile</v>
      </c>
      <c r="BH894" s="2">
        <v>2022</v>
      </c>
      <c r="BI894" s="55" t="s">
        <v>16</v>
      </c>
      <c r="BJ894" s="55" t="str">
        <f t="shared" si="352"/>
        <v>Janeiro/2022</v>
      </c>
      <c r="BK894" s="2" t="s">
        <v>5</v>
      </c>
      <c r="BL894" s="2" t="s">
        <v>9</v>
      </c>
      <c r="BM894" s="52" t="s">
        <v>1204</v>
      </c>
      <c r="BN894" s="51">
        <f t="shared" si="351"/>
        <v>2369751.0616032607</v>
      </c>
    </row>
    <row r="895" spans="59:66" x14ac:dyDescent="0.25">
      <c r="BG895" s="50" t="str">
        <f t="shared" si="350"/>
        <v>2022JaneiroPeru</v>
      </c>
      <c r="BH895" s="2">
        <v>2022</v>
      </c>
      <c r="BI895" s="55" t="s">
        <v>16</v>
      </c>
      <c r="BJ895" s="55" t="str">
        <f t="shared" si="352"/>
        <v>Janeiro/2022</v>
      </c>
      <c r="BK895" s="2" t="s">
        <v>5</v>
      </c>
      <c r="BL895" s="2" t="s">
        <v>10</v>
      </c>
      <c r="BM895" s="52" t="s">
        <v>1204</v>
      </c>
      <c r="BN895" s="51">
        <f t="shared" si="351"/>
        <v>1579834.0410688403</v>
      </c>
    </row>
    <row r="896" spans="59:66" x14ac:dyDescent="0.25">
      <c r="BG896" s="50" t="str">
        <f t="shared" si="350"/>
        <v>2022JaneiroUruguai</v>
      </c>
      <c r="BH896" s="2">
        <v>2022</v>
      </c>
      <c r="BI896" s="55" t="s">
        <v>16</v>
      </c>
      <c r="BJ896" s="55" t="str">
        <f t="shared" si="352"/>
        <v>Janeiro/2022</v>
      </c>
      <c r="BK896" s="2" t="s">
        <v>5</v>
      </c>
      <c r="BL896" s="2" t="s">
        <v>11</v>
      </c>
      <c r="BM896" s="52" t="s">
        <v>1204</v>
      </c>
      <c r="BN896" s="51">
        <f t="shared" si="351"/>
        <v>789917.02053442039</v>
      </c>
    </row>
    <row r="897" spans="59:66" x14ac:dyDescent="0.25">
      <c r="BG897" s="50" t="str">
        <f t="shared" si="350"/>
        <v>2022JaneiroVenezuela</v>
      </c>
      <c r="BH897" s="2">
        <v>2022</v>
      </c>
      <c r="BI897" s="55" t="s">
        <v>16</v>
      </c>
      <c r="BJ897" s="55" t="str">
        <f t="shared" si="352"/>
        <v>Janeiro/2022</v>
      </c>
      <c r="BK897" s="2" t="s">
        <v>5</v>
      </c>
      <c r="BL897" s="2" t="s">
        <v>12</v>
      </c>
      <c r="BM897" s="52" t="s">
        <v>1204</v>
      </c>
      <c r="BN897" s="51">
        <f t="shared" si="351"/>
        <v>315966.80821376806</v>
      </c>
    </row>
    <row r="898" spans="59:66" x14ac:dyDescent="0.25">
      <c r="BG898" s="50" t="str">
        <f t="shared" si="350"/>
        <v>2022JaneiroParaguai</v>
      </c>
      <c r="BH898" s="2">
        <v>2022</v>
      </c>
      <c r="BI898" s="55" t="s">
        <v>16</v>
      </c>
      <c r="BJ898" s="55" t="str">
        <f t="shared" si="352"/>
        <v>Janeiro/2022</v>
      </c>
      <c r="BK898" s="2" t="s">
        <v>5</v>
      </c>
      <c r="BL898" s="2" t="s">
        <v>13</v>
      </c>
      <c r="BM898" s="52" t="s">
        <v>1204</v>
      </c>
      <c r="BN898" s="51">
        <f t="shared" si="351"/>
        <v>157983.40410688406</v>
      </c>
    </row>
    <row r="899" spans="59:66" x14ac:dyDescent="0.25">
      <c r="BG899" s="50" t="str">
        <f t="shared" ref="BG899:BG962" si="353">BH899&amp;BI899&amp;BL899</f>
        <v>2022JaneiroEquador</v>
      </c>
      <c r="BH899" s="2">
        <v>2022</v>
      </c>
      <c r="BI899" s="55" t="s">
        <v>16</v>
      </c>
      <c r="BJ899" s="55" t="str">
        <f t="shared" si="352"/>
        <v>Janeiro/2022</v>
      </c>
      <c r="BK899" s="2" t="s">
        <v>5</v>
      </c>
      <c r="BL899" s="2" t="s">
        <v>14</v>
      </c>
      <c r="BM899" s="52" t="s">
        <v>1204</v>
      </c>
      <c r="BN899" s="51">
        <f t="shared" ref="BN899:BN962" si="354">VLOOKUP(BG899,AC:AQ,VLOOKUP(BM899,$BP$2:$BQ$16,2,FALSE),FALSE)</f>
        <v>236975.1061603261</v>
      </c>
    </row>
    <row r="900" spans="59:66" x14ac:dyDescent="0.25">
      <c r="BG900" s="50" t="str">
        <f t="shared" si="353"/>
        <v>2022JaneiroBolívia</v>
      </c>
      <c r="BH900" s="2">
        <v>2022</v>
      </c>
      <c r="BI900" s="55" t="s">
        <v>16</v>
      </c>
      <c r="BJ900" s="55" t="str">
        <f t="shared" ref="BJ900:BJ963" si="355">BI900&amp;"/"&amp;BH900</f>
        <v>Janeiro/2022</v>
      </c>
      <c r="BK900" s="2" t="s">
        <v>5</v>
      </c>
      <c r="BL900" s="2" t="s">
        <v>15</v>
      </c>
      <c r="BM900" s="52" t="s">
        <v>1204</v>
      </c>
      <c r="BN900" s="51">
        <f t="shared" si="354"/>
        <v>78991.702053442015</v>
      </c>
    </row>
    <row r="901" spans="59:66" x14ac:dyDescent="0.25">
      <c r="BG901" s="50" t="str">
        <f t="shared" si="353"/>
        <v>2022JaneiroOutros - América do Sul</v>
      </c>
      <c r="BH901" s="2">
        <v>2022</v>
      </c>
      <c r="BI901" s="55" t="s">
        <v>16</v>
      </c>
      <c r="BJ901" s="55" t="str">
        <f t="shared" si="355"/>
        <v>Janeiro/2022</v>
      </c>
      <c r="BK901" s="2" t="s">
        <v>5</v>
      </c>
      <c r="BL901" s="2" t="s">
        <v>1193</v>
      </c>
      <c r="BM901" s="52" t="s">
        <v>1204</v>
      </c>
      <c r="BN901" s="51">
        <f t="shared" si="354"/>
        <v>87841.148373714837</v>
      </c>
    </row>
    <row r="902" spans="59:66" x14ac:dyDescent="0.25">
      <c r="BG902" s="50" t="str">
        <f t="shared" si="353"/>
        <v>2022FevereiroBrasil</v>
      </c>
      <c r="BH902" s="2">
        <v>2022</v>
      </c>
      <c r="BI902" s="55" t="s">
        <v>55</v>
      </c>
      <c r="BJ902" s="55" t="str">
        <f t="shared" si="355"/>
        <v>Fevereiro/2022</v>
      </c>
      <c r="BK902" s="2" t="s">
        <v>5</v>
      </c>
      <c r="BL902" s="2" t="s">
        <v>6</v>
      </c>
      <c r="BM902" s="52" t="s">
        <v>1204</v>
      </c>
      <c r="BN902" s="51">
        <f t="shared" si="354"/>
        <v>57258792.766227826</v>
      </c>
    </row>
    <row r="903" spans="59:66" x14ac:dyDescent="0.25">
      <c r="BG903" s="50" t="str">
        <f t="shared" si="353"/>
        <v>2022FevereiroArgentina</v>
      </c>
      <c r="BH903" s="2">
        <v>2022</v>
      </c>
      <c r="BI903" s="55" t="s">
        <v>55</v>
      </c>
      <c r="BJ903" s="55" t="str">
        <f t="shared" si="355"/>
        <v>Fevereiro/2022</v>
      </c>
      <c r="BK903" s="2" t="s">
        <v>5</v>
      </c>
      <c r="BL903" s="2" t="s">
        <v>7</v>
      </c>
      <c r="BM903" s="52" t="s">
        <v>1204</v>
      </c>
      <c r="BN903" s="51">
        <f t="shared" si="354"/>
        <v>4952111.8068088936</v>
      </c>
    </row>
    <row r="904" spans="59:66" x14ac:dyDescent="0.25">
      <c r="BG904" s="50" t="str">
        <f t="shared" si="353"/>
        <v>2022FevereiroColômbia</v>
      </c>
      <c r="BH904" s="2">
        <v>2022</v>
      </c>
      <c r="BI904" s="55" t="s">
        <v>55</v>
      </c>
      <c r="BJ904" s="55" t="str">
        <f t="shared" si="355"/>
        <v>Fevereiro/2022</v>
      </c>
      <c r="BK904" s="2" t="s">
        <v>5</v>
      </c>
      <c r="BL904" s="2" t="s">
        <v>8</v>
      </c>
      <c r="BM904" s="52" t="s">
        <v>1204</v>
      </c>
      <c r="BN904" s="51">
        <f t="shared" si="354"/>
        <v>3404576.8671811139</v>
      </c>
    </row>
    <row r="905" spans="59:66" x14ac:dyDescent="0.25">
      <c r="BG905" s="50" t="str">
        <f t="shared" si="353"/>
        <v>2022FevereiroChile</v>
      </c>
      <c r="BH905" s="2">
        <v>2022</v>
      </c>
      <c r="BI905" s="55" t="s">
        <v>55</v>
      </c>
      <c r="BJ905" s="55" t="str">
        <f t="shared" si="355"/>
        <v>Fevereiro/2022</v>
      </c>
      <c r="BK905" s="2" t="s">
        <v>5</v>
      </c>
      <c r="BL905" s="2" t="s">
        <v>9</v>
      </c>
      <c r="BM905" s="52" t="s">
        <v>1204</v>
      </c>
      <c r="BN905" s="51">
        <f t="shared" si="354"/>
        <v>2630809.3973672246</v>
      </c>
    </row>
    <row r="906" spans="59:66" x14ac:dyDescent="0.25">
      <c r="BG906" s="50" t="str">
        <f t="shared" si="353"/>
        <v>2022FevereiroPeru</v>
      </c>
      <c r="BH906" s="2">
        <v>2022</v>
      </c>
      <c r="BI906" s="55" t="s">
        <v>55</v>
      </c>
      <c r="BJ906" s="55" t="str">
        <f t="shared" si="355"/>
        <v>Fevereiro/2022</v>
      </c>
      <c r="BK906" s="2" t="s">
        <v>5</v>
      </c>
      <c r="BL906" s="2" t="s">
        <v>10</v>
      </c>
      <c r="BM906" s="52" t="s">
        <v>1204</v>
      </c>
      <c r="BN906" s="51">
        <f t="shared" si="354"/>
        <v>1857041.9275533345</v>
      </c>
    </row>
    <row r="907" spans="59:66" x14ac:dyDescent="0.25">
      <c r="BG907" s="50" t="str">
        <f t="shared" si="353"/>
        <v>2022FevereiroUruguai</v>
      </c>
      <c r="BH907" s="2">
        <v>2022</v>
      </c>
      <c r="BI907" s="55" t="s">
        <v>55</v>
      </c>
      <c r="BJ907" s="55" t="str">
        <f t="shared" si="355"/>
        <v>Fevereiro/2022</v>
      </c>
      <c r="BK907" s="2" t="s">
        <v>5</v>
      </c>
      <c r="BL907" s="2" t="s">
        <v>11</v>
      </c>
      <c r="BM907" s="52" t="s">
        <v>1204</v>
      </c>
      <c r="BN907" s="51">
        <f t="shared" si="354"/>
        <v>928520.96377666725</v>
      </c>
    </row>
    <row r="908" spans="59:66" x14ac:dyDescent="0.25">
      <c r="BG908" s="50" t="str">
        <f t="shared" si="353"/>
        <v>2022FevereiroVenezuela</v>
      </c>
      <c r="BH908" s="2">
        <v>2022</v>
      </c>
      <c r="BI908" s="55" t="s">
        <v>55</v>
      </c>
      <c r="BJ908" s="55" t="str">
        <f t="shared" si="355"/>
        <v>Fevereiro/2022</v>
      </c>
      <c r="BK908" s="2" t="s">
        <v>5</v>
      </c>
      <c r="BL908" s="2" t="s">
        <v>12</v>
      </c>
      <c r="BM908" s="52" t="s">
        <v>1204</v>
      </c>
      <c r="BN908" s="51">
        <f t="shared" si="354"/>
        <v>340457.68671811133</v>
      </c>
    </row>
    <row r="909" spans="59:66" x14ac:dyDescent="0.25">
      <c r="BG909" s="50" t="str">
        <f t="shared" si="353"/>
        <v>2022FevereiroParaguai</v>
      </c>
      <c r="BH909" s="2">
        <v>2022</v>
      </c>
      <c r="BI909" s="55" t="s">
        <v>55</v>
      </c>
      <c r="BJ909" s="55" t="str">
        <f t="shared" si="355"/>
        <v>Fevereiro/2022</v>
      </c>
      <c r="BK909" s="2" t="s">
        <v>5</v>
      </c>
      <c r="BL909" s="2" t="s">
        <v>13</v>
      </c>
      <c r="BM909" s="52" t="s">
        <v>1204</v>
      </c>
      <c r="BN909" s="51">
        <f t="shared" si="354"/>
        <v>185704.1927553335</v>
      </c>
    </row>
    <row r="910" spans="59:66" x14ac:dyDescent="0.25">
      <c r="BG910" s="50" t="str">
        <f t="shared" si="353"/>
        <v>2022FevereiroEquador</v>
      </c>
      <c r="BH910" s="2">
        <v>2022</v>
      </c>
      <c r="BI910" s="55" t="s">
        <v>55</v>
      </c>
      <c r="BJ910" s="55" t="str">
        <f t="shared" si="355"/>
        <v>Fevereiro/2022</v>
      </c>
      <c r="BK910" s="2" t="s">
        <v>5</v>
      </c>
      <c r="BL910" s="2" t="s">
        <v>14</v>
      </c>
      <c r="BM910" s="52" t="s">
        <v>1204</v>
      </c>
      <c r="BN910" s="51">
        <f t="shared" si="354"/>
        <v>263080.93973672244</v>
      </c>
    </row>
    <row r="911" spans="59:66" x14ac:dyDescent="0.25">
      <c r="BG911" s="50" t="str">
        <f t="shared" si="353"/>
        <v>2022FevereiroBolívia</v>
      </c>
      <c r="BH911" s="2">
        <v>2022</v>
      </c>
      <c r="BI911" s="55" t="s">
        <v>55</v>
      </c>
      <c r="BJ911" s="55" t="str">
        <f t="shared" si="355"/>
        <v>Fevereiro/2022</v>
      </c>
      <c r="BK911" s="2" t="s">
        <v>5</v>
      </c>
      <c r="BL911" s="2" t="s">
        <v>15</v>
      </c>
      <c r="BM911" s="52" t="s">
        <v>1204</v>
      </c>
      <c r="BN911" s="51">
        <f t="shared" si="354"/>
        <v>92852.096377666749</v>
      </c>
    </row>
    <row r="912" spans="59:66" x14ac:dyDescent="0.25">
      <c r="BG912" s="50" t="str">
        <f t="shared" si="353"/>
        <v>2022FevereiroOutros - América do Sul</v>
      </c>
      <c r="BH912" s="2">
        <v>2022</v>
      </c>
      <c r="BI912" s="55" t="s">
        <v>55</v>
      </c>
      <c r="BJ912" s="55" t="str">
        <f t="shared" si="355"/>
        <v>Fevereiro/2022</v>
      </c>
      <c r="BK912" s="2" t="s">
        <v>5</v>
      </c>
      <c r="BL912" s="2" t="s">
        <v>1193</v>
      </c>
      <c r="BM912" s="52" t="s">
        <v>1204</v>
      </c>
      <c r="BN912" s="51">
        <f t="shared" si="354"/>
        <v>97167.333847604183</v>
      </c>
    </row>
    <row r="913" spans="59:66" x14ac:dyDescent="0.25">
      <c r="BG913" s="50" t="str">
        <f t="shared" si="353"/>
        <v>2022MarçoBrasil</v>
      </c>
      <c r="BH913" s="2">
        <v>2022</v>
      </c>
      <c r="BI913" s="55" t="s">
        <v>56</v>
      </c>
      <c r="BJ913" s="55" t="str">
        <f t="shared" si="355"/>
        <v>Março/2022</v>
      </c>
      <c r="BK913" s="2" t="s">
        <v>5</v>
      </c>
      <c r="BL913" s="2" t="s">
        <v>6</v>
      </c>
      <c r="BM913" s="52" t="s">
        <v>1204</v>
      </c>
      <c r="BN913" s="51">
        <f t="shared" si="354"/>
        <v>59245693.708422855</v>
      </c>
    </row>
    <row r="914" spans="59:66" x14ac:dyDescent="0.25">
      <c r="BG914" s="50" t="str">
        <f t="shared" si="353"/>
        <v>2022MarçoArgentina</v>
      </c>
      <c r="BH914" s="2">
        <v>2022</v>
      </c>
      <c r="BI914" s="55" t="s">
        <v>56</v>
      </c>
      <c r="BJ914" s="55" t="str">
        <f t="shared" si="355"/>
        <v>Março/2022</v>
      </c>
      <c r="BK914" s="2" t="s">
        <v>5</v>
      </c>
      <c r="BL914" s="2" t="s">
        <v>7</v>
      </c>
      <c r="BM914" s="52" t="s">
        <v>1204</v>
      </c>
      <c r="BN914" s="51">
        <f t="shared" si="354"/>
        <v>5165009.195093275</v>
      </c>
    </row>
    <row r="915" spans="59:66" x14ac:dyDescent="0.25">
      <c r="BG915" s="50" t="str">
        <f t="shared" si="353"/>
        <v>2022MarçoColômbia</v>
      </c>
      <c r="BH915" s="2">
        <v>2022</v>
      </c>
      <c r="BI915" s="55" t="s">
        <v>56</v>
      </c>
      <c r="BJ915" s="55" t="str">
        <f t="shared" si="355"/>
        <v>Março/2022</v>
      </c>
      <c r="BK915" s="2" t="s">
        <v>5</v>
      </c>
      <c r="BL915" s="2" t="s">
        <v>8</v>
      </c>
      <c r="BM915" s="52" t="s">
        <v>1204</v>
      </c>
      <c r="BN915" s="51">
        <f t="shared" si="354"/>
        <v>3645888.8435952519</v>
      </c>
    </row>
    <row r="916" spans="59:66" x14ac:dyDescent="0.25">
      <c r="BG916" s="50" t="str">
        <f t="shared" si="353"/>
        <v>2022MarçoChile</v>
      </c>
      <c r="BH916" s="2">
        <v>2022</v>
      </c>
      <c r="BI916" s="55" t="s">
        <v>56</v>
      </c>
      <c r="BJ916" s="55" t="str">
        <f t="shared" si="355"/>
        <v>Março/2022</v>
      </c>
      <c r="BK916" s="2" t="s">
        <v>5</v>
      </c>
      <c r="BL916" s="2" t="s">
        <v>9</v>
      </c>
      <c r="BM916" s="52" t="s">
        <v>1204</v>
      </c>
      <c r="BN916" s="51">
        <f t="shared" si="354"/>
        <v>2886328.667846242</v>
      </c>
    </row>
    <row r="917" spans="59:66" x14ac:dyDescent="0.25">
      <c r="BG917" s="50" t="str">
        <f t="shared" si="353"/>
        <v>2022MarçoPeru</v>
      </c>
      <c r="BH917" s="2">
        <v>2022</v>
      </c>
      <c r="BI917" s="55" t="s">
        <v>56</v>
      </c>
      <c r="BJ917" s="55" t="str">
        <f t="shared" si="355"/>
        <v>Março/2022</v>
      </c>
      <c r="BK917" s="2" t="s">
        <v>5</v>
      </c>
      <c r="BL917" s="2" t="s">
        <v>10</v>
      </c>
      <c r="BM917" s="52" t="s">
        <v>1204</v>
      </c>
      <c r="BN917" s="51">
        <f t="shared" si="354"/>
        <v>2126768.4920972311</v>
      </c>
    </row>
    <row r="918" spans="59:66" x14ac:dyDescent="0.25">
      <c r="BG918" s="50" t="str">
        <f t="shared" si="353"/>
        <v>2022MarçoUruguai</v>
      </c>
      <c r="BH918" s="2">
        <v>2022</v>
      </c>
      <c r="BI918" s="55" t="s">
        <v>56</v>
      </c>
      <c r="BJ918" s="55" t="str">
        <f t="shared" si="355"/>
        <v>Março/2022</v>
      </c>
      <c r="BK918" s="2" t="s">
        <v>5</v>
      </c>
      <c r="BL918" s="2" t="s">
        <v>11</v>
      </c>
      <c r="BM918" s="52" t="s">
        <v>1204</v>
      </c>
      <c r="BN918" s="51">
        <f t="shared" si="354"/>
        <v>1063384.2460486155</v>
      </c>
    </row>
    <row r="919" spans="59:66" x14ac:dyDescent="0.25">
      <c r="BG919" s="50" t="str">
        <f t="shared" si="353"/>
        <v>2022MarçoVenezuela</v>
      </c>
      <c r="BH919" s="2">
        <v>2022</v>
      </c>
      <c r="BI919" s="55" t="s">
        <v>56</v>
      </c>
      <c r="BJ919" s="55" t="str">
        <f t="shared" si="355"/>
        <v>Março/2022</v>
      </c>
      <c r="BK919" s="2" t="s">
        <v>5</v>
      </c>
      <c r="BL919" s="2" t="s">
        <v>12</v>
      </c>
      <c r="BM919" s="52" t="s">
        <v>1204</v>
      </c>
      <c r="BN919" s="51">
        <f t="shared" si="354"/>
        <v>364588.88435952528</v>
      </c>
    </row>
    <row r="920" spans="59:66" x14ac:dyDescent="0.25">
      <c r="BG920" s="50" t="str">
        <f t="shared" si="353"/>
        <v>2022MarçoParaguai</v>
      </c>
      <c r="BH920" s="2">
        <v>2022</v>
      </c>
      <c r="BI920" s="55" t="s">
        <v>56</v>
      </c>
      <c r="BJ920" s="55" t="str">
        <f t="shared" si="355"/>
        <v>Março/2022</v>
      </c>
      <c r="BK920" s="2" t="s">
        <v>5</v>
      </c>
      <c r="BL920" s="2" t="s">
        <v>13</v>
      </c>
      <c r="BM920" s="52" t="s">
        <v>1204</v>
      </c>
      <c r="BN920" s="51">
        <f t="shared" si="354"/>
        <v>212676.84920972309</v>
      </c>
    </row>
    <row r="921" spans="59:66" x14ac:dyDescent="0.25">
      <c r="BG921" s="50" t="str">
        <f t="shared" si="353"/>
        <v>2022MarçoEquador</v>
      </c>
      <c r="BH921" s="2">
        <v>2022</v>
      </c>
      <c r="BI921" s="55" t="s">
        <v>56</v>
      </c>
      <c r="BJ921" s="55" t="str">
        <f t="shared" si="355"/>
        <v>Março/2022</v>
      </c>
      <c r="BK921" s="2" t="s">
        <v>5</v>
      </c>
      <c r="BL921" s="2" t="s">
        <v>14</v>
      </c>
      <c r="BM921" s="52" t="s">
        <v>1204</v>
      </c>
      <c r="BN921" s="51">
        <f t="shared" si="354"/>
        <v>288632.86678462417</v>
      </c>
    </row>
    <row r="922" spans="59:66" x14ac:dyDescent="0.25">
      <c r="BG922" s="50" t="str">
        <f t="shared" si="353"/>
        <v>2022MarçoBolívia</v>
      </c>
      <c r="BH922" s="2">
        <v>2022</v>
      </c>
      <c r="BI922" s="55" t="s">
        <v>56</v>
      </c>
      <c r="BJ922" s="55" t="str">
        <f t="shared" si="355"/>
        <v>Março/2022</v>
      </c>
      <c r="BK922" s="2" t="s">
        <v>5</v>
      </c>
      <c r="BL922" s="2" t="s">
        <v>15</v>
      </c>
      <c r="BM922" s="52" t="s">
        <v>1204</v>
      </c>
      <c r="BN922" s="51">
        <f t="shared" si="354"/>
        <v>106338.42460486155</v>
      </c>
    </row>
    <row r="923" spans="59:66" x14ac:dyDescent="0.25">
      <c r="BG923" s="50" t="str">
        <f t="shared" si="353"/>
        <v>2022MarçoOutros - América do Sul</v>
      </c>
      <c r="BH923" s="2">
        <v>2022</v>
      </c>
      <c r="BI923" s="55" t="s">
        <v>56</v>
      </c>
      <c r="BJ923" s="55" t="str">
        <f t="shared" si="355"/>
        <v>Março/2022</v>
      </c>
      <c r="BK923" s="2" t="s">
        <v>5</v>
      </c>
      <c r="BL923" s="2" t="s">
        <v>1193</v>
      </c>
      <c r="BM923" s="52" t="s">
        <v>1204</v>
      </c>
      <c r="BN923" s="51">
        <f t="shared" si="354"/>
        <v>106299.84377053777</v>
      </c>
    </row>
    <row r="924" spans="59:66" x14ac:dyDescent="0.25">
      <c r="BG924" s="50" t="str">
        <f t="shared" si="353"/>
        <v>2022AbrilBrasil</v>
      </c>
      <c r="BH924" s="2">
        <v>2022</v>
      </c>
      <c r="BI924" s="55" t="s">
        <v>57</v>
      </c>
      <c r="BJ924" s="55" t="str">
        <f t="shared" si="355"/>
        <v>Abril/2022</v>
      </c>
      <c r="BK924" s="2" t="s">
        <v>5</v>
      </c>
      <c r="BL924" s="2" t="s">
        <v>6</v>
      </c>
      <c r="BM924" s="52" t="s">
        <v>1204</v>
      </c>
      <c r="BN924" s="51">
        <f t="shared" si="354"/>
        <v>61251099.546873562</v>
      </c>
    </row>
    <row r="925" spans="59:66" x14ac:dyDescent="0.25">
      <c r="BG925" s="50" t="str">
        <f t="shared" si="353"/>
        <v>2022AbrilArgentina</v>
      </c>
      <c r="BH925" s="2">
        <v>2022</v>
      </c>
      <c r="BI925" s="55" t="s">
        <v>57</v>
      </c>
      <c r="BJ925" s="55" t="str">
        <f t="shared" si="355"/>
        <v>Abril/2022</v>
      </c>
      <c r="BK925" s="2" t="s">
        <v>5</v>
      </c>
      <c r="BL925" s="2" t="s">
        <v>7</v>
      </c>
      <c r="BM925" s="52" t="s">
        <v>1204</v>
      </c>
      <c r="BN925" s="51">
        <f t="shared" si="354"/>
        <v>5378145.3260669475</v>
      </c>
    </row>
    <row r="926" spans="59:66" x14ac:dyDescent="0.25">
      <c r="BG926" s="50" t="str">
        <f t="shared" si="353"/>
        <v>2022AbrilColômbia</v>
      </c>
      <c r="BH926" s="2">
        <v>2022</v>
      </c>
      <c r="BI926" s="55" t="s">
        <v>57</v>
      </c>
      <c r="BJ926" s="55" t="str">
        <f t="shared" si="355"/>
        <v>Abril/2022</v>
      </c>
      <c r="BK926" s="2" t="s">
        <v>5</v>
      </c>
      <c r="BL926" s="2" t="s">
        <v>8</v>
      </c>
      <c r="BM926" s="52" t="s">
        <v>1204</v>
      </c>
      <c r="BN926" s="51">
        <f t="shared" si="354"/>
        <v>3884216.0688261287</v>
      </c>
    </row>
    <row r="927" spans="59:66" x14ac:dyDescent="0.25">
      <c r="BG927" s="50" t="str">
        <f t="shared" si="353"/>
        <v>2022AbrilChile</v>
      </c>
      <c r="BH927" s="2">
        <v>2022</v>
      </c>
      <c r="BI927" s="55" t="s">
        <v>57</v>
      </c>
      <c r="BJ927" s="55" t="str">
        <f t="shared" si="355"/>
        <v>Abril/2022</v>
      </c>
      <c r="BK927" s="2" t="s">
        <v>5</v>
      </c>
      <c r="BL927" s="2" t="s">
        <v>9</v>
      </c>
      <c r="BM927" s="52" t="s">
        <v>1204</v>
      </c>
      <c r="BN927" s="51">
        <f t="shared" si="354"/>
        <v>3137251.4402057184</v>
      </c>
    </row>
    <row r="928" spans="59:66" x14ac:dyDescent="0.25">
      <c r="BG928" s="50" t="str">
        <f t="shared" si="353"/>
        <v>2022AbrilPeru</v>
      </c>
      <c r="BH928" s="2">
        <v>2022</v>
      </c>
      <c r="BI928" s="55" t="s">
        <v>57</v>
      </c>
      <c r="BJ928" s="55" t="str">
        <f t="shared" si="355"/>
        <v>Abril/2022</v>
      </c>
      <c r="BK928" s="2" t="s">
        <v>5</v>
      </c>
      <c r="BL928" s="2" t="s">
        <v>10</v>
      </c>
      <c r="BM928" s="52" t="s">
        <v>1204</v>
      </c>
      <c r="BN928" s="51">
        <f t="shared" si="354"/>
        <v>2390286.8115853099</v>
      </c>
    </row>
    <row r="929" spans="59:66" x14ac:dyDescent="0.25">
      <c r="BG929" s="50" t="str">
        <f t="shared" si="353"/>
        <v>2022AbrilUruguai</v>
      </c>
      <c r="BH929" s="2">
        <v>2022</v>
      </c>
      <c r="BI929" s="55" t="s">
        <v>57</v>
      </c>
      <c r="BJ929" s="55" t="str">
        <f t="shared" si="355"/>
        <v>Abril/2022</v>
      </c>
      <c r="BK929" s="2" t="s">
        <v>5</v>
      </c>
      <c r="BL929" s="2" t="s">
        <v>11</v>
      </c>
      <c r="BM929" s="52" t="s">
        <v>1204</v>
      </c>
      <c r="BN929" s="51">
        <f t="shared" si="354"/>
        <v>1195143.4057926552</v>
      </c>
    </row>
    <row r="930" spans="59:66" x14ac:dyDescent="0.25">
      <c r="BG930" s="50" t="str">
        <f t="shared" si="353"/>
        <v>2022AbrilVenezuela</v>
      </c>
      <c r="BH930" s="2">
        <v>2022</v>
      </c>
      <c r="BI930" s="55" t="s">
        <v>57</v>
      </c>
      <c r="BJ930" s="55" t="str">
        <f t="shared" si="355"/>
        <v>Abril/2022</v>
      </c>
      <c r="BK930" s="2" t="s">
        <v>5</v>
      </c>
      <c r="BL930" s="2" t="s">
        <v>12</v>
      </c>
      <c r="BM930" s="52" t="s">
        <v>1204</v>
      </c>
      <c r="BN930" s="51">
        <f t="shared" si="354"/>
        <v>388421.60688261292</v>
      </c>
    </row>
    <row r="931" spans="59:66" x14ac:dyDescent="0.25">
      <c r="BG931" s="50" t="str">
        <f t="shared" si="353"/>
        <v>2022AbrilParaguai</v>
      </c>
      <c r="BH931" s="2">
        <v>2022</v>
      </c>
      <c r="BI931" s="55" t="s">
        <v>57</v>
      </c>
      <c r="BJ931" s="55" t="str">
        <f t="shared" si="355"/>
        <v>Abril/2022</v>
      </c>
      <c r="BK931" s="2" t="s">
        <v>5</v>
      </c>
      <c r="BL931" s="2" t="s">
        <v>13</v>
      </c>
      <c r="BM931" s="52" t="s">
        <v>1204</v>
      </c>
      <c r="BN931" s="51">
        <f t="shared" si="354"/>
        <v>239028.68115853099</v>
      </c>
    </row>
    <row r="932" spans="59:66" x14ac:dyDescent="0.25">
      <c r="BG932" s="50" t="str">
        <f t="shared" si="353"/>
        <v>2022AbrilEquador</v>
      </c>
      <c r="BH932" s="2">
        <v>2022</v>
      </c>
      <c r="BI932" s="55" t="s">
        <v>57</v>
      </c>
      <c r="BJ932" s="55" t="str">
        <f t="shared" si="355"/>
        <v>Abril/2022</v>
      </c>
      <c r="BK932" s="2" t="s">
        <v>5</v>
      </c>
      <c r="BL932" s="2" t="s">
        <v>14</v>
      </c>
      <c r="BM932" s="52" t="s">
        <v>1204</v>
      </c>
      <c r="BN932" s="51">
        <f t="shared" si="354"/>
        <v>313725.1440205719</v>
      </c>
    </row>
    <row r="933" spans="59:66" x14ac:dyDescent="0.25">
      <c r="BG933" s="50" t="str">
        <f t="shared" si="353"/>
        <v>2022AbrilBolívia</v>
      </c>
      <c r="BH933" s="2">
        <v>2022</v>
      </c>
      <c r="BI933" s="55" t="s">
        <v>57</v>
      </c>
      <c r="BJ933" s="55" t="str">
        <f t="shared" si="355"/>
        <v>Abril/2022</v>
      </c>
      <c r="BK933" s="2" t="s">
        <v>5</v>
      </c>
      <c r="BL933" s="2" t="s">
        <v>15</v>
      </c>
      <c r="BM933" s="52" t="s">
        <v>1204</v>
      </c>
      <c r="BN933" s="51">
        <f t="shared" si="354"/>
        <v>119514.3405792655</v>
      </c>
    </row>
    <row r="934" spans="59:66" x14ac:dyDescent="0.25">
      <c r="BG934" s="50" t="str">
        <f t="shared" si="353"/>
        <v>2022AbrilOutros - América do Sul</v>
      </c>
      <c r="BH934" s="2">
        <v>2022</v>
      </c>
      <c r="BI934" s="55" t="s">
        <v>57</v>
      </c>
      <c r="BJ934" s="55" t="str">
        <f t="shared" si="355"/>
        <v>Abril/2022</v>
      </c>
      <c r="BK934" s="2" t="s">
        <v>5</v>
      </c>
      <c r="BL934" s="2" t="s">
        <v>1193</v>
      </c>
      <c r="BM934" s="52" t="s">
        <v>1204</v>
      </c>
      <c r="BN934" s="51">
        <f t="shared" si="354"/>
        <v>115271.6933237052</v>
      </c>
    </row>
    <row r="935" spans="59:66" x14ac:dyDescent="0.25">
      <c r="BG935" s="50" t="str">
        <f t="shared" si="353"/>
        <v>2022MaioBrasil</v>
      </c>
      <c r="BH935" s="2">
        <v>2022</v>
      </c>
      <c r="BI935" s="55" t="s">
        <v>58</v>
      </c>
      <c r="BJ935" s="55" t="str">
        <f t="shared" si="355"/>
        <v>Maio/2022</v>
      </c>
      <c r="BK935" s="2" t="s">
        <v>5</v>
      </c>
      <c r="BL935" s="2" t="s">
        <v>6</v>
      </c>
      <c r="BM935" s="52" t="s">
        <v>1204</v>
      </c>
      <c r="BN935" s="51">
        <f t="shared" si="354"/>
        <v>63272030.34307538</v>
      </c>
    </row>
    <row r="936" spans="59:66" x14ac:dyDescent="0.25">
      <c r="BG936" s="50" t="str">
        <f t="shared" si="353"/>
        <v>2022MaioArgentina</v>
      </c>
      <c r="BH936" s="2">
        <v>2022</v>
      </c>
      <c r="BI936" s="55" t="s">
        <v>58</v>
      </c>
      <c r="BJ936" s="55" t="str">
        <f t="shared" si="355"/>
        <v>Maio/2022</v>
      </c>
      <c r="BK936" s="2" t="s">
        <v>5</v>
      </c>
      <c r="BL936" s="2" t="s">
        <v>7</v>
      </c>
      <c r="BM936" s="52" t="s">
        <v>1204</v>
      </c>
      <c r="BN936" s="51">
        <f t="shared" si="354"/>
        <v>5591481.7512485245</v>
      </c>
    </row>
    <row r="937" spans="59:66" x14ac:dyDescent="0.25">
      <c r="BG937" s="50" t="str">
        <f t="shared" si="353"/>
        <v>2022MaioColômbia</v>
      </c>
      <c r="BH937" s="2">
        <v>2022</v>
      </c>
      <c r="BI937" s="55" t="s">
        <v>58</v>
      </c>
      <c r="BJ937" s="55" t="str">
        <f t="shared" si="355"/>
        <v>Maio/2022</v>
      </c>
      <c r="BK937" s="2" t="s">
        <v>5</v>
      </c>
      <c r="BL937" s="2" t="s">
        <v>8</v>
      </c>
      <c r="BM937" s="52" t="s">
        <v>1204</v>
      </c>
      <c r="BN937" s="51">
        <f t="shared" si="354"/>
        <v>4120039.1851304914</v>
      </c>
    </row>
    <row r="938" spans="59:66" x14ac:dyDescent="0.25">
      <c r="BG938" s="50" t="str">
        <f t="shared" si="353"/>
        <v>2022MaioChile</v>
      </c>
      <c r="BH938" s="2">
        <v>2022</v>
      </c>
      <c r="BI938" s="55" t="s">
        <v>58</v>
      </c>
      <c r="BJ938" s="55" t="str">
        <f t="shared" si="355"/>
        <v>Maio/2022</v>
      </c>
      <c r="BK938" s="2" t="s">
        <v>5</v>
      </c>
      <c r="BL938" s="2" t="s">
        <v>9</v>
      </c>
      <c r="BM938" s="52" t="s">
        <v>1204</v>
      </c>
      <c r="BN938" s="51">
        <f t="shared" si="354"/>
        <v>3384317.9020714741</v>
      </c>
    </row>
    <row r="939" spans="59:66" x14ac:dyDescent="0.25">
      <c r="BG939" s="50" t="str">
        <f t="shared" si="353"/>
        <v>2022MaioPeru</v>
      </c>
      <c r="BH939" s="2">
        <v>2022</v>
      </c>
      <c r="BI939" s="55" t="s">
        <v>58</v>
      </c>
      <c r="BJ939" s="55" t="str">
        <f t="shared" si="355"/>
        <v>Maio/2022</v>
      </c>
      <c r="BK939" s="2" t="s">
        <v>5</v>
      </c>
      <c r="BL939" s="2" t="s">
        <v>10</v>
      </c>
      <c r="BM939" s="52" t="s">
        <v>1204</v>
      </c>
      <c r="BN939" s="51">
        <f t="shared" si="354"/>
        <v>2648596.6190124582</v>
      </c>
    </row>
    <row r="940" spans="59:66" x14ac:dyDescent="0.25">
      <c r="BG940" s="50" t="str">
        <f t="shared" si="353"/>
        <v>2022MaioUruguai</v>
      </c>
      <c r="BH940" s="2">
        <v>2022</v>
      </c>
      <c r="BI940" s="55" t="s">
        <v>58</v>
      </c>
      <c r="BJ940" s="55" t="str">
        <f t="shared" si="355"/>
        <v>Maio/2022</v>
      </c>
      <c r="BK940" s="2" t="s">
        <v>5</v>
      </c>
      <c r="BL940" s="2" t="s">
        <v>11</v>
      </c>
      <c r="BM940" s="52" t="s">
        <v>1204</v>
      </c>
      <c r="BN940" s="51">
        <f t="shared" si="354"/>
        <v>1324298.3095062294</v>
      </c>
    </row>
    <row r="941" spans="59:66" x14ac:dyDescent="0.25">
      <c r="BG941" s="50" t="str">
        <f t="shared" si="353"/>
        <v>2022MaioVenezuela</v>
      </c>
      <c r="BH941" s="2">
        <v>2022</v>
      </c>
      <c r="BI941" s="55" t="s">
        <v>58</v>
      </c>
      <c r="BJ941" s="55" t="str">
        <f t="shared" si="355"/>
        <v>Maio/2022</v>
      </c>
      <c r="BK941" s="2" t="s">
        <v>5</v>
      </c>
      <c r="BL941" s="2" t="s">
        <v>12</v>
      </c>
      <c r="BM941" s="52" t="s">
        <v>1204</v>
      </c>
      <c r="BN941" s="51">
        <f t="shared" si="354"/>
        <v>412003.91851304908</v>
      </c>
    </row>
    <row r="942" spans="59:66" x14ac:dyDescent="0.25">
      <c r="BG942" s="50" t="str">
        <f t="shared" si="353"/>
        <v>2022MaioParaguai</v>
      </c>
      <c r="BH942" s="2">
        <v>2022</v>
      </c>
      <c r="BI942" s="55" t="s">
        <v>58</v>
      </c>
      <c r="BJ942" s="55" t="str">
        <f t="shared" si="355"/>
        <v>Maio/2022</v>
      </c>
      <c r="BK942" s="2" t="s">
        <v>5</v>
      </c>
      <c r="BL942" s="2" t="s">
        <v>13</v>
      </c>
      <c r="BM942" s="52" t="s">
        <v>1204</v>
      </c>
      <c r="BN942" s="51">
        <f t="shared" si="354"/>
        <v>264859.66190124582</v>
      </c>
    </row>
    <row r="943" spans="59:66" x14ac:dyDescent="0.25">
      <c r="BG943" s="50" t="str">
        <f t="shared" si="353"/>
        <v>2022MaioEquador</v>
      </c>
      <c r="BH943" s="2">
        <v>2022</v>
      </c>
      <c r="BI943" s="55" t="s">
        <v>58</v>
      </c>
      <c r="BJ943" s="55" t="str">
        <f t="shared" si="355"/>
        <v>Maio/2022</v>
      </c>
      <c r="BK943" s="2" t="s">
        <v>5</v>
      </c>
      <c r="BL943" s="2" t="s">
        <v>14</v>
      </c>
      <c r="BM943" s="52" t="s">
        <v>1204</v>
      </c>
      <c r="BN943" s="51">
        <f t="shared" si="354"/>
        <v>338431.79020714742</v>
      </c>
    </row>
    <row r="944" spans="59:66" x14ac:dyDescent="0.25">
      <c r="BG944" s="50" t="str">
        <f t="shared" si="353"/>
        <v>2022MaioBolívia</v>
      </c>
      <c r="BH944" s="2">
        <v>2022</v>
      </c>
      <c r="BI944" s="55" t="s">
        <v>58</v>
      </c>
      <c r="BJ944" s="55" t="str">
        <f t="shared" si="355"/>
        <v>Maio/2022</v>
      </c>
      <c r="BK944" s="2" t="s">
        <v>5</v>
      </c>
      <c r="BL944" s="2" t="s">
        <v>15</v>
      </c>
      <c r="BM944" s="52" t="s">
        <v>1204</v>
      </c>
      <c r="BN944" s="51">
        <f t="shared" si="354"/>
        <v>132429.83095062294</v>
      </c>
    </row>
    <row r="945" spans="59:66" x14ac:dyDescent="0.25">
      <c r="BG945" s="50" t="str">
        <f t="shared" si="353"/>
        <v>2022MaioOutros - América do Sul</v>
      </c>
      <c r="BH945" s="2">
        <v>2022</v>
      </c>
      <c r="BI945" s="55" t="s">
        <v>58</v>
      </c>
      <c r="BJ945" s="55" t="str">
        <f t="shared" si="355"/>
        <v>Maio/2022</v>
      </c>
      <c r="BK945" s="2" t="s">
        <v>5</v>
      </c>
      <c r="BL945" s="2" t="s">
        <v>1193</v>
      </c>
      <c r="BM945" s="52" t="s">
        <v>1204</v>
      </c>
      <c r="BN945" s="51">
        <f t="shared" si="354"/>
        <v>124108.79718062039</v>
      </c>
    </row>
    <row r="946" spans="59:66" x14ac:dyDescent="0.25">
      <c r="BG946" s="50" t="str">
        <f t="shared" si="353"/>
        <v>2022JunhoBrasil</v>
      </c>
      <c r="BH946" s="2">
        <v>2022</v>
      </c>
      <c r="BI946" s="55" t="s">
        <v>59</v>
      </c>
      <c r="BJ946" s="55" t="str">
        <f t="shared" si="355"/>
        <v>Junho/2022</v>
      </c>
      <c r="BK946" s="2" t="s">
        <v>5</v>
      </c>
      <c r="BL946" s="2" t="s">
        <v>6</v>
      </c>
      <c r="BM946" s="52" t="s">
        <v>1204</v>
      </c>
      <c r="BN946" s="51">
        <f t="shared" si="354"/>
        <v>65306113.396893226</v>
      </c>
    </row>
    <row r="947" spans="59:66" x14ac:dyDescent="0.25">
      <c r="BG947" s="50" t="str">
        <f t="shared" si="353"/>
        <v>2022JunhoArgentina</v>
      </c>
      <c r="BH947" s="2">
        <v>2022</v>
      </c>
      <c r="BI947" s="55" t="s">
        <v>59</v>
      </c>
      <c r="BJ947" s="55" t="str">
        <f t="shared" si="355"/>
        <v>Junho/2022</v>
      </c>
      <c r="BK947" s="2" t="s">
        <v>5</v>
      </c>
      <c r="BL947" s="2" t="s">
        <v>7</v>
      </c>
      <c r="BM947" s="52" t="s">
        <v>1204</v>
      </c>
      <c r="BN947" s="51">
        <f t="shared" si="354"/>
        <v>5804987.8575016223</v>
      </c>
    </row>
    <row r="948" spans="59:66" x14ac:dyDescent="0.25">
      <c r="BG948" s="50" t="str">
        <f t="shared" si="353"/>
        <v>2022JunhoColômbia</v>
      </c>
      <c r="BH948" s="2">
        <v>2022</v>
      </c>
      <c r="BI948" s="55" t="s">
        <v>59</v>
      </c>
      <c r="BJ948" s="55" t="str">
        <f t="shared" si="355"/>
        <v>Junho/2022</v>
      </c>
      <c r="BK948" s="2" t="s">
        <v>5</v>
      </c>
      <c r="BL948" s="2" t="s">
        <v>8</v>
      </c>
      <c r="BM948" s="52" t="s">
        <v>1204</v>
      </c>
      <c r="BN948" s="51">
        <f t="shared" si="354"/>
        <v>4353740.8931262158</v>
      </c>
    </row>
    <row r="949" spans="59:66" x14ac:dyDescent="0.25">
      <c r="BG949" s="50" t="str">
        <f t="shared" si="353"/>
        <v>2022JunhoChile</v>
      </c>
      <c r="BH949" s="2">
        <v>2022</v>
      </c>
      <c r="BI949" s="55" t="s">
        <v>59</v>
      </c>
      <c r="BJ949" s="55" t="str">
        <f t="shared" si="355"/>
        <v>Junho/2022</v>
      </c>
      <c r="BK949" s="2" t="s">
        <v>5</v>
      </c>
      <c r="BL949" s="2" t="s">
        <v>9</v>
      </c>
      <c r="BM949" s="52" t="s">
        <v>1204</v>
      </c>
      <c r="BN949" s="51">
        <f t="shared" si="354"/>
        <v>3628117.410938513</v>
      </c>
    </row>
    <row r="950" spans="59:66" x14ac:dyDescent="0.25">
      <c r="BG950" s="50" t="str">
        <f t="shared" si="353"/>
        <v>2022JunhoPeru</v>
      </c>
      <c r="BH950" s="2">
        <v>2022</v>
      </c>
      <c r="BI950" s="55" t="s">
        <v>59</v>
      </c>
      <c r="BJ950" s="55" t="str">
        <f t="shared" si="355"/>
        <v>Junho/2022</v>
      </c>
      <c r="BK950" s="2" t="s">
        <v>5</v>
      </c>
      <c r="BL950" s="2" t="s">
        <v>10</v>
      </c>
      <c r="BM950" s="52" t="s">
        <v>1204</v>
      </c>
      <c r="BN950" s="51">
        <f t="shared" si="354"/>
        <v>2902493.9287508102</v>
      </c>
    </row>
    <row r="951" spans="59:66" x14ac:dyDescent="0.25">
      <c r="BG951" s="50" t="str">
        <f t="shared" si="353"/>
        <v>2022JunhoUruguai</v>
      </c>
      <c r="BH951" s="2">
        <v>2022</v>
      </c>
      <c r="BI951" s="55" t="s">
        <v>59</v>
      </c>
      <c r="BJ951" s="55" t="str">
        <f t="shared" si="355"/>
        <v>Junho/2022</v>
      </c>
      <c r="BK951" s="2" t="s">
        <v>5</v>
      </c>
      <c r="BL951" s="2" t="s">
        <v>11</v>
      </c>
      <c r="BM951" s="52" t="s">
        <v>1204</v>
      </c>
      <c r="BN951" s="51">
        <f t="shared" si="354"/>
        <v>1451246.9643754056</v>
      </c>
    </row>
    <row r="952" spans="59:66" x14ac:dyDescent="0.25">
      <c r="BG952" s="50" t="str">
        <f t="shared" si="353"/>
        <v>2022JunhoVenezuela</v>
      </c>
      <c r="BH952" s="2">
        <v>2022</v>
      </c>
      <c r="BI952" s="55" t="s">
        <v>59</v>
      </c>
      <c r="BJ952" s="55" t="str">
        <f t="shared" si="355"/>
        <v>Junho/2022</v>
      </c>
      <c r="BK952" s="2" t="s">
        <v>5</v>
      </c>
      <c r="BL952" s="2" t="s">
        <v>12</v>
      </c>
      <c r="BM952" s="52" t="s">
        <v>1204</v>
      </c>
      <c r="BN952" s="51">
        <f t="shared" si="354"/>
        <v>435374.08931262145</v>
      </c>
    </row>
    <row r="953" spans="59:66" x14ac:dyDescent="0.25">
      <c r="BG953" s="50" t="str">
        <f t="shared" si="353"/>
        <v>2022JunhoParaguai</v>
      </c>
      <c r="BH953" s="2">
        <v>2022</v>
      </c>
      <c r="BI953" s="55" t="s">
        <v>59</v>
      </c>
      <c r="BJ953" s="55" t="str">
        <f t="shared" si="355"/>
        <v>Junho/2022</v>
      </c>
      <c r="BK953" s="2" t="s">
        <v>5</v>
      </c>
      <c r="BL953" s="2" t="s">
        <v>13</v>
      </c>
      <c r="BM953" s="52" t="s">
        <v>1204</v>
      </c>
      <c r="BN953" s="51">
        <f t="shared" si="354"/>
        <v>290249.39287508104</v>
      </c>
    </row>
    <row r="954" spans="59:66" x14ac:dyDescent="0.25">
      <c r="BG954" s="50" t="str">
        <f t="shared" si="353"/>
        <v>2022JunhoEquador</v>
      </c>
      <c r="BH954" s="2">
        <v>2022</v>
      </c>
      <c r="BI954" s="55" t="s">
        <v>59</v>
      </c>
      <c r="BJ954" s="55" t="str">
        <f t="shared" si="355"/>
        <v>Junho/2022</v>
      </c>
      <c r="BK954" s="2" t="s">
        <v>5</v>
      </c>
      <c r="BL954" s="2" t="s">
        <v>14</v>
      </c>
      <c r="BM954" s="52" t="s">
        <v>1204</v>
      </c>
      <c r="BN954" s="51">
        <f t="shared" si="354"/>
        <v>362811.74109385133</v>
      </c>
    </row>
    <row r="955" spans="59:66" x14ac:dyDescent="0.25">
      <c r="BG955" s="50" t="str">
        <f t="shared" si="353"/>
        <v>2022JunhoBolívia</v>
      </c>
      <c r="BH955" s="2">
        <v>2022</v>
      </c>
      <c r="BI955" s="55" t="s">
        <v>59</v>
      </c>
      <c r="BJ955" s="55" t="str">
        <f t="shared" si="355"/>
        <v>Junho/2022</v>
      </c>
      <c r="BK955" s="2" t="s">
        <v>5</v>
      </c>
      <c r="BL955" s="2" t="s">
        <v>15</v>
      </c>
      <c r="BM955" s="52" t="s">
        <v>1204</v>
      </c>
      <c r="BN955" s="51">
        <f t="shared" si="354"/>
        <v>145124.69643754052</v>
      </c>
    </row>
    <row r="956" spans="59:66" x14ac:dyDescent="0.25">
      <c r="BG956" s="50" t="str">
        <f t="shared" si="353"/>
        <v>2022JunhoOutros - América do Sul</v>
      </c>
      <c r="BH956" s="2">
        <v>2022</v>
      </c>
      <c r="BI956" s="55" t="s">
        <v>59</v>
      </c>
      <c r="BJ956" s="55" t="str">
        <f t="shared" si="355"/>
        <v>Junho/2022</v>
      </c>
      <c r="BK956" s="2" t="s">
        <v>5</v>
      </c>
      <c r="BL956" s="2" t="s">
        <v>1193</v>
      </c>
      <c r="BM956" s="52" t="s">
        <v>1204</v>
      </c>
      <c r="BN956" s="51">
        <f t="shared" si="354"/>
        <v>132831.78097459587</v>
      </c>
    </row>
    <row r="957" spans="59:66" x14ac:dyDescent="0.25">
      <c r="BG957" s="50" t="str">
        <f t="shared" si="353"/>
        <v>2022JulhoBrasil</v>
      </c>
      <c r="BH957" s="2">
        <v>2022</v>
      </c>
      <c r="BI957" s="55" t="s">
        <v>60</v>
      </c>
      <c r="BJ957" s="55" t="str">
        <f t="shared" si="355"/>
        <v>Julho/2022</v>
      </c>
      <c r="BK957" s="2" t="s">
        <v>5</v>
      </c>
      <c r="BL957" s="2" t="s">
        <v>6</v>
      </c>
      <c r="BM957" s="52" t="s">
        <v>1204</v>
      </c>
      <c r="BN957" s="51">
        <f t="shared" si="354"/>
        <v>67351436.068819731</v>
      </c>
    </row>
    <row r="958" spans="59:66" x14ac:dyDescent="0.25">
      <c r="BG958" s="50" t="str">
        <f t="shared" si="353"/>
        <v>2022JulhoArgentina</v>
      </c>
      <c r="BH958" s="2">
        <v>2022</v>
      </c>
      <c r="BI958" s="55" t="s">
        <v>60</v>
      </c>
      <c r="BJ958" s="55" t="str">
        <f t="shared" si="355"/>
        <v>Julho/2022</v>
      </c>
      <c r="BK958" s="2" t="s">
        <v>5</v>
      </c>
      <c r="BL958" s="2" t="s">
        <v>7</v>
      </c>
      <c r="BM958" s="52" t="s">
        <v>1204</v>
      </c>
      <c r="BN958" s="51">
        <f t="shared" si="354"/>
        <v>6018638.9678519759</v>
      </c>
    </row>
    <row r="959" spans="59:66" x14ac:dyDescent="0.25">
      <c r="BG959" s="50" t="str">
        <f t="shared" si="353"/>
        <v>2022JulhoColômbia</v>
      </c>
      <c r="BH959" s="2">
        <v>2022</v>
      </c>
      <c r="BI959" s="55" t="s">
        <v>60</v>
      </c>
      <c r="BJ959" s="55" t="str">
        <f t="shared" si="355"/>
        <v>Julho/2022</v>
      </c>
      <c r="BK959" s="2" t="s">
        <v>5</v>
      </c>
      <c r="BL959" s="2" t="s">
        <v>8</v>
      </c>
      <c r="BM959" s="52" t="s">
        <v>1204</v>
      </c>
      <c r="BN959" s="51">
        <f t="shared" si="354"/>
        <v>4585629.6897919821</v>
      </c>
    </row>
    <row r="960" spans="59:66" x14ac:dyDescent="0.25">
      <c r="BG960" s="50" t="str">
        <f t="shared" si="353"/>
        <v>2022JulhoChile</v>
      </c>
      <c r="BH960" s="2">
        <v>2022</v>
      </c>
      <c r="BI960" s="55" t="s">
        <v>60</v>
      </c>
      <c r="BJ960" s="55" t="str">
        <f t="shared" si="355"/>
        <v>Julho/2022</v>
      </c>
      <c r="BK960" s="2" t="s">
        <v>5</v>
      </c>
      <c r="BL960" s="2" t="s">
        <v>9</v>
      </c>
      <c r="BM960" s="52" t="s">
        <v>1204</v>
      </c>
      <c r="BN960" s="51">
        <f t="shared" si="354"/>
        <v>3869125.0507619842</v>
      </c>
    </row>
    <row r="961" spans="59:66" x14ac:dyDescent="0.25">
      <c r="BG961" s="50" t="str">
        <f t="shared" si="353"/>
        <v>2022JulhoPeru</v>
      </c>
      <c r="BH961" s="2">
        <v>2022</v>
      </c>
      <c r="BI961" s="55" t="s">
        <v>60</v>
      </c>
      <c r="BJ961" s="55" t="str">
        <f t="shared" si="355"/>
        <v>Julho/2022</v>
      </c>
      <c r="BK961" s="2" t="s">
        <v>5</v>
      </c>
      <c r="BL961" s="2" t="s">
        <v>10</v>
      </c>
      <c r="BM961" s="52" t="s">
        <v>1204</v>
      </c>
      <c r="BN961" s="51">
        <f t="shared" si="354"/>
        <v>3152620.4117319873</v>
      </c>
    </row>
    <row r="962" spans="59:66" x14ac:dyDescent="0.25">
      <c r="BG962" s="50" t="str">
        <f t="shared" si="353"/>
        <v>2022JulhoUruguai</v>
      </c>
      <c r="BH962" s="2">
        <v>2022</v>
      </c>
      <c r="BI962" s="55" t="s">
        <v>60</v>
      </c>
      <c r="BJ962" s="55" t="str">
        <f t="shared" si="355"/>
        <v>Julho/2022</v>
      </c>
      <c r="BK962" s="2" t="s">
        <v>5</v>
      </c>
      <c r="BL962" s="2" t="s">
        <v>11</v>
      </c>
      <c r="BM962" s="52" t="s">
        <v>1204</v>
      </c>
      <c r="BN962" s="51">
        <f t="shared" si="354"/>
        <v>1576310.2058659934</v>
      </c>
    </row>
    <row r="963" spans="59:66" x14ac:dyDescent="0.25">
      <c r="BG963" s="50" t="str">
        <f t="shared" ref="BG963:BG1026" si="356">BH963&amp;BI963&amp;BL963</f>
        <v>2022JulhoVenezuela</v>
      </c>
      <c r="BH963" s="2">
        <v>2022</v>
      </c>
      <c r="BI963" s="55" t="s">
        <v>60</v>
      </c>
      <c r="BJ963" s="55" t="str">
        <f t="shared" si="355"/>
        <v>Julho/2022</v>
      </c>
      <c r="BK963" s="2" t="s">
        <v>5</v>
      </c>
      <c r="BL963" s="2" t="s">
        <v>12</v>
      </c>
      <c r="BM963" s="52" t="s">
        <v>1204</v>
      </c>
      <c r="BN963" s="51">
        <f t="shared" ref="BN963:BN1026" si="357">VLOOKUP(BG963,AC:AQ,VLOOKUP(BM963,$BP$2:$BQ$16,2,FALSE),FALSE)</f>
        <v>458562.96897919808</v>
      </c>
    </row>
    <row r="964" spans="59:66" x14ac:dyDescent="0.25">
      <c r="BG964" s="50" t="str">
        <f t="shared" si="356"/>
        <v>2022JulhoParaguai</v>
      </c>
      <c r="BH964" s="2">
        <v>2022</v>
      </c>
      <c r="BI964" s="55" t="s">
        <v>60</v>
      </c>
      <c r="BJ964" s="55" t="str">
        <f t="shared" ref="BJ964:BJ1027" si="358">BI964&amp;"/"&amp;BH964</f>
        <v>Julho/2022</v>
      </c>
      <c r="BK964" s="2" t="s">
        <v>5</v>
      </c>
      <c r="BL964" s="2" t="s">
        <v>13</v>
      </c>
      <c r="BM964" s="52" t="s">
        <v>1204</v>
      </c>
      <c r="BN964" s="51">
        <f t="shared" si="357"/>
        <v>315262.04117319867</v>
      </c>
    </row>
    <row r="965" spans="59:66" x14ac:dyDescent="0.25">
      <c r="BG965" s="50" t="str">
        <f t="shared" si="356"/>
        <v>2022JulhoEquador</v>
      </c>
      <c r="BH965" s="2">
        <v>2022</v>
      </c>
      <c r="BI965" s="55" t="s">
        <v>60</v>
      </c>
      <c r="BJ965" s="55" t="str">
        <f t="shared" si="358"/>
        <v>Julho/2022</v>
      </c>
      <c r="BK965" s="2" t="s">
        <v>5</v>
      </c>
      <c r="BL965" s="2" t="s">
        <v>14</v>
      </c>
      <c r="BM965" s="52" t="s">
        <v>1204</v>
      </c>
      <c r="BN965" s="51">
        <f t="shared" si="357"/>
        <v>386912.50507619837</v>
      </c>
    </row>
    <row r="966" spans="59:66" x14ac:dyDescent="0.25">
      <c r="BG966" s="50" t="str">
        <f t="shared" si="356"/>
        <v>2022JulhoBolívia</v>
      </c>
      <c r="BH966" s="2">
        <v>2022</v>
      </c>
      <c r="BI966" s="55" t="s">
        <v>60</v>
      </c>
      <c r="BJ966" s="55" t="str">
        <f t="shared" si="358"/>
        <v>Julho/2022</v>
      </c>
      <c r="BK966" s="2" t="s">
        <v>5</v>
      </c>
      <c r="BL966" s="2" t="s">
        <v>15</v>
      </c>
      <c r="BM966" s="52" t="s">
        <v>1204</v>
      </c>
      <c r="BN966" s="51">
        <f t="shared" si="357"/>
        <v>157631.02058659933</v>
      </c>
    </row>
    <row r="967" spans="59:66" x14ac:dyDescent="0.25">
      <c r="BG967" s="50" t="str">
        <f t="shared" si="356"/>
        <v>2022JulhoOutros - América do Sul</v>
      </c>
      <c r="BH967" s="2">
        <v>2022</v>
      </c>
      <c r="BI967" s="55" t="s">
        <v>60</v>
      </c>
      <c r="BJ967" s="55" t="str">
        <f t="shared" si="358"/>
        <v>Julho/2022</v>
      </c>
      <c r="BK967" s="2" t="s">
        <v>5</v>
      </c>
      <c r="BL967" s="2" t="s">
        <v>1193</v>
      </c>
      <c r="BM967" s="52" t="s">
        <v>1204</v>
      </c>
      <c r="BN967" s="51">
        <f t="shared" si="357"/>
        <v>141457.26512288343</v>
      </c>
    </row>
    <row r="968" spans="59:66" x14ac:dyDescent="0.25">
      <c r="BG968" s="50" t="str">
        <f t="shared" si="356"/>
        <v>2022AgostoBrasil</v>
      </c>
      <c r="BH968" s="2">
        <v>2022</v>
      </c>
      <c r="BI968" s="55" t="s">
        <v>61</v>
      </c>
      <c r="BJ968" s="55" t="str">
        <f t="shared" si="358"/>
        <v>Agosto/2022</v>
      </c>
      <c r="BK968" s="2" t="s">
        <v>5</v>
      </c>
      <c r="BL968" s="2" t="s">
        <v>6</v>
      </c>
      <c r="BM968" s="52" t="s">
        <v>1204</v>
      </c>
      <c r="BN968" s="51">
        <f t="shared" si="357"/>
        <v>69406439.429372087</v>
      </c>
    </row>
    <row r="969" spans="59:66" x14ac:dyDescent="0.25">
      <c r="BG969" s="50" t="str">
        <f t="shared" si="356"/>
        <v>2022AgostoArgentina</v>
      </c>
      <c r="BH969" s="2">
        <v>2022</v>
      </c>
      <c r="BI969" s="55" t="s">
        <v>61</v>
      </c>
      <c r="BJ969" s="55" t="str">
        <f t="shared" si="358"/>
        <v>Agosto/2022</v>
      </c>
      <c r="BK969" s="2" t="s">
        <v>5</v>
      </c>
      <c r="BL969" s="2" t="s">
        <v>7</v>
      </c>
      <c r="BM969" s="52" t="s">
        <v>1204</v>
      </c>
      <c r="BN969" s="51">
        <f t="shared" si="357"/>
        <v>6232414.9691681052</v>
      </c>
    </row>
    <row r="970" spans="59:66" x14ac:dyDescent="0.25">
      <c r="BG970" s="50" t="str">
        <f t="shared" si="356"/>
        <v>2022AgostoColômbia</v>
      </c>
      <c r="BH970" s="2">
        <v>2022</v>
      </c>
      <c r="BI970" s="55" t="s">
        <v>61</v>
      </c>
      <c r="BJ970" s="55" t="str">
        <f t="shared" si="358"/>
        <v>Agosto/2022</v>
      </c>
      <c r="BK970" s="2" t="s">
        <v>5</v>
      </c>
      <c r="BL970" s="2" t="s">
        <v>8</v>
      </c>
      <c r="BM970" s="52" t="s">
        <v>1204</v>
      </c>
      <c r="BN970" s="51">
        <f t="shared" si="357"/>
        <v>4815957.0216298988</v>
      </c>
    </row>
    <row r="971" spans="59:66" x14ac:dyDescent="0.25">
      <c r="BG971" s="50" t="str">
        <f t="shared" si="356"/>
        <v>2022AgostoChile</v>
      </c>
      <c r="BH971" s="2">
        <v>2022</v>
      </c>
      <c r="BI971" s="55" t="s">
        <v>61</v>
      </c>
      <c r="BJ971" s="55" t="str">
        <f t="shared" si="358"/>
        <v>Agosto/2022</v>
      </c>
      <c r="BK971" s="2" t="s">
        <v>5</v>
      </c>
      <c r="BL971" s="2" t="s">
        <v>9</v>
      </c>
      <c r="BM971" s="52" t="s">
        <v>1204</v>
      </c>
      <c r="BN971" s="51">
        <f t="shared" si="357"/>
        <v>4107728.047860797</v>
      </c>
    </row>
    <row r="972" spans="59:66" x14ac:dyDescent="0.25">
      <c r="BG972" s="50" t="str">
        <f t="shared" si="356"/>
        <v>2022AgostoPeru</v>
      </c>
      <c r="BH972" s="2">
        <v>2022</v>
      </c>
      <c r="BI972" s="55" t="s">
        <v>61</v>
      </c>
      <c r="BJ972" s="55" t="str">
        <f t="shared" si="358"/>
        <v>Agosto/2022</v>
      </c>
      <c r="BK972" s="2" t="s">
        <v>5</v>
      </c>
      <c r="BL972" s="2" t="s">
        <v>10</v>
      </c>
      <c r="BM972" s="52" t="s">
        <v>1204</v>
      </c>
      <c r="BN972" s="51">
        <f t="shared" si="357"/>
        <v>3399499.0740916929</v>
      </c>
    </row>
    <row r="973" spans="59:66" x14ac:dyDescent="0.25">
      <c r="BG973" s="50" t="str">
        <f t="shared" si="356"/>
        <v>2022AgostoUruguai</v>
      </c>
      <c r="BH973" s="2">
        <v>2022</v>
      </c>
      <c r="BI973" s="55" t="s">
        <v>61</v>
      </c>
      <c r="BJ973" s="55" t="str">
        <f t="shared" si="358"/>
        <v>Agosto/2022</v>
      </c>
      <c r="BK973" s="2" t="s">
        <v>5</v>
      </c>
      <c r="BL973" s="2" t="s">
        <v>11</v>
      </c>
      <c r="BM973" s="52" t="s">
        <v>1204</v>
      </c>
      <c r="BN973" s="51">
        <f t="shared" si="357"/>
        <v>1699749.5370458465</v>
      </c>
    </row>
    <row r="974" spans="59:66" x14ac:dyDescent="0.25">
      <c r="BG974" s="50" t="str">
        <f t="shared" si="356"/>
        <v>2022AgostoVenezuela</v>
      </c>
      <c r="BH974" s="2">
        <v>2022</v>
      </c>
      <c r="BI974" s="55" t="s">
        <v>61</v>
      </c>
      <c r="BJ974" s="55" t="str">
        <f t="shared" si="358"/>
        <v>Agosto/2022</v>
      </c>
      <c r="BK974" s="2" t="s">
        <v>5</v>
      </c>
      <c r="BL974" s="2" t="s">
        <v>12</v>
      </c>
      <c r="BM974" s="52" t="s">
        <v>1204</v>
      </c>
      <c r="BN974" s="51">
        <f t="shared" si="357"/>
        <v>481595.70216298994</v>
      </c>
    </row>
    <row r="975" spans="59:66" x14ac:dyDescent="0.25">
      <c r="BG975" s="50" t="str">
        <f t="shared" si="356"/>
        <v>2022AgostoParaguai</v>
      </c>
      <c r="BH975" s="2">
        <v>2022</v>
      </c>
      <c r="BI975" s="55" t="s">
        <v>61</v>
      </c>
      <c r="BJ975" s="55" t="str">
        <f t="shared" si="358"/>
        <v>Agosto/2022</v>
      </c>
      <c r="BK975" s="2" t="s">
        <v>5</v>
      </c>
      <c r="BL975" s="2" t="s">
        <v>13</v>
      </c>
      <c r="BM975" s="52" t="s">
        <v>1204</v>
      </c>
      <c r="BN975" s="51">
        <f t="shared" si="357"/>
        <v>339949.90740916942</v>
      </c>
    </row>
    <row r="976" spans="59:66" x14ac:dyDescent="0.25">
      <c r="BG976" s="50" t="str">
        <f t="shared" si="356"/>
        <v>2022AgostoEquador</v>
      </c>
      <c r="BH976" s="2">
        <v>2022</v>
      </c>
      <c r="BI976" s="55" t="s">
        <v>61</v>
      </c>
      <c r="BJ976" s="55" t="str">
        <f t="shared" si="358"/>
        <v>Agosto/2022</v>
      </c>
      <c r="BK976" s="2" t="s">
        <v>5</v>
      </c>
      <c r="BL976" s="2" t="s">
        <v>14</v>
      </c>
      <c r="BM976" s="52" t="s">
        <v>1204</v>
      </c>
      <c r="BN976" s="51">
        <f t="shared" si="357"/>
        <v>410772.80478607962</v>
      </c>
    </row>
    <row r="977" spans="59:66" x14ac:dyDescent="0.25">
      <c r="BG977" s="50" t="str">
        <f t="shared" si="356"/>
        <v>2022AgostoBolívia</v>
      </c>
      <c r="BH977" s="2">
        <v>2022</v>
      </c>
      <c r="BI977" s="55" t="s">
        <v>61</v>
      </c>
      <c r="BJ977" s="55" t="str">
        <f t="shared" si="358"/>
        <v>Agosto/2022</v>
      </c>
      <c r="BK977" s="2" t="s">
        <v>5</v>
      </c>
      <c r="BL977" s="2" t="s">
        <v>15</v>
      </c>
      <c r="BM977" s="52" t="s">
        <v>1204</v>
      </c>
      <c r="BN977" s="51">
        <f t="shared" si="357"/>
        <v>169974.95370458471</v>
      </c>
    </row>
    <row r="978" spans="59:66" x14ac:dyDescent="0.25">
      <c r="BG978" s="50" t="str">
        <f t="shared" si="356"/>
        <v>2022AgostoOutros - América do Sul</v>
      </c>
      <c r="BH978" s="2">
        <v>2022</v>
      </c>
      <c r="BI978" s="55" t="s">
        <v>61</v>
      </c>
      <c r="BJ978" s="55" t="str">
        <f t="shared" si="358"/>
        <v>Agosto/2022</v>
      </c>
      <c r="BK978" s="2" t="s">
        <v>5</v>
      </c>
      <c r="BL978" s="2" t="s">
        <v>1193</v>
      </c>
      <c r="BM978" s="52" t="s">
        <v>1204</v>
      </c>
      <c r="BN978" s="51">
        <f t="shared" si="357"/>
        <v>149998.79201272456</v>
      </c>
    </row>
    <row r="979" spans="59:66" x14ac:dyDescent="0.25">
      <c r="BG979" s="50" t="str">
        <f t="shared" si="356"/>
        <v>2022SetembroBrasil</v>
      </c>
      <c r="BH979" s="2">
        <v>2022</v>
      </c>
      <c r="BI979" s="55" t="s">
        <v>62</v>
      </c>
      <c r="BJ979" s="55" t="str">
        <f t="shared" si="358"/>
        <v>Setembro/2022</v>
      </c>
      <c r="BK979" s="2" t="s">
        <v>5</v>
      </c>
      <c r="BL979" s="2" t="s">
        <v>6</v>
      </c>
      <c r="BM979" s="52" t="s">
        <v>1204</v>
      </c>
      <c r="BN979" s="51">
        <f t="shared" si="357"/>
        <v>71469840.106468901</v>
      </c>
    </row>
    <row r="980" spans="59:66" x14ac:dyDescent="0.25">
      <c r="BG980" s="50" t="str">
        <f t="shared" si="356"/>
        <v>2022SetembroArgentina</v>
      </c>
      <c r="BH980" s="2">
        <v>2022</v>
      </c>
      <c r="BI980" s="55" t="s">
        <v>62</v>
      </c>
      <c r="BJ980" s="55" t="str">
        <f t="shared" si="358"/>
        <v>Setembro/2022</v>
      </c>
      <c r="BK980" s="2" t="s">
        <v>5</v>
      </c>
      <c r="BL980" s="2" t="s">
        <v>7</v>
      </c>
      <c r="BM980" s="52" t="s">
        <v>1204</v>
      </c>
      <c r="BN980" s="51">
        <f t="shared" si="357"/>
        <v>6446299.3037207248</v>
      </c>
    </row>
    <row r="981" spans="59:66" x14ac:dyDescent="0.25">
      <c r="BG981" s="50" t="str">
        <f t="shared" si="356"/>
        <v>2022SetembroColômbia</v>
      </c>
      <c r="BH981" s="2">
        <v>2022</v>
      </c>
      <c r="BI981" s="55" t="s">
        <v>62</v>
      </c>
      <c r="BJ981" s="55" t="str">
        <f t="shared" si="358"/>
        <v>Setembro/2022</v>
      </c>
      <c r="BK981" s="2" t="s">
        <v>5</v>
      </c>
      <c r="BL981" s="2" t="s">
        <v>8</v>
      </c>
      <c r="BM981" s="52" t="s">
        <v>1204</v>
      </c>
      <c r="BN981" s="51">
        <f t="shared" si="357"/>
        <v>5044929.8898683945</v>
      </c>
    </row>
    <row r="982" spans="59:66" x14ac:dyDescent="0.25">
      <c r="BG982" s="50" t="str">
        <f t="shared" si="356"/>
        <v>2022SetembroChile</v>
      </c>
      <c r="BH982" s="2">
        <v>2022</v>
      </c>
      <c r="BI982" s="55" t="s">
        <v>62</v>
      </c>
      <c r="BJ982" s="55" t="str">
        <f t="shared" si="358"/>
        <v>Setembro/2022</v>
      </c>
      <c r="BK982" s="2" t="s">
        <v>5</v>
      </c>
      <c r="BL982" s="2" t="s">
        <v>9</v>
      </c>
      <c r="BM982" s="52" t="s">
        <v>1204</v>
      </c>
      <c r="BN982" s="51">
        <f t="shared" si="357"/>
        <v>4344245.1829422284</v>
      </c>
    </row>
    <row r="983" spans="59:66" x14ac:dyDescent="0.25">
      <c r="BG983" s="50" t="str">
        <f t="shared" si="356"/>
        <v>2022SetembroPeru</v>
      </c>
      <c r="BH983" s="2">
        <v>2022</v>
      </c>
      <c r="BI983" s="55" t="s">
        <v>62</v>
      </c>
      <c r="BJ983" s="55" t="str">
        <f t="shared" si="358"/>
        <v>Setembro/2022</v>
      </c>
      <c r="BK983" s="2" t="s">
        <v>5</v>
      </c>
      <c r="BL983" s="2" t="s">
        <v>10</v>
      </c>
      <c r="BM983" s="52" t="s">
        <v>1204</v>
      </c>
      <c r="BN983" s="51">
        <f t="shared" si="357"/>
        <v>3643560.4760160628</v>
      </c>
    </row>
    <row r="984" spans="59:66" x14ac:dyDescent="0.25">
      <c r="BG984" s="50" t="str">
        <f t="shared" si="356"/>
        <v>2022SetembroUruguai</v>
      </c>
      <c r="BH984" s="2">
        <v>2022</v>
      </c>
      <c r="BI984" s="55" t="s">
        <v>62</v>
      </c>
      <c r="BJ984" s="55" t="str">
        <f t="shared" si="358"/>
        <v>Setembro/2022</v>
      </c>
      <c r="BK984" s="2" t="s">
        <v>5</v>
      </c>
      <c r="BL984" s="2" t="s">
        <v>11</v>
      </c>
      <c r="BM984" s="52" t="s">
        <v>1204</v>
      </c>
      <c r="BN984" s="51">
        <f t="shared" si="357"/>
        <v>1821780.2380080312</v>
      </c>
    </row>
    <row r="985" spans="59:66" x14ac:dyDescent="0.25">
      <c r="BG985" s="50" t="str">
        <f t="shared" si="356"/>
        <v>2022SetembroVenezuela</v>
      </c>
      <c r="BH985" s="2">
        <v>2022</v>
      </c>
      <c r="BI985" s="55" t="s">
        <v>62</v>
      </c>
      <c r="BJ985" s="55" t="str">
        <f t="shared" si="358"/>
        <v>Setembro/2022</v>
      </c>
      <c r="BK985" s="2" t="s">
        <v>5</v>
      </c>
      <c r="BL985" s="2" t="s">
        <v>12</v>
      </c>
      <c r="BM985" s="52" t="s">
        <v>1204</v>
      </c>
      <c r="BN985" s="51">
        <f t="shared" si="357"/>
        <v>504492.98898683931</v>
      </c>
    </row>
    <row r="986" spans="59:66" x14ac:dyDescent="0.25">
      <c r="BG986" s="50" t="str">
        <f t="shared" si="356"/>
        <v>2022SetembroParaguai</v>
      </c>
      <c r="BH986" s="2">
        <v>2022</v>
      </c>
      <c r="BI986" s="55" t="s">
        <v>62</v>
      </c>
      <c r="BJ986" s="55" t="str">
        <f t="shared" si="358"/>
        <v>Setembro/2022</v>
      </c>
      <c r="BK986" s="2" t="s">
        <v>5</v>
      </c>
      <c r="BL986" s="2" t="s">
        <v>13</v>
      </c>
      <c r="BM986" s="52" t="s">
        <v>1204</v>
      </c>
      <c r="BN986" s="51">
        <f t="shared" si="357"/>
        <v>364356.04760160623</v>
      </c>
    </row>
    <row r="987" spans="59:66" x14ac:dyDescent="0.25">
      <c r="BG987" s="50" t="str">
        <f t="shared" si="356"/>
        <v>2022SetembroEquador</v>
      </c>
      <c r="BH987" s="2">
        <v>2022</v>
      </c>
      <c r="BI987" s="55" t="s">
        <v>62</v>
      </c>
      <c r="BJ987" s="55" t="str">
        <f t="shared" si="358"/>
        <v>Setembro/2022</v>
      </c>
      <c r="BK987" s="2" t="s">
        <v>5</v>
      </c>
      <c r="BL987" s="2" t="s">
        <v>14</v>
      </c>
      <c r="BM987" s="52" t="s">
        <v>1204</v>
      </c>
      <c r="BN987" s="51">
        <f t="shared" si="357"/>
        <v>434424.51829422277</v>
      </c>
    </row>
    <row r="988" spans="59:66" x14ac:dyDescent="0.25">
      <c r="BG988" s="50" t="str">
        <f t="shared" si="356"/>
        <v>2022SetembroBolívia</v>
      </c>
      <c r="BH988" s="2">
        <v>2022</v>
      </c>
      <c r="BI988" s="55" t="s">
        <v>62</v>
      </c>
      <c r="BJ988" s="55" t="str">
        <f t="shared" si="358"/>
        <v>Setembro/2022</v>
      </c>
      <c r="BK988" s="2" t="s">
        <v>5</v>
      </c>
      <c r="BL988" s="2" t="s">
        <v>15</v>
      </c>
      <c r="BM988" s="52" t="s">
        <v>1204</v>
      </c>
      <c r="BN988" s="51">
        <f t="shared" si="357"/>
        <v>182178.02380080312</v>
      </c>
    </row>
    <row r="989" spans="59:66" x14ac:dyDescent="0.25">
      <c r="BG989" s="50" t="str">
        <f t="shared" si="356"/>
        <v>2022SetembroOutros - América do Sul</v>
      </c>
      <c r="BH989" s="2">
        <v>2022</v>
      </c>
      <c r="BI989" s="55" t="s">
        <v>62</v>
      </c>
      <c r="BJ989" s="55" t="str">
        <f t="shared" si="358"/>
        <v>Setembro/2022</v>
      </c>
      <c r="BK989" s="2" t="s">
        <v>5</v>
      </c>
      <c r="BL989" s="2" t="s">
        <v>1193</v>
      </c>
      <c r="BM989" s="52" t="s">
        <v>1204</v>
      </c>
      <c r="BN989" s="51">
        <f t="shared" si="357"/>
        <v>158467.5070184397</v>
      </c>
    </row>
    <row r="990" spans="59:66" x14ac:dyDescent="0.25">
      <c r="BG990" s="50" t="str">
        <f t="shared" si="356"/>
        <v>2022OutubroBrasil</v>
      </c>
      <c r="BH990" s="2">
        <v>2022</v>
      </c>
      <c r="BI990" s="55" t="s">
        <v>63</v>
      </c>
      <c r="BJ990" s="55" t="str">
        <f t="shared" si="358"/>
        <v>Outubro/2022</v>
      </c>
      <c r="BK990" s="2" t="s">
        <v>5</v>
      </c>
      <c r="BL990" s="2" t="s">
        <v>6</v>
      </c>
      <c r="BM990" s="52" t="s">
        <v>1204</v>
      </c>
      <c r="BN990" s="51">
        <f t="shared" si="357"/>
        <v>73540571.977380902</v>
      </c>
    </row>
    <row r="991" spans="59:66" x14ac:dyDescent="0.25">
      <c r="BG991" s="50" t="str">
        <f t="shared" si="356"/>
        <v>2022OutubroArgentina</v>
      </c>
      <c r="BH991" s="2">
        <v>2022</v>
      </c>
      <c r="BI991" s="55" t="s">
        <v>63</v>
      </c>
      <c r="BJ991" s="55" t="str">
        <f t="shared" si="358"/>
        <v>Outubro/2022</v>
      </c>
      <c r="BK991" s="2" t="s">
        <v>5</v>
      </c>
      <c r="BL991" s="2" t="s">
        <v>7</v>
      </c>
      <c r="BM991" s="52" t="s">
        <v>1204</v>
      </c>
      <c r="BN991" s="51">
        <f t="shared" si="357"/>
        <v>6660278.2168194028</v>
      </c>
    </row>
    <row r="992" spans="59:66" x14ac:dyDescent="0.25">
      <c r="BG992" s="50" t="str">
        <f t="shared" si="356"/>
        <v>2022OutubroColômbia</v>
      </c>
      <c r="BH992" s="2">
        <v>2022</v>
      </c>
      <c r="BI992" s="55" t="s">
        <v>63</v>
      </c>
      <c r="BJ992" s="55" t="str">
        <f t="shared" si="358"/>
        <v>Outubro/2022</v>
      </c>
      <c r="BK992" s="2" t="s">
        <v>5</v>
      </c>
      <c r="BL992" s="2" t="s">
        <v>8</v>
      </c>
      <c r="BM992" s="52" t="s">
        <v>1204</v>
      </c>
      <c r="BN992" s="51">
        <f t="shared" si="357"/>
        <v>5272720.2549820282</v>
      </c>
    </row>
    <row r="993" spans="59:66" x14ac:dyDescent="0.25">
      <c r="BG993" s="50" t="str">
        <f t="shared" si="356"/>
        <v>2022OutubroChile</v>
      </c>
      <c r="BH993" s="2">
        <v>2022</v>
      </c>
      <c r="BI993" s="55" t="s">
        <v>63</v>
      </c>
      <c r="BJ993" s="55" t="str">
        <f t="shared" si="358"/>
        <v>Outubro/2022</v>
      </c>
      <c r="BK993" s="2" t="s">
        <v>5</v>
      </c>
      <c r="BL993" s="2" t="s">
        <v>9</v>
      </c>
      <c r="BM993" s="52" t="s">
        <v>1204</v>
      </c>
      <c r="BN993" s="51">
        <f t="shared" si="357"/>
        <v>4578941.2740633404</v>
      </c>
    </row>
    <row r="994" spans="59:66" x14ac:dyDescent="0.25">
      <c r="BG994" s="50" t="str">
        <f t="shared" si="356"/>
        <v>2022OutubroPeru</v>
      </c>
      <c r="BH994" s="2">
        <v>2022</v>
      </c>
      <c r="BI994" s="55" t="s">
        <v>63</v>
      </c>
      <c r="BJ994" s="55" t="str">
        <f t="shared" si="358"/>
        <v>Outubro/2022</v>
      </c>
      <c r="BK994" s="2" t="s">
        <v>5</v>
      </c>
      <c r="BL994" s="2" t="s">
        <v>10</v>
      </c>
      <c r="BM994" s="52" t="s">
        <v>1204</v>
      </c>
      <c r="BN994" s="51">
        <f t="shared" si="357"/>
        <v>3885162.2931446517</v>
      </c>
    </row>
    <row r="995" spans="59:66" x14ac:dyDescent="0.25">
      <c r="BG995" s="50" t="str">
        <f t="shared" si="356"/>
        <v>2022OutubroUruguai</v>
      </c>
      <c r="BH995" s="2">
        <v>2022</v>
      </c>
      <c r="BI995" s="55" t="s">
        <v>63</v>
      </c>
      <c r="BJ995" s="55" t="str">
        <f t="shared" si="358"/>
        <v>Outubro/2022</v>
      </c>
      <c r="BK995" s="2" t="s">
        <v>5</v>
      </c>
      <c r="BL995" s="2" t="s">
        <v>11</v>
      </c>
      <c r="BM995" s="52" t="s">
        <v>1204</v>
      </c>
      <c r="BN995" s="51">
        <f t="shared" si="357"/>
        <v>1942581.1465723261</v>
      </c>
    </row>
    <row r="996" spans="59:66" x14ac:dyDescent="0.25">
      <c r="BG996" s="50" t="str">
        <f t="shared" si="356"/>
        <v>2022OutubroVenezuela</v>
      </c>
      <c r="BH996" s="2">
        <v>2022</v>
      </c>
      <c r="BI996" s="55" t="s">
        <v>63</v>
      </c>
      <c r="BJ996" s="55" t="str">
        <f t="shared" si="358"/>
        <v>Outubro/2022</v>
      </c>
      <c r="BK996" s="2" t="s">
        <v>5</v>
      </c>
      <c r="BL996" s="2" t="s">
        <v>12</v>
      </c>
      <c r="BM996" s="52" t="s">
        <v>1204</v>
      </c>
      <c r="BN996" s="51">
        <f t="shared" si="357"/>
        <v>527272.02549820277</v>
      </c>
    </row>
    <row r="997" spans="59:66" x14ac:dyDescent="0.25">
      <c r="BG997" s="50" t="str">
        <f t="shared" si="356"/>
        <v>2022OutubroParaguai</v>
      </c>
      <c r="BH997" s="2">
        <v>2022</v>
      </c>
      <c r="BI997" s="55" t="s">
        <v>63</v>
      </c>
      <c r="BJ997" s="55" t="str">
        <f t="shared" si="358"/>
        <v>Outubro/2022</v>
      </c>
      <c r="BK997" s="2" t="s">
        <v>5</v>
      </c>
      <c r="BL997" s="2" t="s">
        <v>13</v>
      </c>
      <c r="BM997" s="52" t="s">
        <v>1204</v>
      </c>
      <c r="BN997" s="51">
        <f t="shared" si="357"/>
        <v>388516.22931446519</v>
      </c>
    </row>
    <row r="998" spans="59:66" x14ac:dyDescent="0.25">
      <c r="BG998" s="50" t="str">
        <f t="shared" si="356"/>
        <v>2022OutubroEquador</v>
      </c>
      <c r="BH998" s="2">
        <v>2022</v>
      </c>
      <c r="BI998" s="55" t="s">
        <v>63</v>
      </c>
      <c r="BJ998" s="55" t="str">
        <f t="shared" si="358"/>
        <v>Outubro/2022</v>
      </c>
      <c r="BK998" s="2" t="s">
        <v>5</v>
      </c>
      <c r="BL998" s="2" t="s">
        <v>14</v>
      </c>
      <c r="BM998" s="52" t="s">
        <v>1204</v>
      </c>
      <c r="BN998" s="51">
        <f t="shared" si="357"/>
        <v>457894.12740633404</v>
      </c>
    </row>
    <row r="999" spans="59:66" x14ac:dyDescent="0.25">
      <c r="BG999" s="50" t="str">
        <f t="shared" si="356"/>
        <v>2022OutubroBolívia</v>
      </c>
      <c r="BH999" s="2">
        <v>2022</v>
      </c>
      <c r="BI999" s="55" t="s">
        <v>63</v>
      </c>
      <c r="BJ999" s="55" t="str">
        <f t="shared" si="358"/>
        <v>Outubro/2022</v>
      </c>
      <c r="BK999" s="2" t="s">
        <v>5</v>
      </c>
      <c r="BL999" s="2" t="s">
        <v>15</v>
      </c>
      <c r="BM999" s="52" t="s">
        <v>1204</v>
      </c>
      <c r="BN999" s="51">
        <f t="shared" si="357"/>
        <v>194258.1146572326</v>
      </c>
    </row>
    <row r="1000" spans="59:66" x14ac:dyDescent="0.25">
      <c r="BG1000" s="50" t="str">
        <f t="shared" si="356"/>
        <v>2022OutubroOutros - América do Sul</v>
      </c>
      <c r="BH1000" s="2">
        <v>2022</v>
      </c>
      <c r="BI1000" s="55" t="s">
        <v>63</v>
      </c>
      <c r="BJ1000" s="55" t="str">
        <f t="shared" si="358"/>
        <v>Outubro/2022</v>
      </c>
      <c r="BK1000" s="2" t="s">
        <v>5</v>
      </c>
      <c r="BL1000" s="2" t="s">
        <v>1193</v>
      </c>
      <c r="BM1000" s="52" t="s">
        <v>1204</v>
      </c>
      <c r="BN1000" s="51">
        <f t="shared" si="357"/>
        <v>166872.66636957059</v>
      </c>
    </row>
    <row r="1001" spans="59:66" x14ac:dyDescent="0.25">
      <c r="BG1001" s="50" t="str">
        <f t="shared" si="356"/>
        <v>2022NovembroBrasil</v>
      </c>
      <c r="BH1001" s="2">
        <v>2022</v>
      </c>
      <c r="BI1001" s="55" t="s">
        <v>64</v>
      </c>
      <c r="BJ1001" s="55" t="str">
        <f t="shared" si="358"/>
        <v>Novembro/2022</v>
      </c>
      <c r="BK1001" s="2" t="s">
        <v>5</v>
      </c>
      <c r="BL1001" s="2" t="s">
        <v>6</v>
      </c>
      <c r="BM1001" s="52" t="s">
        <v>1204</v>
      </c>
      <c r="BN1001" s="51">
        <f t="shared" si="357"/>
        <v>75617742.065165952</v>
      </c>
    </row>
    <row r="1002" spans="59:66" x14ac:dyDescent="0.25">
      <c r="BG1002" s="50" t="str">
        <f t="shared" si="356"/>
        <v>2022NovembroArgentina</v>
      </c>
      <c r="BH1002" s="2">
        <v>2022</v>
      </c>
      <c r="BI1002" s="55" t="s">
        <v>64</v>
      </c>
      <c r="BJ1002" s="55" t="str">
        <f t="shared" si="358"/>
        <v>Novembro/2022</v>
      </c>
      <c r="BK1002" s="2" t="s">
        <v>5</v>
      </c>
      <c r="BL1002" s="2" t="s">
        <v>7</v>
      </c>
      <c r="BM1002" s="52" t="s">
        <v>1204</v>
      </c>
      <c r="BN1002" s="51">
        <f t="shared" si="357"/>
        <v>6874340.1877423581</v>
      </c>
    </row>
    <row r="1003" spans="59:66" x14ac:dyDescent="0.25">
      <c r="BG1003" s="50" t="str">
        <f t="shared" si="356"/>
        <v>2022NovembroColômbia</v>
      </c>
      <c r="BH1003" s="2">
        <v>2022</v>
      </c>
      <c r="BI1003" s="55" t="s">
        <v>64</v>
      </c>
      <c r="BJ1003" s="55" t="str">
        <f t="shared" si="358"/>
        <v>Novembro/2022</v>
      </c>
      <c r="BK1003" s="2" t="s">
        <v>5</v>
      </c>
      <c r="BL1003" s="2" t="s">
        <v>8</v>
      </c>
      <c r="BM1003" s="52" t="s">
        <v>1204</v>
      </c>
      <c r="BN1003" s="51">
        <f t="shared" si="357"/>
        <v>5499472.1501938887</v>
      </c>
    </row>
    <row r="1004" spans="59:66" x14ac:dyDescent="0.25">
      <c r="BG1004" s="50" t="str">
        <f t="shared" si="356"/>
        <v>2022NovembroChile</v>
      </c>
      <c r="BH1004" s="2">
        <v>2022</v>
      </c>
      <c r="BI1004" s="55" t="s">
        <v>64</v>
      </c>
      <c r="BJ1004" s="55" t="str">
        <f t="shared" si="358"/>
        <v>Novembro/2022</v>
      </c>
      <c r="BK1004" s="2" t="s">
        <v>5</v>
      </c>
      <c r="BL1004" s="2" t="s">
        <v>9</v>
      </c>
      <c r="BM1004" s="52" t="s">
        <v>1204</v>
      </c>
      <c r="BN1004" s="51">
        <f t="shared" si="357"/>
        <v>4812038.1314196503</v>
      </c>
    </row>
    <row r="1005" spans="59:66" x14ac:dyDescent="0.25">
      <c r="BG1005" s="50" t="str">
        <f t="shared" si="356"/>
        <v>2022NovembroPeru</v>
      </c>
      <c r="BH1005" s="2">
        <v>2022</v>
      </c>
      <c r="BI1005" s="55" t="s">
        <v>64</v>
      </c>
      <c r="BJ1005" s="55" t="str">
        <f t="shared" si="358"/>
        <v>Novembro/2022</v>
      </c>
      <c r="BK1005" s="2" t="s">
        <v>5</v>
      </c>
      <c r="BL1005" s="2" t="s">
        <v>10</v>
      </c>
      <c r="BM1005" s="52" t="s">
        <v>1204</v>
      </c>
      <c r="BN1005" s="51">
        <f t="shared" si="357"/>
        <v>4124604.1126454147</v>
      </c>
    </row>
    <row r="1006" spans="59:66" x14ac:dyDescent="0.25">
      <c r="BG1006" s="50" t="str">
        <f t="shared" si="356"/>
        <v>2022NovembroUruguai</v>
      </c>
      <c r="BH1006" s="2">
        <v>2022</v>
      </c>
      <c r="BI1006" s="55" t="s">
        <v>64</v>
      </c>
      <c r="BJ1006" s="55" t="str">
        <f t="shared" si="358"/>
        <v>Novembro/2022</v>
      </c>
      <c r="BK1006" s="2" t="s">
        <v>5</v>
      </c>
      <c r="BL1006" s="2" t="s">
        <v>11</v>
      </c>
      <c r="BM1006" s="52" t="s">
        <v>1204</v>
      </c>
      <c r="BN1006" s="51">
        <f t="shared" si="357"/>
        <v>2062302.0563227071</v>
      </c>
    </row>
    <row r="1007" spans="59:66" x14ac:dyDescent="0.25">
      <c r="BG1007" s="50" t="str">
        <f t="shared" si="356"/>
        <v>2022NovembroVenezuela</v>
      </c>
      <c r="BH1007" s="2">
        <v>2022</v>
      </c>
      <c r="BI1007" s="55" t="s">
        <v>64</v>
      </c>
      <c r="BJ1007" s="55" t="str">
        <f t="shared" si="358"/>
        <v>Novembro/2022</v>
      </c>
      <c r="BK1007" s="2" t="s">
        <v>5</v>
      </c>
      <c r="BL1007" s="2" t="s">
        <v>12</v>
      </c>
      <c r="BM1007" s="52" t="s">
        <v>1204</v>
      </c>
      <c r="BN1007" s="51">
        <f t="shared" si="357"/>
        <v>549947.21501938882</v>
      </c>
    </row>
    <row r="1008" spans="59:66" x14ac:dyDescent="0.25">
      <c r="BG1008" s="50" t="str">
        <f t="shared" si="356"/>
        <v>2022NovembroParaguai</v>
      </c>
      <c r="BH1008" s="2">
        <v>2022</v>
      </c>
      <c r="BI1008" s="55" t="s">
        <v>64</v>
      </c>
      <c r="BJ1008" s="55" t="str">
        <f t="shared" si="358"/>
        <v>Novembro/2022</v>
      </c>
      <c r="BK1008" s="2" t="s">
        <v>5</v>
      </c>
      <c r="BL1008" s="2" t="s">
        <v>13</v>
      </c>
      <c r="BM1008" s="52" t="s">
        <v>1204</v>
      </c>
      <c r="BN1008" s="51">
        <f t="shared" si="357"/>
        <v>412460.41126454144</v>
      </c>
    </row>
    <row r="1009" spans="59:66" x14ac:dyDescent="0.25">
      <c r="BG1009" s="50" t="str">
        <f t="shared" si="356"/>
        <v>2022NovembroEquador</v>
      </c>
      <c r="BH1009" s="2">
        <v>2022</v>
      </c>
      <c r="BI1009" s="55" t="s">
        <v>64</v>
      </c>
      <c r="BJ1009" s="55" t="str">
        <f t="shared" si="358"/>
        <v>Novembro/2022</v>
      </c>
      <c r="BK1009" s="2" t="s">
        <v>5</v>
      </c>
      <c r="BL1009" s="2" t="s">
        <v>14</v>
      </c>
      <c r="BM1009" s="52" t="s">
        <v>1204</v>
      </c>
      <c r="BN1009" s="51">
        <f t="shared" si="357"/>
        <v>481203.81314196519</v>
      </c>
    </row>
    <row r="1010" spans="59:66" x14ac:dyDescent="0.25">
      <c r="BG1010" s="50" t="str">
        <f t="shared" si="356"/>
        <v>2022NovembroBolívia</v>
      </c>
      <c r="BH1010" s="2">
        <v>2022</v>
      </c>
      <c r="BI1010" s="55" t="s">
        <v>64</v>
      </c>
      <c r="BJ1010" s="55" t="str">
        <f t="shared" si="358"/>
        <v>Novembro/2022</v>
      </c>
      <c r="BK1010" s="2" t="s">
        <v>5</v>
      </c>
      <c r="BL1010" s="2" t="s">
        <v>15</v>
      </c>
      <c r="BM1010" s="52" t="s">
        <v>1204</v>
      </c>
      <c r="BN1010" s="51">
        <f t="shared" si="357"/>
        <v>206230.20563227075</v>
      </c>
    </row>
    <row r="1011" spans="59:66" x14ac:dyDescent="0.25">
      <c r="BG1011" s="50" t="str">
        <f t="shared" si="356"/>
        <v>2022NovembroOutros - América do Sul</v>
      </c>
      <c r="BH1011" s="2">
        <v>2022</v>
      </c>
      <c r="BI1011" s="55" t="s">
        <v>64</v>
      </c>
      <c r="BJ1011" s="55" t="str">
        <f t="shared" si="358"/>
        <v>Novembro/2022</v>
      </c>
      <c r="BK1011" s="2" t="s">
        <v>5</v>
      </c>
      <c r="BL1011" s="2" t="s">
        <v>1193</v>
      </c>
      <c r="BM1011" s="52" t="s">
        <v>1204</v>
      </c>
      <c r="BN1011" s="51">
        <f t="shared" si="357"/>
        <v>175222.02114256151</v>
      </c>
    </row>
    <row r="1012" spans="59:66" x14ac:dyDescent="0.25">
      <c r="BG1012" s="50" t="str">
        <f t="shared" si="356"/>
        <v>2022DezembroBrasil</v>
      </c>
      <c r="BH1012" s="2">
        <v>2022</v>
      </c>
      <c r="BI1012" s="55" t="s">
        <v>65</v>
      </c>
      <c r="BJ1012" s="55" t="str">
        <f t="shared" si="358"/>
        <v>Dezembro/2022</v>
      </c>
      <c r="BK1012" s="2" t="s">
        <v>5</v>
      </c>
      <c r="BL1012" s="2" t="s">
        <v>6</v>
      </c>
      <c r="BM1012" s="52" t="s">
        <v>1204</v>
      </c>
      <c r="BN1012" s="51">
        <f t="shared" si="357"/>
        <v>77700596.76000528</v>
      </c>
    </row>
    <row r="1013" spans="59:66" x14ac:dyDescent="0.25">
      <c r="BG1013" s="50" t="str">
        <f t="shared" si="356"/>
        <v>2022DezembroArgentina</v>
      </c>
      <c r="BH1013" s="2">
        <v>2022</v>
      </c>
      <c r="BI1013" s="55" t="s">
        <v>65</v>
      </c>
      <c r="BJ1013" s="55" t="str">
        <f t="shared" si="358"/>
        <v>Dezembro/2022</v>
      </c>
      <c r="BK1013" s="2" t="s">
        <v>5</v>
      </c>
      <c r="BL1013" s="2" t="s">
        <v>7</v>
      </c>
      <c r="BM1013" s="52" t="s">
        <v>1204</v>
      </c>
      <c r="BN1013" s="51">
        <f t="shared" si="357"/>
        <v>7088475.4938952206</v>
      </c>
    </row>
    <row r="1014" spans="59:66" x14ac:dyDescent="0.25">
      <c r="BG1014" s="50" t="str">
        <f t="shared" si="356"/>
        <v>2022DezembroColômbia</v>
      </c>
      <c r="BH1014" s="2">
        <v>2022</v>
      </c>
      <c r="BI1014" s="55" t="s">
        <v>65</v>
      </c>
      <c r="BJ1014" s="55" t="str">
        <f t="shared" si="358"/>
        <v>Dezembro/2022</v>
      </c>
      <c r="BK1014" s="2" t="s">
        <v>5</v>
      </c>
      <c r="BL1014" s="2" t="s">
        <v>8</v>
      </c>
      <c r="BM1014" s="52" t="s">
        <v>1204</v>
      </c>
      <c r="BN1014" s="51">
        <f t="shared" si="357"/>
        <v>5725307.129684601</v>
      </c>
    </row>
    <row r="1015" spans="59:66" x14ac:dyDescent="0.25">
      <c r="BG1015" s="50" t="str">
        <f t="shared" si="356"/>
        <v>2022DezembroChile</v>
      </c>
      <c r="BH1015" s="2">
        <v>2022</v>
      </c>
      <c r="BI1015" s="55" t="s">
        <v>65</v>
      </c>
      <c r="BJ1015" s="55" t="str">
        <f t="shared" si="358"/>
        <v>Dezembro/2022</v>
      </c>
      <c r="BK1015" s="2" t="s">
        <v>5</v>
      </c>
      <c r="BL1015" s="2" t="s">
        <v>9</v>
      </c>
      <c r="BM1015" s="52" t="s">
        <v>1204</v>
      </c>
      <c r="BN1015" s="51">
        <f t="shared" si="357"/>
        <v>5043722.9475792907</v>
      </c>
    </row>
    <row r="1016" spans="59:66" x14ac:dyDescent="0.25">
      <c r="BG1016" s="50" t="str">
        <f t="shared" si="356"/>
        <v>2022DezembroPeru</v>
      </c>
      <c r="BH1016" s="2">
        <v>2022</v>
      </c>
      <c r="BI1016" s="55" t="s">
        <v>65</v>
      </c>
      <c r="BJ1016" s="55" t="str">
        <f t="shared" si="358"/>
        <v>Dezembro/2022</v>
      </c>
      <c r="BK1016" s="2" t="s">
        <v>5</v>
      </c>
      <c r="BL1016" s="2" t="s">
        <v>10</v>
      </c>
      <c r="BM1016" s="52" t="s">
        <v>1204</v>
      </c>
      <c r="BN1016" s="51">
        <f t="shared" si="357"/>
        <v>4362138.7654739814</v>
      </c>
    </row>
    <row r="1017" spans="59:66" x14ac:dyDescent="0.25">
      <c r="BG1017" s="50" t="str">
        <f t="shared" si="356"/>
        <v>2022DezembroUruguai</v>
      </c>
      <c r="BH1017" s="2">
        <v>2022</v>
      </c>
      <c r="BI1017" s="55" t="s">
        <v>65</v>
      </c>
      <c r="BJ1017" s="55" t="str">
        <f t="shared" si="358"/>
        <v>Dezembro/2022</v>
      </c>
      <c r="BK1017" s="2" t="s">
        <v>5</v>
      </c>
      <c r="BL1017" s="2" t="s">
        <v>11</v>
      </c>
      <c r="BM1017" s="52" t="s">
        <v>1204</v>
      </c>
      <c r="BN1017" s="51">
        <f t="shared" si="357"/>
        <v>2181069.3827369912</v>
      </c>
    </row>
    <row r="1018" spans="59:66" x14ac:dyDescent="0.25">
      <c r="BG1018" s="50" t="str">
        <f t="shared" si="356"/>
        <v>2022DezembroVenezuela</v>
      </c>
      <c r="BH1018" s="2">
        <v>2022</v>
      </c>
      <c r="BI1018" s="55" t="s">
        <v>65</v>
      </c>
      <c r="BJ1018" s="55" t="str">
        <f t="shared" si="358"/>
        <v>Dezembro/2022</v>
      </c>
      <c r="BK1018" s="2" t="s">
        <v>5</v>
      </c>
      <c r="BL1018" s="2" t="s">
        <v>12</v>
      </c>
      <c r="BM1018" s="52" t="s">
        <v>1204</v>
      </c>
      <c r="BN1018" s="51">
        <f t="shared" si="357"/>
        <v>572530.71296846017</v>
      </c>
    </row>
    <row r="1019" spans="59:66" x14ac:dyDescent="0.25">
      <c r="BG1019" s="50" t="str">
        <f t="shared" si="356"/>
        <v>2022DezembroParaguai</v>
      </c>
      <c r="BH1019" s="2">
        <v>2022</v>
      </c>
      <c r="BI1019" s="55" t="s">
        <v>65</v>
      </c>
      <c r="BJ1019" s="55" t="str">
        <f t="shared" si="358"/>
        <v>Dezembro/2022</v>
      </c>
      <c r="BK1019" s="2" t="s">
        <v>5</v>
      </c>
      <c r="BL1019" s="2" t="s">
        <v>13</v>
      </c>
      <c r="BM1019" s="52" t="s">
        <v>1204</v>
      </c>
      <c r="BN1019" s="51">
        <f t="shared" si="357"/>
        <v>436213.87654739822</v>
      </c>
    </row>
    <row r="1020" spans="59:66" x14ac:dyDescent="0.25">
      <c r="BG1020" s="50" t="str">
        <f t="shared" si="356"/>
        <v>2022DezembroEquador</v>
      </c>
      <c r="BH1020" s="2">
        <v>2022</v>
      </c>
      <c r="BI1020" s="55" t="s">
        <v>65</v>
      </c>
      <c r="BJ1020" s="55" t="str">
        <f t="shared" si="358"/>
        <v>Dezembro/2022</v>
      </c>
      <c r="BK1020" s="2" t="s">
        <v>5</v>
      </c>
      <c r="BL1020" s="2" t="s">
        <v>14</v>
      </c>
      <c r="BM1020" s="52" t="s">
        <v>1204</v>
      </c>
      <c r="BN1020" s="51">
        <f t="shared" si="357"/>
        <v>504372.29475792911</v>
      </c>
    </row>
    <row r="1021" spans="59:66" x14ac:dyDescent="0.25">
      <c r="BG1021" s="50" t="str">
        <f t="shared" si="356"/>
        <v>2022DezembroBolívia</v>
      </c>
      <c r="BH1021" s="2">
        <v>2022</v>
      </c>
      <c r="BI1021" s="55" t="s">
        <v>65</v>
      </c>
      <c r="BJ1021" s="55" t="str">
        <f t="shared" si="358"/>
        <v>Dezembro/2022</v>
      </c>
      <c r="BK1021" s="2" t="s">
        <v>5</v>
      </c>
      <c r="BL1021" s="2" t="s">
        <v>15</v>
      </c>
      <c r="BM1021" s="52" t="s">
        <v>1204</v>
      </c>
      <c r="BN1021" s="51">
        <f t="shared" si="357"/>
        <v>218106.93827369911</v>
      </c>
    </row>
    <row r="1022" spans="59:66" x14ac:dyDescent="0.25">
      <c r="BG1022" s="50" t="str">
        <f t="shared" si="356"/>
        <v>2022DezembroOutros - América do Sul</v>
      </c>
      <c r="BH1022" s="2">
        <v>2022</v>
      </c>
      <c r="BI1022" s="55" t="s">
        <v>65</v>
      </c>
      <c r="BJ1022" s="55" t="str">
        <f t="shared" si="358"/>
        <v>Dezembro/2022</v>
      </c>
      <c r="BK1022" s="2" t="s">
        <v>5</v>
      </c>
      <c r="BL1022" s="2" t="s">
        <v>1193</v>
      </c>
      <c r="BM1022" s="52" t="s">
        <v>1204</v>
      </c>
      <c r="BN1022" s="51">
        <f t="shared" si="357"/>
        <v>183522.11125007385</v>
      </c>
    </row>
    <row r="1023" spans="59:66" x14ac:dyDescent="0.25">
      <c r="BG1023" s="50" t="str">
        <f t="shared" si="356"/>
        <v>2022JaneiroBrasil</v>
      </c>
      <c r="BH1023" s="2">
        <v>2022</v>
      </c>
      <c r="BI1023" s="55" t="s">
        <v>16</v>
      </c>
      <c r="BJ1023" s="55" t="str">
        <f t="shared" si="358"/>
        <v>Janeiro/2022</v>
      </c>
      <c r="BK1023" s="2" t="s">
        <v>5</v>
      </c>
      <c r="BL1023" s="2" t="s">
        <v>6</v>
      </c>
      <c r="BM1023" s="52" t="s">
        <v>1201</v>
      </c>
      <c r="BN1023" s="51">
        <f t="shared" si="357"/>
        <v>3170474.3201519055</v>
      </c>
    </row>
    <row r="1024" spans="59:66" x14ac:dyDescent="0.25">
      <c r="BG1024" s="50" t="str">
        <f t="shared" si="356"/>
        <v>2022JaneiroArgentina</v>
      </c>
      <c r="BH1024" s="2">
        <v>2022</v>
      </c>
      <c r="BI1024" s="55" t="s">
        <v>16</v>
      </c>
      <c r="BJ1024" s="55" t="str">
        <f t="shared" si="358"/>
        <v>Janeiro/2022</v>
      </c>
      <c r="BK1024" s="2" t="s">
        <v>5</v>
      </c>
      <c r="BL1024" s="2" t="s">
        <v>7</v>
      </c>
      <c r="BM1024" s="52" t="s">
        <v>1201</v>
      </c>
      <c r="BN1024" s="51">
        <f t="shared" si="357"/>
        <v>1268189.7280607622</v>
      </c>
    </row>
    <row r="1025" spans="59:66" x14ac:dyDescent="0.25">
      <c r="BG1025" s="50" t="str">
        <f t="shared" si="356"/>
        <v>2022JaneiroColômbia</v>
      </c>
      <c r="BH1025" s="2">
        <v>2022</v>
      </c>
      <c r="BI1025" s="55" t="s">
        <v>16</v>
      </c>
      <c r="BJ1025" s="55" t="str">
        <f t="shared" si="358"/>
        <v>Janeiro/2022</v>
      </c>
      <c r="BK1025" s="2" t="s">
        <v>5</v>
      </c>
      <c r="BL1025" s="2" t="s">
        <v>8</v>
      </c>
      <c r="BM1025" s="52" t="s">
        <v>1201</v>
      </c>
      <c r="BN1025" s="51">
        <f t="shared" si="357"/>
        <v>317047.43201519048</v>
      </c>
    </row>
    <row r="1026" spans="59:66" x14ac:dyDescent="0.25">
      <c r="BG1026" s="50" t="str">
        <f t="shared" si="356"/>
        <v>2022JaneiroChile</v>
      </c>
      <c r="BH1026" s="2">
        <v>2022</v>
      </c>
      <c r="BI1026" s="55" t="s">
        <v>16</v>
      </c>
      <c r="BJ1026" s="55" t="str">
        <f t="shared" si="358"/>
        <v>Janeiro/2022</v>
      </c>
      <c r="BK1026" s="2" t="s">
        <v>5</v>
      </c>
      <c r="BL1026" s="2" t="s">
        <v>9</v>
      </c>
      <c r="BM1026" s="52" t="s">
        <v>1201</v>
      </c>
      <c r="BN1026" s="51">
        <f t="shared" si="357"/>
        <v>634094.86403038108</v>
      </c>
    </row>
    <row r="1027" spans="59:66" x14ac:dyDescent="0.25">
      <c r="BG1027" s="50" t="str">
        <f t="shared" ref="BG1027:BG1090" si="359">BH1027&amp;BI1027&amp;BL1027</f>
        <v>2022JaneiroPeru</v>
      </c>
      <c r="BH1027" s="2">
        <v>2022</v>
      </c>
      <c r="BI1027" s="55" t="s">
        <v>16</v>
      </c>
      <c r="BJ1027" s="55" t="str">
        <f t="shared" si="358"/>
        <v>Janeiro/2022</v>
      </c>
      <c r="BK1027" s="2" t="s">
        <v>5</v>
      </c>
      <c r="BL1027" s="2" t="s">
        <v>10</v>
      </c>
      <c r="BM1027" s="52" t="s">
        <v>1201</v>
      </c>
      <c r="BN1027" s="51">
        <f t="shared" ref="BN1027:BN1090" si="360">VLOOKUP(BG1027,AC:AQ,VLOOKUP(BM1027,$BP$2:$BQ$16,2,FALSE),FALSE)</f>
        <v>126818.97280607618</v>
      </c>
    </row>
    <row r="1028" spans="59:66" x14ac:dyDescent="0.25">
      <c r="BG1028" s="50" t="str">
        <f t="shared" si="359"/>
        <v>2022JaneiroUruguai</v>
      </c>
      <c r="BH1028" s="2">
        <v>2022</v>
      </c>
      <c r="BI1028" s="55" t="s">
        <v>16</v>
      </c>
      <c r="BJ1028" s="55" t="str">
        <f t="shared" ref="BJ1028:BJ1091" si="361">BI1028&amp;"/"&amp;BH1028</f>
        <v>Janeiro/2022</v>
      </c>
      <c r="BK1028" s="2" t="s">
        <v>5</v>
      </c>
      <c r="BL1028" s="2" t="s">
        <v>11</v>
      </c>
      <c r="BM1028" s="52" t="s">
        <v>1201</v>
      </c>
      <c r="BN1028" s="51">
        <f t="shared" si="360"/>
        <v>63409.486403038107</v>
      </c>
    </row>
    <row r="1029" spans="59:66" x14ac:dyDescent="0.25">
      <c r="BG1029" s="50" t="str">
        <f t="shared" si="359"/>
        <v>2022JaneiroVenezuela</v>
      </c>
      <c r="BH1029" s="2">
        <v>2022</v>
      </c>
      <c r="BI1029" s="55" t="s">
        <v>16</v>
      </c>
      <c r="BJ1029" s="55" t="str">
        <f t="shared" si="361"/>
        <v>Janeiro/2022</v>
      </c>
      <c r="BK1029" s="2" t="s">
        <v>5</v>
      </c>
      <c r="BL1029" s="2" t="s">
        <v>12</v>
      </c>
      <c r="BM1029" s="52" t="s">
        <v>1201</v>
      </c>
      <c r="BN1029" s="51">
        <f t="shared" si="360"/>
        <v>31704.743201519053</v>
      </c>
    </row>
    <row r="1030" spans="59:66" x14ac:dyDescent="0.25">
      <c r="BG1030" s="50" t="str">
        <f t="shared" si="359"/>
        <v>2022JaneiroParaguai</v>
      </c>
      <c r="BH1030" s="2">
        <v>2022</v>
      </c>
      <c r="BI1030" s="55" t="s">
        <v>16</v>
      </c>
      <c r="BJ1030" s="55" t="str">
        <f t="shared" si="361"/>
        <v>Janeiro/2022</v>
      </c>
      <c r="BK1030" s="2" t="s">
        <v>5</v>
      </c>
      <c r="BL1030" s="2" t="s">
        <v>13</v>
      </c>
      <c r="BM1030" s="52" t="s">
        <v>1201</v>
      </c>
      <c r="BN1030" s="51">
        <f t="shared" si="360"/>
        <v>15852.371600759527</v>
      </c>
    </row>
    <row r="1031" spans="59:66" x14ac:dyDescent="0.25">
      <c r="BG1031" s="50" t="str">
        <f t="shared" si="359"/>
        <v>2022JaneiroEquador</v>
      </c>
      <c r="BH1031" s="2">
        <v>2022</v>
      </c>
      <c r="BI1031" s="55" t="s">
        <v>16</v>
      </c>
      <c r="BJ1031" s="55" t="str">
        <f t="shared" si="361"/>
        <v>Janeiro/2022</v>
      </c>
      <c r="BK1031" s="2" t="s">
        <v>5</v>
      </c>
      <c r="BL1031" s="2" t="s">
        <v>14</v>
      </c>
      <c r="BM1031" s="52" t="s">
        <v>1201</v>
      </c>
      <c r="BN1031" s="51">
        <f t="shared" si="360"/>
        <v>105259.74742904324</v>
      </c>
    </row>
    <row r="1032" spans="59:66" x14ac:dyDescent="0.25">
      <c r="BG1032" s="50" t="str">
        <f t="shared" si="359"/>
        <v>2022JaneiroBolívia</v>
      </c>
      <c r="BH1032" s="2">
        <v>2022</v>
      </c>
      <c r="BI1032" s="55" t="s">
        <v>16</v>
      </c>
      <c r="BJ1032" s="55" t="str">
        <f t="shared" si="361"/>
        <v>Janeiro/2022</v>
      </c>
      <c r="BK1032" s="2" t="s">
        <v>5</v>
      </c>
      <c r="BL1032" s="2" t="s">
        <v>15</v>
      </c>
      <c r="BM1032" s="52" t="s">
        <v>1201</v>
      </c>
      <c r="BN1032" s="51">
        <f t="shared" si="360"/>
        <v>7926.1858003797624</v>
      </c>
    </row>
    <row r="1033" spans="59:66" x14ac:dyDescent="0.25">
      <c r="BG1033" s="50" t="str">
        <f t="shared" si="359"/>
        <v>2022JaneiroOutros - América do Sul</v>
      </c>
      <c r="BH1033" s="2">
        <v>2022</v>
      </c>
      <c r="BI1033" s="55" t="s">
        <v>16</v>
      </c>
      <c r="BJ1033" s="55" t="str">
        <f t="shared" si="361"/>
        <v>Janeiro/2022</v>
      </c>
      <c r="BK1033" s="2" t="s">
        <v>5</v>
      </c>
      <c r="BL1033" s="2" t="s">
        <v>1193</v>
      </c>
      <c r="BM1033" s="52" t="s">
        <v>1201</v>
      </c>
      <c r="BN1033" s="51">
        <f t="shared" si="360"/>
        <v>7337.8363515401461</v>
      </c>
    </row>
    <row r="1034" spans="59:66" x14ac:dyDescent="0.25">
      <c r="BG1034" s="50" t="str">
        <f t="shared" si="359"/>
        <v>2022FevereiroBrasil</v>
      </c>
      <c r="BH1034" s="2">
        <v>2022</v>
      </c>
      <c r="BI1034" s="55" t="s">
        <v>55</v>
      </c>
      <c r="BJ1034" s="55" t="str">
        <f t="shared" si="361"/>
        <v>Fevereiro/2022</v>
      </c>
      <c r="BK1034" s="2" t="s">
        <v>5</v>
      </c>
      <c r="BL1034" s="2" t="s">
        <v>6</v>
      </c>
      <c r="BM1034" s="52" t="s">
        <v>1201</v>
      </c>
      <c r="BN1034" s="51">
        <f t="shared" si="360"/>
        <v>2841484.2852411014</v>
      </c>
    </row>
    <row r="1035" spans="59:66" x14ac:dyDescent="0.25">
      <c r="BG1035" s="50" t="str">
        <f t="shared" si="359"/>
        <v>2022FevereiroArgentina</v>
      </c>
      <c r="BH1035" s="2">
        <v>2022</v>
      </c>
      <c r="BI1035" s="55" t="s">
        <v>55</v>
      </c>
      <c r="BJ1035" s="55" t="str">
        <f t="shared" si="361"/>
        <v>Fevereiro/2022</v>
      </c>
      <c r="BK1035" s="2" t="s">
        <v>5</v>
      </c>
      <c r="BL1035" s="2" t="s">
        <v>7</v>
      </c>
      <c r="BM1035" s="52" t="s">
        <v>1201</v>
      </c>
      <c r="BN1035" s="51">
        <f t="shared" si="360"/>
        <v>1147959.6512374049</v>
      </c>
    </row>
    <row r="1036" spans="59:66" x14ac:dyDescent="0.25">
      <c r="BG1036" s="50" t="str">
        <f t="shared" si="359"/>
        <v>2022FevereiroColômbia</v>
      </c>
      <c r="BH1036" s="2">
        <v>2022</v>
      </c>
      <c r="BI1036" s="55" t="s">
        <v>55</v>
      </c>
      <c r="BJ1036" s="55" t="str">
        <f t="shared" si="361"/>
        <v>Fevereiro/2022</v>
      </c>
      <c r="BK1036" s="2" t="s">
        <v>5</v>
      </c>
      <c r="BL1036" s="2" t="s">
        <v>8</v>
      </c>
      <c r="BM1036" s="52" t="s">
        <v>1201</v>
      </c>
      <c r="BN1036" s="51">
        <f t="shared" si="360"/>
        <v>286674.19233321334</v>
      </c>
    </row>
    <row r="1037" spans="59:66" x14ac:dyDescent="0.25">
      <c r="BG1037" s="50" t="str">
        <f t="shared" si="359"/>
        <v>2022FevereiroChile</v>
      </c>
      <c r="BH1037" s="2">
        <v>2022</v>
      </c>
      <c r="BI1037" s="55" t="s">
        <v>55</v>
      </c>
      <c r="BJ1037" s="55" t="str">
        <f t="shared" si="361"/>
        <v>Fevereiro/2022</v>
      </c>
      <c r="BK1037" s="2" t="s">
        <v>5</v>
      </c>
      <c r="BL1037" s="2" t="s">
        <v>9</v>
      </c>
      <c r="BM1037" s="52" t="s">
        <v>1201</v>
      </c>
      <c r="BN1037" s="51">
        <f t="shared" si="360"/>
        <v>573348.38466642669</v>
      </c>
    </row>
    <row r="1038" spans="59:66" x14ac:dyDescent="0.25">
      <c r="BG1038" s="50" t="str">
        <f t="shared" si="359"/>
        <v>2022FevereiroPeru</v>
      </c>
      <c r="BH1038" s="2">
        <v>2022</v>
      </c>
      <c r="BI1038" s="55" t="s">
        <v>55</v>
      </c>
      <c r="BJ1038" s="55" t="str">
        <f t="shared" si="361"/>
        <v>Fevereiro/2022</v>
      </c>
      <c r="BK1038" s="2" t="s">
        <v>5</v>
      </c>
      <c r="BL1038" s="2" t="s">
        <v>10</v>
      </c>
      <c r="BM1038" s="52" t="s">
        <v>1201</v>
      </c>
      <c r="BN1038" s="51">
        <f t="shared" si="360"/>
        <v>114795.96512374049</v>
      </c>
    </row>
    <row r="1039" spans="59:66" x14ac:dyDescent="0.25">
      <c r="BG1039" s="50" t="str">
        <f t="shared" si="359"/>
        <v>2022FevereiroUruguai</v>
      </c>
      <c r="BH1039" s="2">
        <v>2022</v>
      </c>
      <c r="BI1039" s="55" t="s">
        <v>55</v>
      </c>
      <c r="BJ1039" s="55" t="str">
        <f t="shared" si="361"/>
        <v>Fevereiro/2022</v>
      </c>
      <c r="BK1039" s="2" t="s">
        <v>5</v>
      </c>
      <c r="BL1039" s="2" t="s">
        <v>11</v>
      </c>
      <c r="BM1039" s="52" t="s">
        <v>1201</v>
      </c>
      <c r="BN1039" s="51">
        <f t="shared" si="360"/>
        <v>57334.83846664265</v>
      </c>
    </row>
    <row r="1040" spans="59:66" x14ac:dyDescent="0.25">
      <c r="BG1040" s="50" t="str">
        <f t="shared" si="359"/>
        <v>2022FevereiroVenezuela</v>
      </c>
      <c r="BH1040" s="2">
        <v>2022</v>
      </c>
      <c r="BI1040" s="55" t="s">
        <v>55</v>
      </c>
      <c r="BJ1040" s="55" t="str">
        <f t="shared" si="361"/>
        <v>Fevereiro/2022</v>
      </c>
      <c r="BK1040" s="2" t="s">
        <v>5</v>
      </c>
      <c r="BL1040" s="2" t="s">
        <v>12</v>
      </c>
      <c r="BM1040" s="52" t="s">
        <v>1201</v>
      </c>
      <c r="BN1040" s="51">
        <f t="shared" si="360"/>
        <v>28667.419233321329</v>
      </c>
    </row>
    <row r="1041" spans="59:66" x14ac:dyDescent="0.25">
      <c r="BG1041" s="50" t="str">
        <f t="shared" si="359"/>
        <v>2022FevereiroParaguai</v>
      </c>
      <c r="BH1041" s="2">
        <v>2022</v>
      </c>
      <c r="BI1041" s="55" t="s">
        <v>55</v>
      </c>
      <c r="BJ1041" s="55" t="str">
        <f t="shared" si="361"/>
        <v>Fevereiro/2022</v>
      </c>
      <c r="BK1041" s="2" t="s">
        <v>5</v>
      </c>
      <c r="BL1041" s="2" t="s">
        <v>13</v>
      </c>
      <c r="BM1041" s="52" t="s">
        <v>1201</v>
      </c>
      <c r="BN1041" s="51">
        <f t="shared" si="360"/>
        <v>14270.565521433085</v>
      </c>
    </row>
    <row r="1042" spans="59:66" x14ac:dyDescent="0.25">
      <c r="BG1042" s="50" t="str">
        <f t="shared" si="359"/>
        <v>2022FevereiroEquador</v>
      </c>
      <c r="BH1042" s="2">
        <v>2022</v>
      </c>
      <c r="BI1042" s="55" t="s">
        <v>55</v>
      </c>
      <c r="BJ1042" s="55" t="str">
        <f t="shared" si="361"/>
        <v>Fevereiro/2022</v>
      </c>
      <c r="BK1042" s="2" t="s">
        <v>5</v>
      </c>
      <c r="BL1042" s="2" t="s">
        <v>14</v>
      </c>
      <c r="BM1042" s="52" t="s">
        <v>1201</v>
      </c>
      <c r="BN1042" s="51">
        <f t="shared" si="360"/>
        <v>94716.142841370034</v>
      </c>
    </row>
    <row r="1043" spans="59:66" x14ac:dyDescent="0.25">
      <c r="BG1043" s="50" t="str">
        <f t="shared" si="359"/>
        <v>2022FevereiroBolívia</v>
      </c>
      <c r="BH1043" s="2">
        <v>2022</v>
      </c>
      <c r="BI1043" s="55" t="s">
        <v>55</v>
      </c>
      <c r="BJ1043" s="55" t="str">
        <f t="shared" si="361"/>
        <v>Fevereiro/2022</v>
      </c>
      <c r="BK1043" s="2" t="s">
        <v>5</v>
      </c>
      <c r="BL1043" s="2" t="s">
        <v>15</v>
      </c>
      <c r="BM1043" s="52" t="s">
        <v>1201</v>
      </c>
      <c r="BN1043" s="51">
        <f t="shared" si="360"/>
        <v>7072.1386654889629</v>
      </c>
    </row>
    <row r="1044" spans="59:66" x14ac:dyDescent="0.25">
      <c r="BG1044" s="50" t="str">
        <f t="shared" si="359"/>
        <v>2022FevereiroOutros - América do Sul</v>
      </c>
      <c r="BH1044" s="2">
        <v>2022</v>
      </c>
      <c r="BI1044" s="55" t="s">
        <v>55</v>
      </c>
      <c r="BJ1044" s="55" t="str">
        <f t="shared" si="361"/>
        <v>Fevereiro/2022</v>
      </c>
      <c r="BK1044" s="2" t="s">
        <v>5</v>
      </c>
      <c r="BL1044" s="2" t="s">
        <v>1193</v>
      </c>
      <c r="BM1044" s="52" t="s">
        <v>1201</v>
      </c>
      <c r="BN1044" s="51">
        <f t="shared" si="360"/>
        <v>6980.5357353932941</v>
      </c>
    </row>
    <row r="1045" spans="59:66" x14ac:dyDescent="0.25">
      <c r="BG1045" s="50" t="str">
        <f t="shared" si="359"/>
        <v>2022MarçoBrasil</v>
      </c>
      <c r="BH1045" s="2">
        <v>2022</v>
      </c>
      <c r="BI1045" s="55" t="s">
        <v>56</v>
      </c>
      <c r="BJ1045" s="55" t="str">
        <f t="shared" si="361"/>
        <v>Março/2022</v>
      </c>
      <c r="BK1045" s="2" t="s">
        <v>5</v>
      </c>
      <c r="BL1045" s="2" t="s">
        <v>6</v>
      </c>
      <c r="BM1045" s="52" t="s">
        <v>1201</v>
      </c>
      <c r="BN1045" s="51">
        <f t="shared" si="360"/>
        <v>3170040.109145157</v>
      </c>
    </row>
    <row r="1046" spans="59:66" x14ac:dyDescent="0.25">
      <c r="BG1046" s="50" t="str">
        <f t="shared" si="359"/>
        <v>2022MarçoArgentina</v>
      </c>
      <c r="BH1046" s="2">
        <v>2022</v>
      </c>
      <c r="BI1046" s="55" t="s">
        <v>56</v>
      </c>
      <c r="BJ1046" s="55" t="str">
        <f t="shared" si="361"/>
        <v>Março/2022</v>
      </c>
      <c r="BK1046" s="2" t="s">
        <v>5</v>
      </c>
      <c r="BL1046" s="2" t="s">
        <v>7</v>
      </c>
      <c r="BM1046" s="52" t="s">
        <v>1201</v>
      </c>
      <c r="BN1046" s="51">
        <f t="shared" si="360"/>
        <v>1268016.0436580628</v>
      </c>
    </row>
    <row r="1047" spans="59:66" x14ac:dyDescent="0.25">
      <c r="BG1047" s="50" t="str">
        <f t="shared" si="359"/>
        <v>2022MarçoColômbia</v>
      </c>
      <c r="BH1047" s="2">
        <v>2022</v>
      </c>
      <c r="BI1047" s="55" t="s">
        <v>56</v>
      </c>
      <c r="BJ1047" s="55" t="str">
        <f t="shared" si="361"/>
        <v>Março/2022</v>
      </c>
      <c r="BK1047" s="2" t="s">
        <v>5</v>
      </c>
      <c r="BL1047" s="2" t="s">
        <v>8</v>
      </c>
      <c r="BM1047" s="52" t="s">
        <v>1201</v>
      </c>
      <c r="BN1047" s="51">
        <f t="shared" si="360"/>
        <v>317004.01091451576</v>
      </c>
    </row>
    <row r="1048" spans="59:66" x14ac:dyDescent="0.25">
      <c r="BG1048" s="50" t="str">
        <f t="shared" si="359"/>
        <v>2022MarçoChile</v>
      </c>
      <c r="BH1048" s="2">
        <v>2022</v>
      </c>
      <c r="BI1048" s="55" t="s">
        <v>56</v>
      </c>
      <c r="BJ1048" s="55" t="str">
        <f t="shared" si="361"/>
        <v>Março/2022</v>
      </c>
      <c r="BK1048" s="2" t="s">
        <v>5</v>
      </c>
      <c r="BL1048" s="2" t="s">
        <v>9</v>
      </c>
      <c r="BM1048" s="52" t="s">
        <v>1201</v>
      </c>
      <c r="BN1048" s="51">
        <f t="shared" si="360"/>
        <v>634008.02182903141</v>
      </c>
    </row>
    <row r="1049" spans="59:66" x14ac:dyDescent="0.25">
      <c r="BG1049" s="50" t="str">
        <f t="shared" si="359"/>
        <v>2022MarçoPeru</v>
      </c>
      <c r="BH1049" s="2">
        <v>2022</v>
      </c>
      <c r="BI1049" s="55" t="s">
        <v>56</v>
      </c>
      <c r="BJ1049" s="55" t="str">
        <f t="shared" si="361"/>
        <v>Março/2022</v>
      </c>
      <c r="BK1049" s="2" t="s">
        <v>5</v>
      </c>
      <c r="BL1049" s="2" t="s">
        <v>10</v>
      </c>
      <c r="BM1049" s="52" t="s">
        <v>1201</v>
      </c>
      <c r="BN1049" s="51">
        <f t="shared" si="360"/>
        <v>126801.6043658063</v>
      </c>
    </row>
    <row r="1050" spans="59:66" x14ac:dyDescent="0.25">
      <c r="BG1050" s="50" t="str">
        <f t="shared" si="359"/>
        <v>2022MarçoUruguai</v>
      </c>
      <c r="BH1050" s="2">
        <v>2022</v>
      </c>
      <c r="BI1050" s="55" t="s">
        <v>56</v>
      </c>
      <c r="BJ1050" s="55" t="str">
        <f t="shared" si="361"/>
        <v>Março/2022</v>
      </c>
      <c r="BK1050" s="2" t="s">
        <v>5</v>
      </c>
      <c r="BL1050" s="2" t="s">
        <v>11</v>
      </c>
      <c r="BM1050" s="52" t="s">
        <v>1201</v>
      </c>
      <c r="BN1050" s="51">
        <f t="shared" si="360"/>
        <v>63400.802182903142</v>
      </c>
    </row>
    <row r="1051" spans="59:66" x14ac:dyDescent="0.25">
      <c r="BG1051" s="50" t="str">
        <f t="shared" si="359"/>
        <v>2022MarçoVenezuela</v>
      </c>
      <c r="BH1051" s="2">
        <v>2022</v>
      </c>
      <c r="BI1051" s="55" t="s">
        <v>56</v>
      </c>
      <c r="BJ1051" s="55" t="str">
        <f t="shared" si="361"/>
        <v>Março/2022</v>
      </c>
      <c r="BK1051" s="2" t="s">
        <v>5</v>
      </c>
      <c r="BL1051" s="2" t="s">
        <v>12</v>
      </c>
      <c r="BM1051" s="52" t="s">
        <v>1201</v>
      </c>
      <c r="BN1051" s="51">
        <f t="shared" si="360"/>
        <v>31700.401091451575</v>
      </c>
    </row>
    <row r="1052" spans="59:66" x14ac:dyDescent="0.25">
      <c r="BG1052" s="50" t="str">
        <f t="shared" si="359"/>
        <v>2022MarçoParaguai</v>
      </c>
      <c r="BH1052" s="2">
        <v>2022</v>
      </c>
      <c r="BI1052" s="55" t="s">
        <v>56</v>
      </c>
      <c r="BJ1052" s="55" t="str">
        <f t="shared" si="361"/>
        <v>Março/2022</v>
      </c>
      <c r="BK1052" s="2" t="s">
        <v>5</v>
      </c>
      <c r="BL1052" s="2" t="s">
        <v>13</v>
      </c>
      <c r="BM1052" s="52" t="s">
        <v>1201</v>
      </c>
      <c r="BN1052" s="51">
        <f t="shared" si="360"/>
        <v>15850.200545725786</v>
      </c>
    </row>
    <row r="1053" spans="59:66" x14ac:dyDescent="0.25">
      <c r="BG1053" s="50" t="str">
        <f t="shared" si="359"/>
        <v>2022MarçoEquador</v>
      </c>
      <c r="BH1053" s="2">
        <v>2022</v>
      </c>
      <c r="BI1053" s="55" t="s">
        <v>56</v>
      </c>
      <c r="BJ1053" s="55" t="str">
        <f t="shared" si="361"/>
        <v>Março/2022</v>
      </c>
      <c r="BK1053" s="2" t="s">
        <v>5</v>
      </c>
      <c r="BL1053" s="2" t="s">
        <v>14</v>
      </c>
      <c r="BM1053" s="52" t="s">
        <v>1201</v>
      </c>
      <c r="BN1053" s="51">
        <f t="shared" si="360"/>
        <v>105245.3316236192</v>
      </c>
    </row>
    <row r="1054" spans="59:66" x14ac:dyDescent="0.25">
      <c r="BG1054" s="50" t="str">
        <f t="shared" si="359"/>
        <v>2022MarçoBolívia</v>
      </c>
      <c r="BH1054" s="2">
        <v>2022</v>
      </c>
      <c r="BI1054" s="55" t="s">
        <v>56</v>
      </c>
      <c r="BJ1054" s="55" t="str">
        <f t="shared" si="361"/>
        <v>Março/2022</v>
      </c>
      <c r="BK1054" s="2" t="s">
        <v>5</v>
      </c>
      <c r="BL1054" s="2" t="s">
        <v>15</v>
      </c>
      <c r="BM1054" s="52" t="s">
        <v>1201</v>
      </c>
      <c r="BN1054" s="51">
        <f t="shared" si="360"/>
        <v>7925.1002728628937</v>
      </c>
    </row>
    <row r="1055" spans="59:66" x14ac:dyDescent="0.25">
      <c r="BG1055" s="50" t="str">
        <f t="shared" si="359"/>
        <v>2022MarçoOutros - América do Sul</v>
      </c>
      <c r="BH1055" s="2">
        <v>2022</v>
      </c>
      <c r="BI1055" s="55" t="s">
        <v>56</v>
      </c>
      <c r="BJ1055" s="55" t="str">
        <f t="shared" si="361"/>
        <v>Março/2022</v>
      </c>
      <c r="BK1055" s="2" t="s">
        <v>5</v>
      </c>
      <c r="BL1055" s="2" t="s">
        <v>1193</v>
      </c>
      <c r="BM1055" s="52" t="s">
        <v>1201</v>
      </c>
      <c r="BN1055" s="51">
        <f t="shared" si="360"/>
        <v>8124.0622214592258</v>
      </c>
    </row>
    <row r="1056" spans="59:66" x14ac:dyDescent="0.25">
      <c r="BG1056" s="50" t="str">
        <f t="shared" si="359"/>
        <v>2022AbrilBrasil</v>
      </c>
      <c r="BH1056" s="2">
        <v>2022</v>
      </c>
      <c r="BI1056" s="55" t="s">
        <v>57</v>
      </c>
      <c r="BJ1056" s="55" t="str">
        <f t="shared" si="361"/>
        <v>Abril/2022</v>
      </c>
      <c r="BK1056" s="2" t="s">
        <v>5</v>
      </c>
      <c r="BL1056" s="2" t="s">
        <v>6</v>
      </c>
      <c r="BM1056" s="52" t="s">
        <v>1201</v>
      </c>
      <c r="BN1056" s="51">
        <f t="shared" si="360"/>
        <v>3499584.426238792</v>
      </c>
    </row>
    <row r="1057" spans="59:66" x14ac:dyDescent="0.25">
      <c r="BG1057" s="50" t="str">
        <f t="shared" si="359"/>
        <v>2022AbrilArgentina</v>
      </c>
      <c r="BH1057" s="2">
        <v>2022</v>
      </c>
      <c r="BI1057" s="55" t="s">
        <v>57</v>
      </c>
      <c r="BJ1057" s="55" t="str">
        <f t="shared" si="361"/>
        <v>Abril/2022</v>
      </c>
      <c r="BK1057" s="2" t="s">
        <v>5</v>
      </c>
      <c r="BL1057" s="2" t="s">
        <v>7</v>
      </c>
      <c r="BM1057" s="52" t="s">
        <v>1201</v>
      </c>
      <c r="BN1057" s="51">
        <f t="shared" si="360"/>
        <v>1388380.5851005535</v>
      </c>
    </row>
    <row r="1058" spans="59:66" x14ac:dyDescent="0.25">
      <c r="BG1058" s="50" t="str">
        <f t="shared" si="359"/>
        <v>2022AbrilColômbia</v>
      </c>
      <c r="BH1058" s="2">
        <v>2022</v>
      </c>
      <c r="BI1058" s="55" t="s">
        <v>57</v>
      </c>
      <c r="BJ1058" s="55" t="str">
        <f t="shared" si="361"/>
        <v>Abril/2022</v>
      </c>
      <c r="BK1058" s="2" t="s">
        <v>5</v>
      </c>
      <c r="BL1058" s="2" t="s">
        <v>8</v>
      </c>
      <c r="BM1058" s="52" t="s">
        <v>1201</v>
      </c>
      <c r="BN1058" s="51">
        <f t="shared" si="360"/>
        <v>347413.29031388729</v>
      </c>
    </row>
    <row r="1059" spans="59:66" x14ac:dyDescent="0.25">
      <c r="BG1059" s="50" t="str">
        <f t="shared" si="359"/>
        <v>2022AbrilChile</v>
      </c>
      <c r="BH1059" s="2">
        <v>2022</v>
      </c>
      <c r="BI1059" s="55" t="s">
        <v>57</v>
      </c>
      <c r="BJ1059" s="55" t="str">
        <f t="shared" si="361"/>
        <v>Abril/2022</v>
      </c>
      <c r="BK1059" s="2" t="s">
        <v>5</v>
      </c>
      <c r="BL1059" s="2" t="s">
        <v>9</v>
      </c>
      <c r="BM1059" s="52" t="s">
        <v>1201</v>
      </c>
      <c r="BN1059" s="51">
        <f t="shared" si="360"/>
        <v>693554.00447277876</v>
      </c>
    </row>
    <row r="1060" spans="59:66" x14ac:dyDescent="0.25">
      <c r="BG1060" s="50" t="str">
        <f t="shared" si="359"/>
        <v>2022AbrilPeru</v>
      </c>
      <c r="BH1060" s="2">
        <v>2022</v>
      </c>
      <c r="BI1060" s="55" t="s">
        <v>57</v>
      </c>
      <c r="BJ1060" s="55" t="str">
        <f t="shared" si="361"/>
        <v>Abril/2022</v>
      </c>
      <c r="BK1060" s="2" t="s">
        <v>5</v>
      </c>
      <c r="BL1060" s="2" t="s">
        <v>10</v>
      </c>
      <c r="BM1060" s="52" t="s">
        <v>1201</v>
      </c>
      <c r="BN1060" s="51">
        <f t="shared" si="360"/>
        <v>138838.05851005533</v>
      </c>
    </row>
    <row r="1061" spans="59:66" x14ac:dyDescent="0.25">
      <c r="BG1061" s="50" t="str">
        <f t="shared" si="359"/>
        <v>2022AbrilUruguai</v>
      </c>
      <c r="BH1061" s="2">
        <v>2022</v>
      </c>
      <c r="BI1061" s="55" t="s">
        <v>57</v>
      </c>
      <c r="BJ1061" s="55" t="str">
        <f t="shared" si="361"/>
        <v>Abril/2022</v>
      </c>
      <c r="BK1061" s="2" t="s">
        <v>5</v>
      </c>
      <c r="BL1061" s="2" t="s">
        <v>11</v>
      </c>
      <c r="BM1061" s="52" t="s">
        <v>1201</v>
      </c>
      <c r="BN1061" s="51">
        <f t="shared" si="360"/>
        <v>69355.400447277891</v>
      </c>
    </row>
    <row r="1062" spans="59:66" x14ac:dyDescent="0.25">
      <c r="BG1062" s="50" t="str">
        <f t="shared" si="359"/>
        <v>2022AbrilVenezuela</v>
      </c>
      <c r="BH1062" s="2">
        <v>2022</v>
      </c>
      <c r="BI1062" s="55" t="s">
        <v>57</v>
      </c>
      <c r="BJ1062" s="55" t="str">
        <f t="shared" si="361"/>
        <v>Abril/2022</v>
      </c>
      <c r="BK1062" s="2" t="s">
        <v>5</v>
      </c>
      <c r="BL1062" s="2" t="s">
        <v>12</v>
      </c>
      <c r="BM1062" s="52" t="s">
        <v>1201</v>
      </c>
      <c r="BN1062" s="51">
        <f t="shared" si="360"/>
        <v>34741.329031388741</v>
      </c>
    </row>
    <row r="1063" spans="59:66" x14ac:dyDescent="0.25">
      <c r="BG1063" s="50" t="str">
        <f t="shared" si="359"/>
        <v>2022AbrilParaguai</v>
      </c>
      <c r="BH1063" s="2">
        <v>2022</v>
      </c>
      <c r="BI1063" s="55" t="s">
        <v>57</v>
      </c>
      <c r="BJ1063" s="55" t="str">
        <f t="shared" si="361"/>
        <v>Abril/2022</v>
      </c>
      <c r="BK1063" s="2" t="s">
        <v>5</v>
      </c>
      <c r="BL1063" s="2" t="s">
        <v>13</v>
      </c>
      <c r="BM1063" s="52" t="s">
        <v>1201</v>
      </c>
      <c r="BN1063" s="51">
        <f t="shared" si="360"/>
        <v>17307.035707944571</v>
      </c>
    </row>
    <row r="1064" spans="59:66" x14ac:dyDescent="0.25">
      <c r="BG1064" s="50" t="str">
        <f t="shared" si="359"/>
        <v>2022AbrilEquador</v>
      </c>
      <c r="BH1064" s="2">
        <v>2022</v>
      </c>
      <c r="BI1064" s="55" t="s">
        <v>57</v>
      </c>
      <c r="BJ1064" s="55" t="str">
        <f t="shared" si="361"/>
        <v>Abril/2022</v>
      </c>
      <c r="BK1064" s="2" t="s">
        <v>5</v>
      </c>
      <c r="BL1064" s="2" t="s">
        <v>14</v>
      </c>
      <c r="BM1064" s="52" t="s">
        <v>1201</v>
      </c>
      <c r="BN1064" s="51">
        <f t="shared" si="360"/>
        <v>115804.43010462908</v>
      </c>
    </row>
    <row r="1065" spans="59:66" x14ac:dyDescent="0.25">
      <c r="BG1065" s="50" t="str">
        <f t="shared" si="359"/>
        <v>2022AbrilBolívia</v>
      </c>
      <c r="BH1065" s="2">
        <v>2022</v>
      </c>
      <c r="BI1065" s="55" t="s">
        <v>57</v>
      </c>
      <c r="BJ1065" s="55" t="str">
        <f t="shared" si="361"/>
        <v>Abril/2022</v>
      </c>
      <c r="BK1065" s="2" t="s">
        <v>5</v>
      </c>
      <c r="BL1065" s="2" t="s">
        <v>15</v>
      </c>
      <c r="BM1065" s="52" t="s">
        <v>1201</v>
      </c>
      <c r="BN1065" s="51">
        <f t="shared" si="360"/>
        <v>8653.5178539722856</v>
      </c>
    </row>
    <row r="1066" spans="59:66" x14ac:dyDescent="0.25">
      <c r="BG1066" s="50" t="str">
        <f t="shared" si="359"/>
        <v>2022AbrilOutros - América do Sul</v>
      </c>
      <c r="BH1066" s="2">
        <v>2022</v>
      </c>
      <c r="BI1066" s="55" t="s">
        <v>57</v>
      </c>
      <c r="BJ1066" s="55" t="str">
        <f t="shared" si="361"/>
        <v>Abril/2022</v>
      </c>
      <c r="BK1066" s="2" t="s">
        <v>5</v>
      </c>
      <c r="BL1066" s="2" t="s">
        <v>1193</v>
      </c>
      <c r="BM1066" s="52" t="s">
        <v>1201</v>
      </c>
      <c r="BN1066" s="51">
        <f t="shared" si="360"/>
        <v>9295.1788543754319</v>
      </c>
    </row>
    <row r="1067" spans="59:66" x14ac:dyDescent="0.25">
      <c r="BG1067" s="50" t="str">
        <f t="shared" si="359"/>
        <v>2022MaioBrasil</v>
      </c>
      <c r="BH1067" s="2">
        <v>2022</v>
      </c>
      <c r="BI1067" s="55" t="s">
        <v>58</v>
      </c>
      <c r="BJ1067" s="55" t="str">
        <f t="shared" si="361"/>
        <v>Maio/2022</v>
      </c>
      <c r="BK1067" s="2" t="s">
        <v>5</v>
      </c>
      <c r="BL1067" s="2" t="s">
        <v>6</v>
      </c>
      <c r="BM1067" s="52" t="s">
        <v>1201</v>
      </c>
      <c r="BN1067" s="51">
        <f t="shared" si="360"/>
        <v>3826816.5969610456</v>
      </c>
    </row>
    <row r="1068" spans="59:66" x14ac:dyDescent="0.25">
      <c r="BG1068" s="50" t="str">
        <f t="shared" si="359"/>
        <v>2022MaioArgentina</v>
      </c>
      <c r="BH1068" s="2">
        <v>2022</v>
      </c>
      <c r="BI1068" s="55" t="s">
        <v>58</v>
      </c>
      <c r="BJ1068" s="55" t="str">
        <f t="shared" si="361"/>
        <v>Maio/2022</v>
      </c>
      <c r="BK1068" s="2" t="s">
        <v>5</v>
      </c>
      <c r="BL1068" s="2" t="s">
        <v>7</v>
      </c>
      <c r="BM1068" s="52" t="s">
        <v>1201</v>
      </c>
      <c r="BN1068" s="51">
        <f t="shared" si="360"/>
        <v>1507765.7392026521</v>
      </c>
    </row>
    <row r="1069" spans="59:66" x14ac:dyDescent="0.25">
      <c r="BG1069" s="50" t="str">
        <f t="shared" si="359"/>
        <v>2022MaioColômbia</v>
      </c>
      <c r="BH1069" s="2">
        <v>2022</v>
      </c>
      <c r="BI1069" s="55" t="s">
        <v>58</v>
      </c>
      <c r="BJ1069" s="55" t="str">
        <f t="shared" si="361"/>
        <v>Maio/2022</v>
      </c>
      <c r="BK1069" s="2" t="s">
        <v>5</v>
      </c>
      <c r="BL1069" s="2" t="s">
        <v>8</v>
      </c>
      <c r="BM1069" s="52" t="s">
        <v>1201</v>
      </c>
      <c r="BN1069" s="51">
        <f t="shared" si="360"/>
        <v>378854.84309914353</v>
      </c>
    </row>
    <row r="1070" spans="59:66" x14ac:dyDescent="0.25">
      <c r="BG1070" s="50" t="str">
        <f t="shared" si="359"/>
        <v>2022MaioChile</v>
      </c>
      <c r="BH1070" s="2">
        <v>2022</v>
      </c>
      <c r="BI1070" s="55" t="s">
        <v>58</v>
      </c>
      <c r="BJ1070" s="55" t="str">
        <f t="shared" si="361"/>
        <v>Maio/2022</v>
      </c>
      <c r="BK1070" s="2" t="s">
        <v>5</v>
      </c>
      <c r="BL1070" s="2" t="s">
        <v>9</v>
      </c>
      <c r="BM1070" s="52" t="s">
        <v>1201</v>
      </c>
      <c r="BN1070" s="51">
        <f t="shared" si="360"/>
        <v>753882.86960132571</v>
      </c>
    </row>
    <row r="1071" spans="59:66" x14ac:dyDescent="0.25">
      <c r="BG1071" s="50" t="str">
        <f t="shared" si="359"/>
        <v>2022MaioPeru</v>
      </c>
      <c r="BH1071" s="2">
        <v>2022</v>
      </c>
      <c r="BI1071" s="55" t="s">
        <v>58</v>
      </c>
      <c r="BJ1071" s="55" t="str">
        <f t="shared" si="361"/>
        <v>Maio/2022</v>
      </c>
      <c r="BK1071" s="2" t="s">
        <v>5</v>
      </c>
      <c r="BL1071" s="2" t="s">
        <v>10</v>
      </c>
      <c r="BM1071" s="52" t="s">
        <v>1201</v>
      </c>
      <c r="BN1071" s="51">
        <f t="shared" si="360"/>
        <v>150776.57392026516</v>
      </c>
    </row>
    <row r="1072" spans="59:66" x14ac:dyDescent="0.25">
      <c r="BG1072" s="50" t="str">
        <f t="shared" si="359"/>
        <v>2022MaioUruguai</v>
      </c>
      <c r="BH1072" s="2">
        <v>2022</v>
      </c>
      <c r="BI1072" s="55" t="s">
        <v>58</v>
      </c>
      <c r="BJ1072" s="55" t="str">
        <f t="shared" si="361"/>
        <v>Maio/2022</v>
      </c>
      <c r="BK1072" s="2" t="s">
        <v>5</v>
      </c>
      <c r="BL1072" s="2" t="s">
        <v>11</v>
      </c>
      <c r="BM1072" s="52" t="s">
        <v>1201</v>
      </c>
      <c r="BN1072" s="51">
        <f t="shared" si="360"/>
        <v>75388.286960132595</v>
      </c>
    </row>
    <row r="1073" spans="59:66" x14ac:dyDescent="0.25">
      <c r="BG1073" s="50" t="str">
        <f t="shared" si="359"/>
        <v>2022MaioVenezuela</v>
      </c>
      <c r="BH1073" s="2">
        <v>2022</v>
      </c>
      <c r="BI1073" s="55" t="s">
        <v>58</v>
      </c>
      <c r="BJ1073" s="55" t="str">
        <f t="shared" si="361"/>
        <v>Maio/2022</v>
      </c>
      <c r="BK1073" s="2" t="s">
        <v>5</v>
      </c>
      <c r="BL1073" s="2" t="s">
        <v>12</v>
      </c>
      <c r="BM1073" s="52" t="s">
        <v>1201</v>
      </c>
      <c r="BN1073" s="51">
        <f t="shared" si="360"/>
        <v>37885.484309914347</v>
      </c>
    </row>
    <row r="1074" spans="59:66" x14ac:dyDescent="0.25">
      <c r="BG1074" s="50" t="str">
        <f t="shared" si="359"/>
        <v>2022MaioParaguai</v>
      </c>
      <c r="BH1074" s="2">
        <v>2022</v>
      </c>
      <c r="BI1074" s="55" t="s">
        <v>58</v>
      </c>
      <c r="BJ1074" s="55" t="str">
        <f t="shared" si="361"/>
        <v>Maio/2022</v>
      </c>
      <c r="BK1074" s="2" t="s">
        <v>5</v>
      </c>
      <c r="BL1074" s="2" t="s">
        <v>13</v>
      </c>
      <c r="BM1074" s="52" t="s">
        <v>1201</v>
      </c>
      <c r="BN1074" s="51">
        <f t="shared" si="360"/>
        <v>18878.961878341157</v>
      </c>
    </row>
    <row r="1075" spans="59:66" x14ac:dyDescent="0.25">
      <c r="BG1075" s="50" t="str">
        <f t="shared" si="359"/>
        <v>2022MaioEquador</v>
      </c>
      <c r="BH1075" s="2">
        <v>2022</v>
      </c>
      <c r="BI1075" s="55" t="s">
        <v>58</v>
      </c>
      <c r="BJ1075" s="55" t="str">
        <f t="shared" si="361"/>
        <v>Maio/2022</v>
      </c>
      <c r="BK1075" s="2" t="s">
        <v>5</v>
      </c>
      <c r="BL1075" s="2" t="s">
        <v>14</v>
      </c>
      <c r="BM1075" s="52" t="s">
        <v>1201</v>
      </c>
      <c r="BN1075" s="51">
        <f t="shared" si="360"/>
        <v>127560.55323203484</v>
      </c>
    </row>
    <row r="1076" spans="59:66" x14ac:dyDescent="0.25">
      <c r="BG1076" s="50" t="str">
        <f t="shared" si="359"/>
        <v>2022MaioBolívia</v>
      </c>
      <c r="BH1076" s="2">
        <v>2022</v>
      </c>
      <c r="BI1076" s="55" t="s">
        <v>58</v>
      </c>
      <c r="BJ1076" s="55" t="str">
        <f t="shared" si="361"/>
        <v>Maio/2022</v>
      </c>
      <c r="BK1076" s="2" t="s">
        <v>5</v>
      </c>
      <c r="BL1076" s="2" t="s">
        <v>15</v>
      </c>
      <c r="BM1076" s="52" t="s">
        <v>1201</v>
      </c>
      <c r="BN1076" s="51">
        <f t="shared" si="360"/>
        <v>9439.4809391705803</v>
      </c>
    </row>
    <row r="1077" spans="59:66" x14ac:dyDescent="0.25">
      <c r="BG1077" s="50" t="str">
        <f t="shared" si="359"/>
        <v>2022MaioOutros - América do Sul</v>
      </c>
      <c r="BH1077" s="2">
        <v>2022</v>
      </c>
      <c r="BI1077" s="55" t="s">
        <v>58</v>
      </c>
      <c r="BJ1077" s="55" t="str">
        <f t="shared" si="361"/>
        <v>Maio/2022</v>
      </c>
      <c r="BK1077" s="2" t="s">
        <v>5</v>
      </c>
      <c r="BL1077" s="2" t="s">
        <v>1193</v>
      </c>
      <c r="BM1077" s="52" t="s">
        <v>1201</v>
      </c>
      <c r="BN1077" s="51">
        <f t="shared" si="360"/>
        <v>10489.435316687363</v>
      </c>
    </row>
    <row r="1078" spans="59:66" x14ac:dyDescent="0.25">
      <c r="BG1078" s="50" t="str">
        <f t="shared" si="359"/>
        <v>2022JunhoBrasil</v>
      </c>
      <c r="BH1078" s="2">
        <v>2022</v>
      </c>
      <c r="BI1078" s="55" t="s">
        <v>59</v>
      </c>
      <c r="BJ1078" s="55" t="str">
        <f t="shared" si="361"/>
        <v>Junho/2022</v>
      </c>
      <c r="BK1078" s="2" t="s">
        <v>5</v>
      </c>
      <c r="BL1078" s="2" t="s">
        <v>6</v>
      </c>
      <c r="BM1078" s="52" t="s">
        <v>1201</v>
      </c>
      <c r="BN1078" s="51">
        <f t="shared" si="360"/>
        <v>4158492.3579631136</v>
      </c>
    </row>
    <row r="1079" spans="59:66" x14ac:dyDescent="0.25">
      <c r="BG1079" s="50" t="str">
        <f t="shared" si="359"/>
        <v>2022JunhoArgentina</v>
      </c>
      <c r="BH1079" s="2">
        <v>2022</v>
      </c>
      <c r="BI1079" s="55" t="s">
        <v>59</v>
      </c>
      <c r="BJ1079" s="55" t="str">
        <f t="shared" si="361"/>
        <v>Junho/2022</v>
      </c>
      <c r="BK1079" s="2" t="s">
        <v>5</v>
      </c>
      <c r="BL1079" s="2" t="s">
        <v>7</v>
      </c>
      <c r="BM1079" s="52" t="s">
        <v>1201</v>
      </c>
      <c r="BN1079" s="51">
        <f t="shared" si="360"/>
        <v>1628849.4682113982</v>
      </c>
    </row>
    <row r="1080" spans="59:66" x14ac:dyDescent="0.25">
      <c r="BG1080" s="50" t="str">
        <f t="shared" si="359"/>
        <v>2022JunhoColômbia</v>
      </c>
      <c r="BH1080" s="2">
        <v>2022</v>
      </c>
      <c r="BI1080" s="55" t="s">
        <v>59</v>
      </c>
      <c r="BJ1080" s="55" t="str">
        <f t="shared" si="361"/>
        <v>Junho/2022</v>
      </c>
      <c r="BK1080" s="2" t="s">
        <v>5</v>
      </c>
      <c r="BL1080" s="2" t="s">
        <v>8</v>
      </c>
      <c r="BM1080" s="52" t="s">
        <v>1201</v>
      </c>
      <c r="BN1080" s="51">
        <f t="shared" si="360"/>
        <v>409451.55524559889</v>
      </c>
    </row>
    <row r="1081" spans="59:66" x14ac:dyDescent="0.25">
      <c r="BG1081" s="50" t="str">
        <f t="shared" si="359"/>
        <v>2022JunhoChile</v>
      </c>
      <c r="BH1081" s="2">
        <v>2022</v>
      </c>
      <c r="BI1081" s="55" t="s">
        <v>59</v>
      </c>
      <c r="BJ1081" s="55" t="str">
        <f t="shared" si="361"/>
        <v>Junho/2022</v>
      </c>
      <c r="BK1081" s="2" t="s">
        <v>5</v>
      </c>
      <c r="BL1081" s="2" t="s">
        <v>9</v>
      </c>
      <c r="BM1081" s="52" t="s">
        <v>1201</v>
      </c>
      <c r="BN1081" s="51">
        <f t="shared" si="360"/>
        <v>813784.96605062799</v>
      </c>
    </row>
    <row r="1082" spans="59:66" x14ac:dyDescent="0.25">
      <c r="BG1082" s="50" t="str">
        <f t="shared" si="359"/>
        <v>2022JunhoPeru</v>
      </c>
      <c r="BH1082" s="2">
        <v>2022</v>
      </c>
      <c r="BI1082" s="55" t="s">
        <v>59</v>
      </c>
      <c r="BJ1082" s="55" t="str">
        <f t="shared" si="361"/>
        <v>Junho/2022</v>
      </c>
      <c r="BK1082" s="2" t="s">
        <v>5</v>
      </c>
      <c r="BL1082" s="2" t="s">
        <v>10</v>
      </c>
      <c r="BM1082" s="52" t="s">
        <v>1201</v>
      </c>
      <c r="BN1082" s="51">
        <f t="shared" si="360"/>
        <v>162884.94682113978</v>
      </c>
    </row>
    <row r="1083" spans="59:66" x14ac:dyDescent="0.25">
      <c r="BG1083" s="50" t="str">
        <f t="shared" si="359"/>
        <v>2022JunhoUruguai</v>
      </c>
      <c r="BH1083" s="2">
        <v>2022</v>
      </c>
      <c r="BI1083" s="55" t="s">
        <v>59</v>
      </c>
      <c r="BJ1083" s="55" t="str">
        <f t="shared" si="361"/>
        <v>Junho/2022</v>
      </c>
      <c r="BK1083" s="2" t="s">
        <v>5</v>
      </c>
      <c r="BL1083" s="2" t="s">
        <v>11</v>
      </c>
      <c r="BM1083" s="52" t="s">
        <v>1201</v>
      </c>
      <c r="BN1083" s="51">
        <f t="shared" si="360"/>
        <v>81378.49660506277</v>
      </c>
    </row>
    <row r="1084" spans="59:66" x14ac:dyDescent="0.25">
      <c r="BG1084" s="50" t="str">
        <f t="shared" si="359"/>
        <v>2022JunhoVenezuela</v>
      </c>
      <c r="BH1084" s="2">
        <v>2022</v>
      </c>
      <c r="BI1084" s="55" t="s">
        <v>59</v>
      </c>
      <c r="BJ1084" s="55" t="str">
        <f t="shared" si="361"/>
        <v>Junho/2022</v>
      </c>
      <c r="BK1084" s="2" t="s">
        <v>5</v>
      </c>
      <c r="BL1084" s="2" t="s">
        <v>12</v>
      </c>
      <c r="BM1084" s="52" t="s">
        <v>1201</v>
      </c>
      <c r="BN1084" s="51">
        <f t="shared" si="360"/>
        <v>40945.155524559894</v>
      </c>
    </row>
    <row r="1085" spans="59:66" x14ac:dyDescent="0.25">
      <c r="BG1085" s="50" t="str">
        <f t="shared" si="359"/>
        <v>2022JunhoParaguai</v>
      </c>
      <c r="BH1085" s="2">
        <v>2022</v>
      </c>
      <c r="BI1085" s="55" t="s">
        <v>59</v>
      </c>
      <c r="BJ1085" s="55" t="str">
        <f t="shared" si="361"/>
        <v>Junho/2022</v>
      </c>
      <c r="BK1085" s="2" t="s">
        <v>5</v>
      </c>
      <c r="BL1085" s="2" t="s">
        <v>13</v>
      </c>
      <c r="BM1085" s="52" t="s">
        <v>1201</v>
      </c>
      <c r="BN1085" s="51">
        <f t="shared" si="360"/>
        <v>20472.577762279943</v>
      </c>
    </row>
    <row r="1086" spans="59:66" x14ac:dyDescent="0.25">
      <c r="BG1086" s="50" t="str">
        <f t="shared" si="359"/>
        <v>2022JunhoEquador</v>
      </c>
      <c r="BH1086" s="2">
        <v>2022</v>
      </c>
      <c r="BI1086" s="55" t="s">
        <v>59</v>
      </c>
      <c r="BJ1086" s="55" t="str">
        <f t="shared" si="361"/>
        <v>Junho/2022</v>
      </c>
      <c r="BK1086" s="2" t="s">
        <v>5</v>
      </c>
      <c r="BL1086" s="2" t="s">
        <v>14</v>
      </c>
      <c r="BM1086" s="52" t="s">
        <v>1201</v>
      </c>
      <c r="BN1086" s="51">
        <f t="shared" si="360"/>
        <v>134351.29156496216</v>
      </c>
    </row>
    <row r="1087" spans="59:66" x14ac:dyDescent="0.25">
      <c r="BG1087" s="50" t="str">
        <f t="shared" si="359"/>
        <v>2022JunhoBolívia</v>
      </c>
      <c r="BH1087" s="2">
        <v>2022</v>
      </c>
      <c r="BI1087" s="55" t="s">
        <v>59</v>
      </c>
      <c r="BJ1087" s="55" t="str">
        <f t="shared" si="361"/>
        <v>Junho/2022</v>
      </c>
      <c r="BK1087" s="2" t="s">
        <v>5</v>
      </c>
      <c r="BL1087" s="2" t="s">
        <v>15</v>
      </c>
      <c r="BM1087" s="52" t="s">
        <v>1201</v>
      </c>
      <c r="BN1087" s="51">
        <f t="shared" si="360"/>
        <v>10236.288881139973</v>
      </c>
    </row>
    <row r="1088" spans="59:66" x14ac:dyDescent="0.25">
      <c r="BG1088" s="50" t="str">
        <f t="shared" si="359"/>
        <v>2022JunhoOutros - América do Sul</v>
      </c>
      <c r="BH1088" s="2">
        <v>2022</v>
      </c>
      <c r="BI1088" s="55" t="s">
        <v>59</v>
      </c>
      <c r="BJ1088" s="55" t="str">
        <f t="shared" si="361"/>
        <v>Junho/2022</v>
      </c>
      <c r="BK1088" s="2" t="s">
        <v>5</v>
      </c>
      <c r="BL1088" s="2" t="s">
        <v>1193</v>
      </c>
      <c r="BM1088" s="52" t="s">
        <v>1201</v>
      </c>
      <c r="BN1088" s="51">
        <f t="shared" si="360"/>
        <v>11703.289575890012</v>
      </c>
    </row>
    <row r="1089" spans="59:66" x14ac:dyDescent="0.25">
      <c r="BG1089" s="50" t="str">
        <f t="shared" si="359"/>
        <v>2022JulhoBrasil</v>
      </c>
      <c r="BH1089" s="2">
        <v>2022</v>
      </c>
      <c r="BI1089" s="55" t="s">
        <v>60</v>
      </c>
      <c r="BJ1089" s="55" t="str">
        <f t="shared" si="361"/>
        <v>Julho/2022</v>
      </c>
      <c r="BK1089" s="2" t="s">
        <v>5</v>
      </c>
      <c r="BL1089" s="2" t="s">
        <v>6</v>
      </c>
      <c r="BM1089" s="52" t="s">
        <v>1201</v>
      </c>
      <c r="BN1089" s="51">
        <f t="shared" si="360"/>
        <v>4485142.5529961092</v>
      </c>
    </row>
    <row r="1090" spans="59:66" x14ac:dyDescent="0.25">
      <c r="BG1090" s="50" t="str">
        <f t="shared" si="359"/>
        <v>2022JulhoArgentina</v>
      </c>
      <c r="BH1090" s="2">
        <v>2022</v>
      </c>
      <c r="BI1090" s="55" t="s">
        <v>60</v>
      </c>
      <c r="BJ1090" s="55" t="str">
        <f t="shared" si="361"/>
        <v>Julho/2022</v>
      </c>
      <c r="BK1090" s="2" t="s">
        <v>5</v>
      </c>
      <c r="BL1090" s="2" t="s">
        <v>7</v>
      </c>
      <c r="BM1090" s="52" t="s">
        <v>1201</v>
      </c>
      <c r="BN1090" s="51">
        <f t="shared" si="360"/>
        <v>1747924.1263676267</v>
      </c>
    </row>
    <row r="1091" spans="59:66" x14ac:dyDescent="0.25">
      <c r="BG1091" s="50" t="str">
        <f t="shared" ref="BG1091:BG1154" si="362">BH1091&amp;BI1091&amp;BL1091</f>
        <v>2022JulhoColômbia</v>
      </c>
      <c r="BH1091" s="2">
        <v>2022</v>
      </c>
      <c r="BI1091" s="55" t="s">
        <v>60</v>
      </c>
      <c r="BJ1091" s="55" t="str">
        <f t="shared" si="361"/>
        <v>Julho/2022</v>
      </c>
      <c r="BK1091" s="2" t="s">
        <v>5</v>
      </c>
      <c r="BL1091" s="2" t="s">
        <v>8</v>
      </c>
      <c r="BM1091" s="52" t="s">
        <v>1201</v>
      </c>
      <c r="BN1091" s="51">
        <f t="shared" ref="BN1091:BN1154" si="363">VLOOKUP(BG1091,AC:AQ,VLOOKUP(BM1091,$BP$2:$BQ$16,2,FALSE),FALSE)</f>
        <v>439543.97019361873</v>
      </c>
    </row>
    <row r="1092" spans="59:66" x14ac:dyDescent="0.25">
      <c r="BG1092" s="50" t="str">
        <f t="shared" si="362"/>
        <v>2022JulhoChile</v>
      </c>
      <c r="BH1092" s="2">
        <v>2022</v>
      </c>
      <c r="BI1092" s="55" t="s">
        <v>60</v>
      </c>
      <c r="BJ1092" s="55" t="str">
        <f t="shared" ref="BJ1092:BJ1155" si="364">BI1092&amp;"/"&amp;BH1092</f>
        <v>Julho/2022</v>
      </c>
      <c r="BK1092" s="2" t="s">
        <v>5</v>
      </c>
      <c r="BL1092" s="2" t="s">
        <v>9</v>
      </c>
      <c r="BM1092" s="52" t="s">
        <v>1201</v>
      </c>
      <c r="BN1092" s="51">
        <f t="shared" si="363"/>
        <v>873962.06318381336</v>
      </c>
    </row>
    <row r="1093" spans="59:66" x14ac:dyDescent="0.25">
      <c r="BG1093" s="50" t="str">
        <f t="shared" si="362"/>
        <v>2022JulhoPeru</v>
      </c>
      <c r="BH1093" s="2">
        <v>2022</v>
      </c>
      <c r="BI1093" s="55" t="s">
        <v>60</v>
      </c>
      <c r="BJ1093" s="55" t="str">
        <f t="shared" si="364"/>
        <v>Julho/2022</v>
      </c>
      <c r="BK1093" s="2" t="s">
        <v>5</v>
      </c>
      <c r="BL1093" s="2" t="s">
        <v>10</v>
      </c>
      <c r="BM1093" s="52" t="s">
        <v>1201</v>
      </c>
      <c r="BN1093" s="51">
        <f t="shared" si="363"/>
        <v>174792.41263676266</v>
      </c>
    </row>
    <row r="1094" spans="59:66" x14ac:dyDescent="0.25">
      <c r="BG1094" s="50" t="str">
        <f t="shared" si="362"/>
        <v>2022JulhoUruguai</v>
      </c>
      <c r="BH1094" s="2">
        <v>2022</v>
      </c>
      <c r="BI1094" s="55" t="s">
        <v>60</v>
      </c>
      <c r="BJ1094" s="55" t="str">
        <f t="shared" si="364"/>
        <v>Julho/2022</v>
      </c>
      <c r="BK1094" s="2" t="s">
        <v>5</v>
      </c>
      <c r="BL1094" s="2" t="s">
        <v>11</v>
      </c>
      <c r="BM1094" s="52" t="s">
        <v>1201</v>
      </c>
      <c r="BN1094" s="51">
        <f t="shared" si="363"/>
        <v>87396.20631838133</v>
      </c>
    </row>
    <row r="1095" spans="59:66" x14ac:dyDescent="0.25">
      <c r="BG1095" s="50" t="str">
        <f t="shared" si="362"/>
        <v>2022JulhoVenezuela</v>
      </c>
      <c r="BH1095" s="2">
        <v>2022</v>
      </c>
      <c r="BI1095" s="55" t="s">
        <v>60</v>
      </c>
      <c r="BJ1095" s="55" t="str">
        <f t="shared" si="364"/>
        <v>Julho/2022</v>
      </c>
      <c r="BK1095" s="2" t="s">
        <v>5</v>
      </c>
      <c r="BL1095" s="2" t="s">
        <v>12</v>
      </c>
      <c r="BM1095" s="52" t="s">
        <v>1201</v>
      </c>
      <c r="BN1095" s="51">
        <f t="shared" si="363"/>
        <v>43954.397019361873</v>
      </c>
    </row>
    <row r="1096" spans="59:66" x14ac:dyDescent="0.25">
      <c r="BG1096" s="50" t="str">
        <f t="shared" si="362"/>
        <v>2022JulhoParaguai</v>
      </c>
      <c r="BH1096" s="2">
        <v>2022</v>
      </c>
      <c r="BI1096" s="55" t="s">
        <v>60</v>
      </c>
      <c r="BJ1096" s="55" t="str">
        <f t="shared" si="364"/>
        <v>Julho/2022</v>
      </c>
      <c r="BK1096" s="2" t="s">
        <v>5</v>
      </c>
      <c r="BL1096" s="2" t="s">
        <v>13</v>
      </c>
      <c r="BM1096" s="52" t="s">
        <v>1201</v>
      </c>
      <c r="BN1096" s="51">
        <f t="shared" si="363"/>
        <v>22041.271974723735</v>
      </c>
    </row>
    <row r="1097" spans="59:66" x14ac:dyDescent="0.25">
      <c r="BG1097" s="50" t="str">
        <f t="shared" si="362"/>
        <v>2022JulhoEquador</v>
      </c>
      <c r="BH1097" s="2">
        <v>2022</v>
      </c>
      <c r="BI1097" s="55" t="s">
        <v>60</v>
      </c>
      <c r="BJ1097" s="55" t="str">
        <f t="shared" si="364"/>
        <v>Julho/2022</v>
      </c>
      <c r="BK1097" s="2" t="s">
        <v>5</v>
      </c>
      <c r="BL1097" s="2" t="s">
        <v>14</v>
      </c>
      <c r="BM1097" s="52" t="s">
        <v>1201</v>
      </c>
      <c r="BN1097" s="51">
        <f t="shared" si="363"/>
        <v>148650.4388992996</v>
      </c>
    </row>
    <row r="1098" spans="59:66" x14ac:dyDescent="0.25">
      <c r="BG1098" s="50" t="str">
        <f t="shared" si="362"/>
        <v>2022JulhoBolívia</v>
      </c>
      <c r="BH1098" s="2">
        <v>2022</v>
      </c>
      <c r="BI1098" s="55" t="s">
        <v>60</v>
      </c>
      <c r="BJ1098" s="55" t="str">
        <f t="shared" si="364"/>
        <v>Julho/2022</v>
      </c>
      <c r="BK1098" s="2" t="s">
        <v>5</v>
      </c>
      <c r="BL1098" s="2" t="s">
        <v>15</v>
      </c>
      <c r="BM1098" s="52" t="s">
        <v>1201</v>
      </c>
      <c r="BN1098" s="51">
        <f t="shared" si="363"/>
        <v>11020.635987361868</v>
      </c>
    </row>
    <row r="1099" spans="59:66" x14ac:dyDescent="0.25">
      <c r="BG1099" s="50" t="str">
        <f t="shared" si="362"/>
        <v>2022JulhoOutros - América do Sul</v>
      </c>
      <c r="BH1099" s="2">
        <v>2022</v>
      </c>
      <c r="BI1099" s="55" t="s">
        <v>60</v>
      </c>
      <c r="BJ1099" s="55" t="str">
        <f t="shared" si="364"/>
        <v>Julho/2022</v>
      </c>
      <c r="BK1099" s="2" t="s">
        <v>5</v>
      </c>
      <c r="BL1099" s="2" t="s">
        <v>1193</v>
      </c>
      <c r="BM1099" s="52" t="s">
        <v>1201</v>
      </c>
      <c r="BN1099" s="51">
        <f t="shared" si="363"/>
        <v>12933.887413775436</v>
      </c>
    </row>
    <row r="1100" spans="59:66" x14ac:dyDescent="0.25">
      <c r="BG1100" s="50" t="str">
        <f t="shared" si="362"/>
        <v>2022AgostoBrasil</v>
      </c>
      <c r="BH1100" s="2">
        <v>2022</v>
      </c>
      <c r="BI1100" s="55" t="s">
        <v>61</v>
      </c>
      <c r="BJ1100" s="55" t="str">
        <f t="shared" si="364"/>
        <v>Agosto/2022</v>
      </c>
      <c r="BK1100" s="2" t="s">
        <v>5</v>
      </c>
      <c r="BL1100" s="2" t="s">
        <v>6</v>
      </c>
      <c r="BM1100" s="52" t="s">
        <v>1201</v>
      </c>
      <c r="BN1100" s="51">
        <f t="shared" si="363"/>
        <v>4813237.8822270073</v>
      </c>
    </row>
    <row r="1101" spans="59:66" x14ac:dyDescent="0.25">
      <c r="BG1101" s="50" t="str">
        <f t="shared" si="362"/>
        <v>2022AgostoArgentina</v>
      </c>
      <c r="BH1101" s="2">
        <v>2022</v>
      </c>
      <c r="BI1101" s="55" t="s">
        <v>61</v>
      </c>
      <c r="BJ1101" s="55" t="str">
        <f t="shared" si="364"/>
        <v>Agosto/2022</v>
      </c>
      <c r="BK1101" s="2" t="s">
        <v>5</v>
      </c>
      <c r="BL1101" s="2" t="s">
        <v>7</v>
      </c>
      <c r="BM1101" s="52" t="s">
        <v>1201</v>
      </c>
      <c r="BN1101" s="51">
        <f t="shared" si="363"/>
        <v>1867536.2983040793</v>
      </c>
    </row>
    <row r="1102" spans="59:66" x14ac:dyDescent="0.25">
      <c r="BG1102" s="50" t="str">
        <f t="shared" si="362"/>
        <v>2022AgostoColômbia</v>
      </c>
      <c r="BH1102" s="2">
        <v>2022</v>
      </c>
      <c r="BI1102" s="55" t="s">
        <v>61</v>
      </c>
      <c r="BJ1102" s="55" t="str">
        <f t="shared" si="364"/>
        <v>Agosto/2022</v>
      </c>
      <c r="BK1102" s="2" t="s">
        <v>5</v>
      </c>
      <c r="BL1102" s="2" t="s">
        <v>8</v>
      </c>
      <c r="BM1102" s="52" t="s">
        <v>1201</v>
      </c>
      <c r="BN1102" s="51">
        <f t="shared" si="363"/>
        <v>471055.54740728321</v>
      </c>
    </row>
    <row r="1103" spans="59:66" x14ac:dyDescent="0.25">
      <c r="BG1103" s="50" t="str">
        <f t="shared" si="362"/>
        <v>2022AgostoChile</v>
      </c>
      <c r="BH1103" s="2">
        <v>2022</v>
      </c>
      <c r="BI1103" s="55" t="s">
        <v>61</v>
      </c>
      <c r="BJ1103" s="55" t="str">
        <f t="shared" si="364"/>
        <v>Agosto/2022</v>
      </c>
      <c r="BK1103" s="2" t="s">
        <v>5</v>
      </c>
      <c r="BL1103" s="2" t="s">
        <v>9</v>
      </c>
      <c r="BM1103" s="52" t="s">
        <v>1201</v>
      </c>
      <c r="BN1103" s="51">
        <f t="shared" si="363"/>
        <v>933126.38410107605</v>
      </c>
    </row>
    <row r="1104" spans="59:66" x14ac:dyDescent="0.25">
      <c r="BG1104" s="50" t="str">
        <f t="shared" si="362"/>
        <v>2022AgostoPeru</v>
      </c>
      <c r="BH1104" s="2">
        <v>2022</v>
      </c>
      <c r="BI1104" s="55" t="s">
        <v>61</v>
      </c>
      <c r="BJ1104" s="55" t="str">
        <f t="shared" si="364"/>
        <v>Agosto/2022</v>
      </c>
      <c r="BK1104" s="2" t="s">
        <v>5</v>
      </c>
      <c r="BL1104" s="2" t="s">
        <v>10</v>
      </c>
      <c r="BM1104" s="52" t="s">
        <v>1201</v>
      </c>
      <c r="BN1104" s="51">
        <f t="shared" si="363"/>
        <v>186753.62983040791</v>
      </c>
    </row>
    <row r="1105" spans="59:66" x14ac:dyDescent="0.25">
      <c r="BG1105" s="50" t="str">
        <f t="shared" si="362"/>
        <v>2022AgostoUruguai</v>
      </c>
      <c r="BH1105" s="2">
        <v>2022</v>
      </c>
      <c r="BI1105" s="55" t="s">
        <v>61</v>
      </c>
      <c r="BJ1105" s="55" t="str">
        <f t="shared" si="364"/>
        <v>Agosto/2022</v>
      </c>
      <c r="BK1105" s="2" t="s">
        <v>5</v>
      </c>
      <c r="BL1105" s="2" t="s">
        <v>11</v>
      </c>
      <c r="BM1105" s="52" t="s">
        <v>1201</v>
      </c>
      <c r="BN1105" s="51">
        <f t="shared" si="363"/>
        <v>93312.638410107596</v>
      </c>
    </row>
    <row r="1106" spans="59:66" x14ac:dyDescent="0.25">
      <c r="BG1106" s="50" t="str">
        <f t="shared" si="362"/>
        <v>2022AgostoVenezuela</v>
      </c>
      <c r="BH1106" s="2">
        <v>2022</v>
      </c>
      <c r="BI1106" s="55" t="s">
        <v>61</v>
      </c>
      <c r="BJ1106" s="55" t="str">
        <f t="shared" si="364"/>
        <v>Agosto/2022</v>
      </c>
      <c r="BK1106" s="2" t="s">
        <v>5</v>
      </c>
      <c r="BL1106" s="2" t="s">
        <v>12</v>
      </c>
      <c r="BM1106" s="52" t="s">
        <v>1201</v>
      </c>
      <c r="BN1106" s="51">
        <f t="shared" si="363"/>
        <v>47105.554740728316</v>
      </c>
    </row>
    <row r="1107" spans="59:66" x14ac:dyDescent="0.25">
      <c r="BG1107" s="50" t="str">
        <f t="shared" si="362"/>
        <v>2022AgostoParaguai</v>
      </c>
      <c r="BH1107" s="2">
        <v>2022</v>
      </c>
      <c r="BI1107" s="55" t="s">
        <v>61</v>
      </c>
      <c r="BJ1107" s="55" t="str">
        <f t="shared" si="364"/>
        <v>Agosto/2022</v>
      </c>
      <c r="BK1107" s="2" t="s">
        <v>5</v>
      </c>
      <c r="BL1107" s="2" t="s">
        <v>13</v>
      </c>
      <c r="BM1107" s="52" t="s">
        <v>1201</v>
      </c>
      <c r="BN1107" s="51">
        <f t="shared" si="363"/>
        <v>23616.95387546052</v>
      </c>
    </row>
    <row r="1108" spans="59:66" x14ac:dyDescent="0.25">
      <c r="BG1108" s="50" t="str">
        <f t="shared" si="362"/>
        <v>2022AgostoEquador</v>
      </c>
      <c r="BH1108" s="2">
        <v>2022</v>
      </c>
      <c r="BI1108" s="55" t="s">
        <v>61</v>
      </c>
      <c r="BJ1108" s="55" t="str">
        <f t="shared" si="364"/>
        <v>Agosto/2022</v>
      </c>
      <c r="BK1108" s="2" t="s">
        <v>5</v>
      </c>
      <c r="BL1108" s="2" t="s">
        <v>14</v>
      </c>
      <c r="BM1108" s="52" t="s">
        <v>1201</v>
      </c>
      <c r="BN1108" s="51">
        <f t="shared" si="363"/>
        <v>160441.2627409003</v>
      </c>
    </row>
    <row r="1109" spans="59:66" x14ac:dyDescent="0.25">
      <c r="BG1109" s="50" t="str">
        <f t="shared" si="362"/>
        <v>2022AgostoBolívia</v>
      </c>
      <c r="BH1109" s="2">
        <v>2022</v>
      </c>
      <c r="BI1109" s="55" t="s">
        <v>61</v>
      </c>
      <c r="BJ1109" s="55" t="str">
        <f t="shared" si="364"/>
        <v>Agosto/2022</v>
      </c>
      <c r="BK1109" s="2" t="s">
        <v>5</v>
      </c>
      <c r="BL1109" s="2" t="s">
        <v>15</v>
      </c>
      <c r="BM1109" s="52" t="s">
        <v>1201</v>
      </c>
      <c r="BN1109" s="51">
        <f t="shared" si="363"/>
        <v>11808.47693773026</v>
      </c>
    </row>
    <row r="1110" spans="59:66" x14ac:dyDescent="0.25">
      <c r="BG1110" s="50" t="str">
        <f t="shared" si="362"/>
        <v>2022AgostoOutros - América do Sul</v>
      </c>
      <c r="BH1110" s="2">
        <v>2022</v>
      </c>
      <c r="BI1110" s="55" t="s">
        <v>61</v>
      </c>
      <c r="BJ1110" s="55" t="str">
        <f t="shared" si="364"/>
        <v>Agosto/2022</v>
      </c>
      <c r="BK1110" s="2" t="s">
        <v>5</v>
      </c>
      <c r="BL1110" s="2" t="s">
        <v>1193</v>
      </c>
      <c r="BM1110" s="52" t="s">
        <v>1201</v>
      </c>
      <c r="BN1110" s="51">
        <f t="shared" si="363"/>
        <v>14178.903201109451</v>
      </c>
    </row>
    <row r="1111" spans="59:66" x14ac:dyDescent="0.25">
      <c r="BG1111" s="50" t="str">
        <f t="shared" si="362"/>
        <v>2022SetembroBrasil</v>
      </c>
      <c r="BH1111" s="2">
        <v>2022</v>
      </c>
      <c r="BI1111" s="55" t="s">
        <v>62</v>
      </c>
      <c r="BJ1111" s="55" t="str">
        <f t="shared" si="364"/>
        <v>Setembro/2022</v>
      </c>
      <c r="BK1111" s="2" t="s">
        <v>5</v>
      </c>
      <c r="BL1111" s="2" t="s">
        <v>6</v>
      </c>
      <c r="BM1111" s="52" t="s">
        <v>1201</v>
      </c>
      <c r="BN1111" s="51">
        <f t="shared" si="363"/>
        <v>5142068.3407944981</v>
      </c>
    </row>
    <row r="1112" spans="59:66" x14ac:dyDescent="0.25">
      <c r="BG1112" s="50" t="str">
        <f t="shared" si="362"/>
        <v>2022SetembroArgentina</v>
      </c>
      <c r="BH1112" s="2">
        <v>2022</v>
      </c>
      <c r="BI1112" s="55" t="s">
        <v>62</v>
      </c>
      <c r="BJ1112" s="55" t="str">
        <f t="shared" si="364"/>
        <v>Setembro/2022</v>
      </c>
      <c r="BK1112" s="2" t="s">
        <v>5</v>
      </c>
      <c r="BL1112" s="2" t="s">
        <v>7</v>
      </c>
      <c r="BM1112" s="52" t="s">
        <v>1201</v>
      </c>
      <c r="BN1112" s="51">
        <f t="shared" si="363"/>
        <v>1987409.4137170741</v>
      </c>
    </row>
    <row r="1113" spans="59:66" x14ac:dyDescent="0.25">
      <c r="BG1113" s="50" t="str">
        <f t="shared" si="362"/>
        <v>2022SetembroColômbia</v>
      </c>
      <c r="BH1113" s="2">
        <v>2022</v>
      </c>
      <c r="BI1113" s="55" t="s">
        <v>62</v>
      </c>
      <c r="BJ1113" s="55" t="str">
        <f t="shared" si="364"/>
        <v>Setembro/2022</v>
      </c>
      <c r="BK1113" s="2" t="s">
        <v>5</v>
      </c>
      <c r="BL1113" s="2" t="s">
        <v>8</v>
      </c>
      <c r="BM1113" s="52" t="s">
        <v>1201</v>
      </c>
      <c r="BN1113" s="51">
        <f t="shared" si="363"/>
        <v>501351.66322746372</v>
      </c>
    </row>
    <row r="1114" spans="59:66" x14ac:dyDescent="0.25">
      <c r="BG1114" s="50" t="str">
        <f t="shared" si="362"/>
        <v>2022SetembroChile</v>
      </c>
      <c r="BH1114" s="2">
        <v>2022</v>
      </c>
      <c r="BI1114" s="55" t="s">
        <v>62</v>
      </c>
      <c r="BJ1114" s="55" t="str">
        <f t="shared" si="364"/>
        <v>Setembro/2022</v>
      </c>
      <c r="BK1114" s="2" t="s">
        <v>5</v>
      </c>
      <c r="BL1114" s="2" t="s">
        <v>9</v>
      </c>
      <c r="BM1114" s="52" t="s">
        <v>1201</v>
      </c>
      <c r="BN1114" s="51">
        <f t="shared" si="363"/>
        <v>993704.70685853704</v>
      </c>
    </row>
    <row r="1115" spans="59:66" x14ac:dyDescent="0.25">
      <c r="BG1115" s="50" t="str">
        <f t="shared" si="362"/>
        <v>2022SetembroPeru</v>
      </c>
      <c r="BH1115" s="2">
        <v>2022</v>
      </c>
      <c r="BI1115" s="55" t="s">
        <v>62</v>
      </c>
      <c r="BJ1115" s="55" t="str">
        <f t="shared" si="364"/>
        <v>Setembro/2022</v>
      </c>
      <c r="BK1115" s="2" t="s">
        <v>5</v>
      </c>
      <c r="BL1115" s="2" t="s">
        <v>10</v>
      </c>
      <c r="BM1115" s="52" t="s">
        <v>1201</v>
      </c>
      <c r="BN1115" s="51">
        <f t="shared" si="363"/>
        <v>198740.94137170739</v>
      </c>
    </row>
    <row r="1116" spans="59:66" x14ac:dyDescent="0.25">
      <c r="BG1116" s="50" t="str">
        <f t="shared" si="362"/>
        <v>2022SetembroUruguai</v>
      </c>
      <c r="BH1116" s="2">
        <v>2022</v>
      </c>
      <c r="BI1116" s="55" t="s">
        <v>62</v>
      </c>
      <c r="BJ1116" s="55" t="str">
        <f t="shared" si="364"/>
        <v>Setembro/2022</v>
      </c>
      <c r="BK1116" s="2" t="s">
        <v>5</v>
      </c>
      <c r="BL1116" s="2" t="s">
        <v>11</v>
      </c>
      <c r="BM1116" s="52" t="s">
        <v>1201</v>
      </c>
      <c r="BN1116" s="51">
        <f t="shared" si="363"/>
        <v>99370.470685853681</v>
      </c>
    </row>
    <row r="1117" spans="59:66" x14ac:dyDescent="0.25">
      <c r="BG1117" s="50" t="str">
        <f t="shared" si="362"/>
        <v>2022SetembroVenezuela</v>
      </c>
      <c r="BH1117" s="2">
        <v>2022</v>
      </c>
      <c r="BI1117" s="55" t="s">
        <v>62</v>
      </c>
      <c r="BJ1117" s="55" t="str">
        <f t="shared" si="364"/>
        <v>Setembro/2022</v>
      </c>
      <c r="BK1117" s="2" t="s">
        <v>5</v>
      </c>
      <c r="BL1117" s="2" t="s">
        <v>12</v>
      </c>
      <c r="BM1117" s="52" t="s">
        <v>1201</v>
      </c>
      <c r="BN1117" s="51">
        <f t="shared" si="363"/>
        <v>50135.166322746372</v>
      </c>
    </row>
    <row r="1118" spans="59:66" x14ac:dyDescent="0.25">
      <c r="BG1118" s="50" t="str">
        <f t="shared" si="362"/>
        <v>2022SetembroParaguai</v>
      </c>
      <c r="BH1118" s="2">
        <v>2022</v>
      </c>
      <c r="BI1118" s="55" t="s">
        <v>62</v>
      </c>
      <c r="BJ1118" s="55" t="str">
        <f t="shared" si="364"/>
        <v>Setembro/2022</v>
      </c>
      <c r="BK1118" s="2" t="s">
        <v>5</v>
      </c>
      <c r="BL1118" s="2" t="s">
        <v>13</v>
      </c>
      <c r="BM1118" s="52" t="s">
        <v>1201</v>
      </c>
      <c r="BN1118" s="51">
        <f t="shared" si="363"/>
        <v>25196.134869893049</v>
      </c>
    </row>
    <row r="1119" spans="59:66" x14ac:dyDescent="0.25">
      <c r="BG1119" s="50" t="str">
        <f t="shared" si="362"/>
        <v>2022SetembroEquador</v>
      </c>
      <c r="BH1119" s="2">
        <v>2022</v>
      </c>
      <c r="BI1119" s="55" t="s">
        <v>62</v>
      </c>
      <c r="BJ1119" s="55" t="str">
        <f t="shared" si="364"/>
        <v>Setembro/2022</v>
      </c>
      <c r="BK1119" s="2" t="s">
        <v>5</v>
      </c>
      <c r="BL1119" s="2" t="s">
        <v>14</v>
      </c>
      <c r="BM1119" s="52" t="s">
        <v>1201</v>
      </c>
      <c r="BN1119" s="51">
        <f t="shared" si="363"/>
        <v>170973.77233141713</v>
      </c>
    </row>
    <row r="1120" spans="59:66" x14ac:dyDescent="0.25">
      <c r="BG1120" s="50" t="str">
        <f t="shared" si="362"/>
        <v>2022SetembroBolívia</v>
      </c>
      <c r="BH1120" s="2">
        <v>2022</v>
      </c>
      <c r="BI1120" s="55" t="s">
        <v>62</v>
      </c>
      <c r="BJ1120" s="55" t="str">
        <f t="shared" si="364"/>
        <v>Setembro/2022</v>
      </c>
      <c r="BK1120" s="2" t="s">
        <v>5</v>
      </c>
      <c r="BL1120" s="2" t="s">
        <v>15</v>
      </c>
      <c r="BM1120" s="52" t="s">
        <v>1201</v>
      </c>
      <c r="BN1120" s="51">
        <f t="shared" si="363"/>
        <v>12598.067434946524</v>
      </c>
    </row>
    <row r="1121" spans="59:66" x14ac:dyDescent="0.25">
      <c r="BG1121" s="50" t="str">
        <f t="shared" si="362"/>
        <v>2022SetembroOutros - América do Sul</v>
      </c>
      <c r="BH1121" s="2">
        <v>2022</v>
      </c>
      <c r="BI1121" s="55" t="s">
        <v>62</v>
      </c>
      <c r="BJ1121" s="55" t="str">
        <f t="shared" si="364"/>
        <v>Setembro/2022</v>
      </c>
      <c r="BK1121" s="2" t="s">
        <v>5</v>
      </c>
      <c r="BL1121" s="2" t="s">
        <v>1193</v>
      </c>
      <c r="BM1121" s="52" t="s">
        <v>1201</v>
      </c>
      <c r="BN1121" s="51">
        <f t="shared" si="363"/>
        <v>15436.422946814828</v>
      </c>
    </row>
    <row r="1122" spans="59:66" x14ac:dyDescent="0.25">
      <c r="BG1122" s="50" t="str">
        <f t="shared" si="362"/>
        <v>2022OutubroBrasil</v>
      </c>
      <c r="BH1122" s="2">
        <v>2022</v>
      </c>
      <c r="BI1122" s="55" t="s">
        <v>63</v>
      </c>
      <c r="BJ1122" s="55" t="str">
        <f t="shared" si="364"/>
        <v>Outubro/2022</v>
      </c>
      <c r="BK1122" s="2" t="s">
        <v>5</v>
      </c>
      <c r="BL1122" s="2" t="s">
        <v>6</v>
      </c>
      <c r="BM1122" s="52" t="s">
        <v>1201</v>
      </c>
      <c r="BN1122" s="51">
        <f t="shared" si="363"/>
        <v>5471925.7991107237</v>
      </c>
    </row>
    <row r="1123" spans="59:66" x14ac:dyDescent="0.25">
      <c r="BG1123" s="50" t="str">
        <f t="shared" si="362"/>
        <v>2022OutubroArgentina</v>
      </c>
      <c r="BH1123" s="2">
        <v>2022</v>
      </c>
      <c r="BI1123" s="55" t="s">
        <v>63</v>
      </c>
      <c r="BJ1123" s="55" t="str">
        <f t="shared" si="364"/>
        <v>Outubro/2022</v>
      </c>
      <c r="BK1123" s="2" t="s">
        <v>5</v>
      </c>
      <c r="BL1123" s="2" t="s">
        <v>7</v>
      </c>
      <c r="BM1123" s="52" t="s">
        <v>1201</v>
      </c>
      <c r="BN1123" s="51">
        <f t="shared" si="363"/>
        <v>2107657.0666221771</v>
      </c>
    </row>
    <row r="1124" spans="59:66" x14ac:dyDescent="0.25">
      <c r="BG1124" s="50" t="str">
        <f t="shared" si="362"/>
        <v>2022OutubroColômbia</v>
      </c>
      <c r="BH1124" s="2">
        <v>2022</v>
      </c>
      <c r="BI1124" s="55" t="s">
        <v>63</v>
      </c>
      <c r="BJ1124" s="55" t="str">
        <f t="shared" si="364"/>
        <v>Outubro/2022</v>
      </c>
      <c r="BK1124" s="2" t="s">
        <v>5</v>
      </c>
      <c r="BL1124" s="2" t="s">
        <v>8</v>
      </c>
      <c r="BM1124" s="52" t="s">
        <v>1201</v>
      </c>
      <c r="BN1124" s="51">
        <f t="shared" si="363"/>
        <v>531742.43647828908</v>
      </c>
    </row>
    <row r="1125" spans="59:66" x14ac:dyDescent="0.25">
      <c r="BG1125" s="50" t="str">
        <f t="shared" si="362"/>
        <v>2022OutubroChile</v>
      </c>
      <c r="BH1125" s="2">
        <v>2022</v>
      </c>
      <c r="BI1125" s="55" t="s">
        <v>63</v>
      </c>
      <c r="BJ1125" s="55" t="str">
        <f t="shared" si="364"/>
        <v>Outubro/2022</v>
      </c>
      <c r="BK1125" s="2" t="s">
        <v>5</v>
      </c>
      <c r="BL1125" s="2" t="s">
        <v>9</v>
      </c>
      <c r="BM1125" s="52" t="s">
        <v>1201</v>
      </c>
      <c r="BN1125" s="51">
        <f t="shared" si="363"/>
        <v>1053184.7773347225</v>
      </c>
    </row>
    <row r="1126" spans="59:66" x14ac:dyDescent="0.25">
      <c r="BG1126" s="50" t="str">
        <f t="shared" si="362"/>
        <v>2022OutubroPeru</v>
      </c>
      <c r="BH1126" s="2">
        <v>2022</v>
      </c>
      <c r="BI1126" s="55" t="s">
        <v>63</v>
      </c>
      <c r="BJ1126" s="55" t="str">
        <f t="shared" si="364"/>
        <v>Outubro/2022</v>
      </c>
      <c r="BK1126" s="2" t="s">
        <v>5</v>
      </c>
      <c r="BL1126" s="2" t="s">
        <v>10</v>
      </c>
      <c r="BM1126" s="52" t="s">
        <v>1201</v>
      </c>
      <c r="BN1126" s="51">
        <f t="shared" si="363"/>
        <v>210765.70666221768</v>
      </c>
    </row>
    <row r="1127" spans="59:66" x14ac:dyDescent="0.25">
      <c r="BG1127" s="50" t="str">
        <f t="shared" si="362"/>
        <v>2022OutubroUruguai</v>
      </c>
      <c r="BH1127" s="2">
        <v>2022</v>
      </c>
      <c r="BI1127" s="55" t="s">
        <v>63</v>
      </c>
      <c r="BJ1127" s="55" t="str">
        <f t="shared" si="364"/>
        <v>Outubro/2022</v>
      </c>
      <c r="BK1127" s="2" t="s">
        <v>5</v>
      </c>
      <c r="BL1127" s="2" t="s">
        <v>11</v>
      </c>
      <c r="BM1127" s="52" t="s">
        <v>1201</v>
      </c>
      <c r="BN1127" s="51">
        <f t="shared" si="363"/>
        <v>105318.47773347225</v>
      </c>
    </row>
    <row r="1128" spans="59:66" x14ac:dyDescent="0.25">
      <c r="BG1128" s="50" t="str">
        <f t="shared" si="362"/>
        <v>2022OutubroVenezuela</v>
      </c>
      <c r="BH1128" s="2">
        <v>2022</v>
      </c>
      <c r="BI1128" s="55" t="s">
        <v>63</v>
      </c>
      <c r="BJ1128" s="55" t="str">
        <f t="shared" si="364"/>
        <v>Outubro/2022</v>
      </c>
      <c r="BK1128" s="2" t="s">
        <v>5</v>
      </c>
      <c r="BL1128" s="2" t="s">
        <v>12</v>
      </c>
      <c r="BM1128" s="52" t="s">
        <v>1201</v>
      </c>
      <c r="BN1128" s="51">
        <f t="shared" si="363"/>
        <v>53174.243647828902</v>
      </c>
    </row>
    <row r="1129" spans="59:66" x14ac:dyDescent="0.25">
      <c r="BG1129" s="50" t="str">
        <f t="shared" si="362"/>
        <v>2022OutubroParaguai</v>
      </c>
      <c r="BH1129" s="2">
        <v>2022</v>
      </c>
      <c r="BI1129" s="55" t="s">
        <v>63</v>
      </c>
      <c r="BJ1129" s="55" t="str">
        <f t="shared" si="364"/>
        <v>Outubro/2022</v>
      </c>
      <c r="BK1129" s="2" t="s">
        <v>5</v>
      </c>
      <c r="BL1129" s="2" t="s">
        <v>13</v>
      </c>
      <c r="BM1129" s="52" t="s">
        <v>1201</v>
      </c>
      <c r="BN1129" s="51">
        <f t="shared" si="363"/>
        <v>26393.995031004662</v>
      </c>
    </row>
    <row r="1130" spans="59:66" x14ac:dyDescent="0.25">
      <c r="BG1130" s="50" t="str">
        <f t="shared" si="362"/>
        <v>2022OutubroEquador</v>
      </c>
      <c r="BH1130" s="2">
        <v>2022</v>
      </c>
      <c r="BI1130" s="55" t="s">
        <v>63</v>
      </c>
      <c r="BJ1130" s="55" t="str">
        <f t="shared" si="364"/>
        <v>Outubro/2022</v>
      </c>
      <c r="BK1130" s="2" t="s">
        <v>5</v>
      </c>
      <c r="BL1130" s="2" t="s">
        <v>14</v>
      </c>
      <c r="BM1130" s="52" t="s">
        <v>1201</v>
      </c>
      <c r="BN1130" s="51">
        <f t="shared" si="363"/>
        <v>181539.18533520278</v>
      </c>
    </row>
    <row r="1131" spans="59:66" x14ac:dyDescent="0.25">
      <c r="BG1131" s="50" t="str">
        <f t="shared" si="362"/>
        <v>2022OutubroBolívia</v>
      </c>
      <c r="BH1131" s="2">
        <v>2022</v>
      </c>
      <c r="BI1131" s="55" t="s">
        <v>63</v>
      </c>
      <c r="BJ1131" s="55" t="str">
        <f t="shared" si="364"/>
        <v>Outubro/2022</v>
      </c>
      <c r="BK1131" s="2" t="s">
        <v>5</v>
      </c>
      <c r="BL1131" s="2" t="s">
        <v>15</v>
      </c>
      <c r="BM1131" s="52" t="s">
        <v>1201</v>
      </c>
      <c r="BN1131" s="51">
        <f t="shared" si="363"/>
        <v>13390.124308412122</v>
      </c>
    </row>
    <row r="1132" spans="59:66" x14ac:dyDescent="0.25">
      <c r="BG1132" s="50" t="str">
        <f t="shared" si="362"/>
        <v>2022OutubroOutros - América do Sul</v>
      </c>
      <c r="BH1132" s="2">
        <v>2022</v>
      </c>
      <c r="BI1132" s="55" t="s">
        <v>63</v>
      </c>
      <c r="BJ1132" s="55" t="str">
        <f t="shared" si="364"/>
        <v>Outubro/2022</v>
      </c>
      <c r="BK1132" s="2" t="s">
        <v>5</v>
      </c>
      <c r="BL1132" s="2" t="s">
        <v>1193</v>
      </c>
      <c r="BM1132" s="52" t="s">
        <v>1201</v>
      </c>
      <c r="BN1132" s="51">
        <f t="shared" si="363"/>
        <v>16704.857081959846</v>
      </c>
    </row>
    <row r="1133" spans="59:66" x14ac:dyDescent="0.25">
      <c r="BG1133" s="50" t="str">
        <f t="shared" si="362"/>
        <v>2022NovembroBrasil</v>
      </c>
      <c r="BH1133" s="2">
        <v>2022</v>
      </c>
      <c r="BI1133" s="55" t="s">
        <v>64</v>
      </c>
      <c r="BJ1133" s="55" t="str">
        <f t="shared" si="364"/>
        <v>Novembro/2022</v>
      </c>
      <c r="BK1133" s="2" t="s">
        <v>5</v>
      </c>
      <c r="BL1133" s="2" t="s">
        <v>6</v>
      </c>
      <c r="BM1133" s="52" t="s">
        <v>1201</v>
      </c>
      <c r="BN1133" s="51">
        <f t="shared" si="363"/>
        <v>5799774.6585636577</v>
      </c>
    </row>
    <row r="1134" spans="59:66" x14ac:dyDescent="0.25">
      <c r="BG1134" s="50" t="str">
        <f t="shared" si="362"/>
        <v>2022NovembroArgentina</v>
      </c>
      <c r="BH1134" s="2">
        <v>2022</v>
      </c>
      <c r="BI1134" s="55" t="s">
        <v>64</v>
      </c>
      <c r="BJ1134" s="55" t="str">
        <f t="shared" si="364"/>
        <v>Novembro/2022</v>
      </c>
      <c r="BK1134" s="2" t="s">
        <v>5</v>
      </c>
      <c r="BL1134" s="2" t="s">
        <v>7</v>
      </c>
      <c r="BM1134" s="52" t="s">
        <v>1201</v>
      </c>
      <c r="BN1134" s="51">
        <f t="shared" si="363"/>
        <v>2227113.4688884444</v>
      </c>
    </row>
    <row r="1135" spans="59:66" x14ac:dyDescent="0.25">
      <c r="BG1135" s="50" t="str">
        <f t="shared" si="362"/>
        <v>2022NovembroColômbia</v>
      </c>
      <c r="BH1135" s="2">
        <v>2022</v>
      </c>
      <c r="BI1135" s="55" t="s">
        <v>64</v>
      </c>
      <c r="BJ1135" s="55" t="str">
        <f t="shared" si="364"/>
        <v>Novembro/2022</v>
      </c>
      <c r="BK1135" s="2" t="s">
        <v>5</v>
      </c>
      <c r="BL1135" s="2" t="s">
        <v>8</v>
      </c>
      <c r="BM1135" s="52" t="s">
        <v>1201</v>
      </c>
      <c r="BN1135" s="51">
        <f t="shared" si="363"/>
        <v>563222.5612871818</v>
      </c>
    </row>
    <row r="1136" spans="59:66" x14ac:dyDescent="0.25">
      <c r="BG1136" s="50" t="str">
        <f t="shared" si="362"/>
        <v>2022NovembroChile</v>
      </c>
      <c r="BH1136" s="2">
        <v>2022</v>
      </c>
      <c r="BI1136" s="55" t="s">
        <v>64</v>
      </c>
      <c r="BJ1136" s="55" t="str">
        <f t="shared" si="364"/>
        <v>Novembro/2022</v>
      </c>
      <c r="BK1136" s="2" t="s">
        <v>5</v>
      </c>
      <c r="BL1136" s="2" t="s">
        <v>9</v>
      </c>
      <c r="BM1136" s="52" t="s">
        <v>1201</v>
      </c>
      <c r="BN1136" s="51">
        <f t="shared" si="363"/>
        <v>1113556.7344442219</v>
      </c>
    </row>
    <row r="1137" spans="59:66" x14ac:dyDescent="0.25">
      <c r="BG1137" s="50" t="str">
        <f t="shared" si="362"/>
        <v>2022NovembroPeru</v>
      </c>
      <c r="BH1137" s="2">
        <v>2022</v>
      </c>
      <c r="BI1137" s="55" t="s">
        <v>64</v>
      </c>
      <c r="BJ1137" s="55" t="str">
        <f t="shared" si="364"/>
        <v>Novembro/2022</v>
      </c>
      <c r="BK1137" s="2" t="s">
        <v>5</v>
      </c>
      <c r="BL1137" s="2" t="s">
        <v>10</v>
      </c>
      <c r="BM1137" s="52" t="s">
        <v>1201</v>
      </c>
      <c r="BN1137" s="51">
        <f t="shared" si="363"/>
        <v>222711.34688884442</v>
      </c>
    </row>
    <row r="1138" spans="59:66" x14ac:dyDescent="0.25">
      <c r="BG1138" s="50" t="str">
        <f t="shared" si="362"/>
        <v>2022NovembroUruguai</v>
      </c>
      <c r="BH1138" s="2">
        <v>2022</v>
      </c>
      <c r="BI1138" s="55" t="s">
        <v>64</v>
      </c>
      <c r="BJ1138" s="55" t="str">
        <f t="shared" si="364"/>
        <v>Novembro/2022</v>
      </c>
      <c r="BK1138" s="2" t="s">
        <v>5</v>
      </c>
      <c r="BL1138" s="2" t="s">
        <v>11</v>
      </c>
      <c r="BM1138" s="52" t="s">
        <v>1201</v>
      </c>
      <c r="BN1138" s="51">
        <f t="shared" si="363"/>
        <v>111355.67344442219</v>
      </c>
    </row>
    <row r="1139" spans="59:66" x14ac:dyDescent="0.25">
      <c r="BG1139" s="50" t="str">
        <f t="shared" si="362"/>
        <v>2022NovembroVenezuela</v>
      </c>
      <c r="BH1139" s="2">
        <v>2022</v>
      </c>
      <c r="BI1139" s="55" t="s">
        <v>64</v>
      </c>
      <c r="BJ1139" s="55" t="str">
        <f t="shared" si="364"/>
        <v>Novembro/2022</v>
      </c>
      <c r="BK1139" s="2" t="s">
        <v>5</v>
      </c>
      <c r="BL1139" s="2" t="s">
        <v>12</v>
      </c>
      <c r="BM1139" s="52" t="s">
        <v>1201</v>
      </c>
      <c r="BN1139" s="51">
        <f t="shared" si="363"/>
        <v>56322.256128718182</v>
      </c>
    </row>
    <row r="1140" spans="59:66" x14ac:dyDescent="0.25">
      <c r="BG1140" s="50" t="str">
        <f t="shared" si="362"/>
        <v>2022NovembroParaguai</v>
      </c>
      <c r="BH1140" s="2">
        <v>2022</v>
      </c>
      <c r="BI1140" s="55" t="s">
        <v>64</v>
      </c>
      <c r="BJ1140" s="55" t="str">
        <f t="shared" si="364"/>
        <v>Novembro/2022</v>
      </c>
      <c r="BK1140" s="2" t="s">
        <v>5</v>
      </c>
      <c r="BL1140" s="2" t="s">
        <v>13</v>
      </c>
      <c r="BM1140" s="52" t="s">
        <v>1201</v>
      </c>
      <c r="BN1140" s="51">
        <f t="shared" si="363"/>
        <v>28354.453886311214</v>
      </c>
    </row>
    <row r="1141" spans="59:66" x14ac:dyDescent="0.25">
      <c r="BG1141" s="50" t="str">
        <f t="shared" si="362"/>
        <v>2022NovembroEquador</v>
      </c>
      <c r="BH1141" s="2">
        <v>2022</v>
      </c>
      <c r="BI1141" s="55" t="s">
        <v>64</v>
      </c>
      <c r="BJ1141" s="55" t="str">
        <f t="shared" si="364"/>
        <v>Novembro/2022</v>
      </c>
      <c r="BK1141" s="2" t="s">
        <v>5</v>
      </c>
      <c r="BL1141" s="2" t="s">
        <v>14</v>
      </c>
      <c r="BM1141" s="52" t="s">
        <v>1201</v>
      </c>
      <c r="BN1141" s="51">
        <f t="shared" si="363"/>
        <v>192036.98313910776</v>
      </c>
    </row>
    <row r="1142" spans="59:66" x14ac:dyDescent="0.25">
      <c r="BG1142" s="50" t="str">
        <f t="shared" si="362"/>
        <v>2022NovembroBolívia</v>
      </c>
      <c r="BH1142" s="2">
        <v>2022</v>
      </c>
      <c r="BI1142" s="55" t="s">
        <v>64</v>
      </c>
      <c r="BJ1142" s="55" t="str">
        <f t="shared" si="364"/>
        <v>Novembro/2022</v>
      </c>
      <c r="BK1142" s="2" t="s">
        <v>5</v>
      </c>
      <c r="BL1142" s="2" t="s">
        <v>15</v>
      </c>
      <c r="BM1142" s="52" t="s">
        <v>1201</v>
      </c>
      <c r="BN1142" s="51">
        <f t="shared" si="363"/>
        <v>14177.226943155607</v>
      </c>
    </row>
    <row r="1143" spans="59:66" x14ac:dyDescent="0.25">
      <c r="BG1143" s="50" t="str">
        <f t="shared" si="362"/>
        <v>2022NovembroOutros - América do Sul</v>
      </c>
      <c r="BH1143" s="2">
        <v>2022</v>
      </c>
      <c r="BI1143" s="55" t="s">
        <v>64</v>
      </c>
      <c r="BJ1143" s="55" t="str">
        <f t="shared" si="364"/>
        <v>Novembro/2022</v>
      </c>
      <c r="BK1143" s="2" t="s">
        <v>5</v>
      </c>
      <c r="BL1143" s="2" t="s">
        <v>1193</v>
      </c>
      <c r="BM1143" s="52" t="s">
        <v>1201</v>
      </c>
      <c r="BN1143" s="51">
        <f t="shared" si="363"/>
        <v>17982.874517006629</v>
      </c>
    </row>
    <row r="1144" spans="59:66" x14ac:dyDescent="0.25">
      <c r="BG1144" s="50" t="str">
        <f t="shared" si="362"/>
        <v>2022DezembroBrasil</v>
      </c>
      <c r="BH1144" s="2">
        <v>2022</v>
      </c>
      <c r="BI1144" s="55" t="s">
        <v>65</v>
      </c>
      <c r="BJ1144" s="55" t="str">
        <f t="shared" si="364"/>
        <v>Dezembro/2022</v>
      </c>
      <c r="BK1144" s="2" t="s">
        <v>5</v>
      </c>
      <c r="BL1144" s="2" t="s">
        <v>6</v>
      </c>
      <c r="BM1144" s="52" t="s">
        <v>1201</v>
      </c>
      <c r="BN1144" s="51">
        <f t="shared" si="363"/>
        <v>6128717.8872508444</v>
      </c>
    </row>
    <row r="1145" spans="59:66" x14ac:dyDescent="0.25">
      <c r="BG1145" s="50" t="str">
        <f t="shared" si="362"/>
        <v>2022DezembroArgentina</v>
      </c>
      <c r="BH1145" s="2">
        <v>2022</v>
      </c>
      <c r="BI1145" s="55" t="s">
        <v>65</v>
      </c>
      <c r="BJ1145" s="55" t="str">
        <f t="shared" si="364"/>
        <v>Dezembro/2022</v>
      </c>
      <c r="BK1145" s="2" t="s">
        <v>5</v>
      </c>
      <c r="BL1145" s="2" t="s">
        <v>7</v>
      </c>
      <c r="BM1145" s="52" t="s">
        <v>1201</v>
      </c>
      <c r="BN1145" s="51">
        <f t="shared" si="363"/>
        <v>2346976.3867177446</v>
      </c>
    </row>
    <row r="1146" spans="59:66" x14ac:dyDescent="0.25">
      <c r="BG1146" s="50" t="str">
        <f t="shared" si="362"/>
        <v>2022DezembroColômbia</v>
      </c>
      <c r="BH1146" s="2">
        <v>2022</v>
      </c>
      <c r="BI1146" s="55" t="s">
        <v>65</v>
      </c>
      <c r="BJ1146" s="55" t="str">
        <f t="shared" si="364"/>
        <v>Dezembro/2022</v>
      </c>
      <c r="BK1146" s="2" t="s">
        <v>5</v>
      </c>
      <c r="BL1146" s="2" t="s">
        <v>8</v>
      </c>
      <c r="BM1146" s="52" t="s">
        <v>1201</v>
      </c>
      <c r="BN1146" s="51">
        <f t="shared" si="363"/>
        <v>593517.9427653451</v>
      </c>
    </row>
    <row r="1147" spans="59:66" x14ac:dyDescent="0.25">
      <c r="BG1147" s="50" t="str">
        <f t="shared" si="362"/>
        <v>2022DezembroChile</v>
      </c>
      <c r="BH1147" s="2">
        <v>2022</v>
      </c>
      <c r="BI1147" s="55" t="s">
        <v>65</v>
      </c>
      <c r="BJ1147" s="55" t="str">
        <f t="shared" si="364"/>
        <v>Dezembro/2022</v>
      </c>
      <c r="BK1147" s="2" t="s">
        <v>5</v>
      </c>
      <c r="BL1147" s="2" t="s">
        <v>9</v>
      </c>
      <c r="BM1147" s="52" t="s">
        <v>1201</v>
      </c>
      <c r="BN1147" s="51">
        <f t="shared" si="363"/>
        <v>1172843.0651602142</v>
      </c>
    </row>
    <row r="1148" spans="59:66" x14ac:dyDescent="0.25">
      <c r="BG1148" s="50" t="str">
        <f t="shared" si="362"/>
        <v>2022DezembroPeru</v>
      </c>
      <c r="BH1148" s="2">
        <v>2022</v>
      </c>
      <c r="BI1148" s="55" t="s">
        <v>65</v>
      </c>
      <c r="BJ1148" s="55" t="str">
        <f t="shared" si="364"/>
        <v>Dezembro/2022</v>
      </c>
      <c r="BK1148" s="2" t="s">
        <v>5</v>
      </c>
      <c r="BL1148" s="2" t="s">
        <v>10</v>
      </c>
      <c r="BM1148" s="52" t="s">
        <v>1201</v>
      </c>
      <c r="BN1148" s="51">
        <f t="shared" si="363"/>
        <v>234697.63867177442</v>
      </c>
    </row>
    <row r="1149" spans="59:66" x14ac:dyDescent="0.25">
      <c r="BG1149" s="50" t="str">
        <f t="shared" si="362"/>
        <v>2022DezembroUruguai</v>
      </c>
      <c r="BH1149" s="2">
        <v>2022</v>
      </c>
      <c r="BI1149" s="55" t="s">
        <v>65</v>
      </c>
      <c r="BJ1149" s="55" t="str">
        <f t="shared" si="364"/>
        <v>Dezembro/2022</v>
      </c>
      <c r="BK1149" s="2" t="s">
        <v>5</v>
      </c>
      <c r="BL1149" s="2" t="s">
        <v>11</v>
      </c>
      <c r="BM1149" s="52" t="s">
        <v>1201</v>
      </c>
      <c r="BN1149" s="51">
        <f t="shared" si="363"/>
        <v>117284.30651602148</v>
      </c>
    </row>
    <row r="1150" spans="59:66" x14ac:dyDescent="0.25">
      <c r="BG1150" s="50" t="str">
        <f t="shared" si="362"/>
        <v>2022DezembroVenezuela</v>
      </c>
      <c r="BH1150" s="2">
        <v>2022</v>
      </c>
      <c r="BI1150" s="55" t="s">
        <v>65</v>
      </c>
      <c r="BJ1150" s="55" t="str">
        <f t="shared" si="364"/>
        <v>Dezembro/2022</v>
      </c>
      <c r="BK1150" s="2" t="s">
        <v>5</v>
      </c>
      <c r="BL1150" s="2" t="s">
        <v>12</v>
      </c>
      <c r="BM1150" s="52" t="s">
        <v>1201</v>
      </c>
      <c r="BN1150" s="51">
        <f t="shared" si="363"/>
        <v>59351.794276534514</v>
      </c>
    </row>
    <row r="1151" spans="59:66" x14ac:dyDescent="0.25">
      <c r="BG1151" s="50" t="str">
        <f t="shared" si="362"/>
        <v>2022DezembroParaguai</v>
      </c>
      <c r="BH1151" s="2">
        <v>2022</v>
      </c>
      <c r="BI1151" s="55" t="s">
        <v>65</v>
      </c>
      <c r="BJ1151" s="55" t="str">
        <f t="shared" si="364"/>
        <v>Dezembro/2022</v>
      </c>
      <c r="BK1151" s="2" t="s">
        <v>5</v>
      </c>
      <c r="BL1151" s="2" t="s">
        <v>13</v>
      </c>
      <c r="BM1151" s="52" t="s">
        <v>1201</v>
      </c>
      <c r="BN1151" s="51">
        <f t="shared" si="363"/>
        <v>29933.948417730451</v>
      </c>
    </row>
    <row r="1152" spans="59:66" x14ac:dyDescent="0.25">
      <c r="BG1152" s="50" t="str">
        <f t="shared" si="362"/>
        <v>2022DezembroEquador</v>
      </c>
      <c r="BH1152" s="2">
        <v>2022</v>
      </c>
      <c r="BI1152" s="55" t="s">
        <v>65</v>
      </c>
      <c r="BJ1152" s="55" t="str">
        <f t="shared" si="364"/>
        <v>Dezembro/2022</v>
      </c>
      <c r="BK1152" s="2" t="s">
        <v>5</v>
      </c>
      <c r="BL1152" s="2" t="s">
        <v>14</v>
      </c>
      <c r="BM1152" s="52" t="s">
        <v>1201</v>
      </c>
      <c r="BN1152" s="51">
        <f t="shared" si="363"/>
        <v>203860.51077592288</v>
      </c>
    </row>
    <row r="1153" spans="59:66" x14ac:dyDescent="0.25">
      <c r="BG1153" s="50" t="str">
        <f t="shared" si="362"/>
        <v>2022DezembroBolívia</v>
      </c>
      <c r="BH1153" s="2">
        <v>2022</v>
      </c>
      <c r="BI1153" s="55" t="s">
        <v>65</v>
      </c>
      <c r="BJ1153" s="55" t="str">
        <f t="shared" si="364"/>
        <v>Dezembro/2022</v>
      </c>
      <c r="BK1153" s="2" t="s">
        <v>5</v>
      </c>
      <c r="BL1153" s="2" t="s">
        <v>15</v>
      </c>
      <c r="BM1153" s="52" t="s">
        <v>1201</v>
      </c>
      <c r="BN1153" s="51">
        <f t="shared" si="363"/>
        <v>14966.974208865224</v>
      </c>
    </row>
    <row r="1154" spans="59:66" x14ac:dyDescent="0.25">
      <c r="BG1154" s="50" t="str">
        <f t="shared" si="362"/>
        <v>2022DezembroOutros - América do Sul</v>
      </c>
      <c r="BH1154" s="2">
        <v>2022</v>
      </c>
      <c r="BI1154" s="55" t="s">
        <v>65</v>
      </c>
      <c r="BJ1154" s="55" t="str">
        <f t="shared" si="364"/>
        <v>Dezembro/2022</v>
      </c>
      <c r="BK1154" s="2" t="s">
        <v>5</v>
      </c>
      <c r="BL1154" s="2" t="s">
        <v>1193</v>
      </c>
      <c r="BM1154" s="52" t="s">
        <v>1201</v>
      </c>
      <c r="BN1154" s="51">
        <f t="shared" si="363"/>
        <v>19269.352155133118</v>
      </c>
    </row>
    <row r="1155" spans="59:66" x14ac:dyDescent="0.25">
      <c r="BG1155" s="50" t="str">
        <f t="shared" ref="BG1155:BG1218" si="365">BH1155&amp;BI1155&amp;BL1155</f>
        <v>2022JaneiroBrasil</v>
      </c>
      <c r="BH1155" s="2">
        <v>2022</v>
      </c>
      <c r="BI1155" s="55" t="s">
        <v>16</v>
      </c>
      <c r="BJ1155" s="55" t="str">
        <f t="shared" si="364"/>
        <v>Janeiro/2022</v>
      </c>
      <c r="BK1155" s="2" t="s">
        <v>5</v>
      </c>
      <c r="BL1155" s="2" t="s">
        <v>6</v>
      </c>
      <c r="BM1155" s="52" t="s">
        <v>1202</v>
      </c>
      <c r="BN1155" s="51">
        <f t="shared" ref="BN1155:BN1218" si="366">VLOOKUP(BG1155,AC:AQ,VLOOKUP(BM1155,$BP$2:$BQ$16,2,FALSE),FALSE)</f>
        <v>1612578.0481738918</v>
      </c>
    </row>
    <row r="1156" spans="59:66" x14ac:dyDescent="0.25">
      <c r="BG1156" s="50" t="str">
        <f t="shared" si="365"/>
        <v>2022JaneiroArgentina</v>
      </c>
      <c r="BH1156" s="2">
        <v>2022</v>
      </c>
      <c r="BI1156" s="55" t="s">
        <v>16</v>
      </c>
      <c r="BJ1156" s="55" t="str">
        <f t="shared" ref="BJ1156:BJ1219" si="367">BI1156&amp;"/"&amp;BH1156</f>
        <v>Janeiro/2022</v>
      </c>
      <c r="BK1156" s="2" t="s">
        <v>5</v>
      </c>
      <c r="BL1156" s="2" t="s">
        <v>7</v>
      </c>
      <c r="BM1156" s="52" t="s">
        <v>1202</v>
      </c>
      <c r="BN1156" s="51">
        <f t="shared" si="366"/>
        <v>645031.21926955669</v>
      </c>
    </row>
    <row r="1157" spans="59:66" x14ac:dyDescent="0.25">
      <c r="BG1157" s="50" t="str">
        <f t="shared" si="365"/>
        <v>2022JaneiroColômbia</v>
      </c>
      <c r="BH1157" s="2">
        <v>2022</v>
      </c>
      <c r="BI1157" s="55" t="s">
        <v>16</v>
      </c>
      <c r="BJ1157" s="55" t="str">
        <f t="shared" si="367"/>
        <v>Janeiro/2022</v>
      </c>
      <c r="BK1157" s="2" t="s">
        <v>5</v>
      </c>
      <c r="BL1157" s="2" t="s">
        <v>8</v>
      </c>
      <c r="BM1157" s="52" t="s">
        <v>1202</v>
      </c>
      <c r="BN1157" s="51">
        <f t="shared" si="366"/>
        <v>322515.60963477829</v>
      </c>
    </row>
    <row r="1158" spans="59:66" x14ac:dyDescent="0.25">
      <c r="BG1158" s="50" t="str">
        <f t="shared" si="365"/>
        <v>2022JaneiroChile</v>
      </c>
      <c r="BH1158" s="2">
        <v>2022</v>
      </c>
      <c r="BI1158" s="55" t="s">
        <v>16</v>
      </c>
      <c r="BJ1158" s="55" t="str">
        <f t="shared" si="367"/>
        <v>Janeiro/2022</v>
      </c>
      <c r="BK1158" s="2" t="s">
        <v>5</v>
      </c>
      <c r="BL1158" s="2" t="s">
        <v>9</v>
      </c>
      <c r="BM1158" s="52" t="s">
        <v>1202</v>
      </c>
      <c r="BN1158" s="51">
        <f t="shared" si="366"/>
        <v>322515.60963477835</v>
      </c>
    </row>
    <row r="1159" spans="59:66" x14ac:dyDescent="0.25">
      <c r="BG1159" s="50" t="str">
        <f t="shared" si="365"/>
        <v>2022JaneiroPeru</v>
      </c>
      <c r="BH1159" s="2">
        <v>2022</v>
      </c>
      <c r="BI1159" s="55" t="s">
        <v>16</v>
      </c>
      <c r="BJ1159" s="55" t="str">
        <f t="shared" si="367"/>
        <v>Janeiro/2022</v>
      </c>
      <c r="BK1159" s="2" t="s">
        <v>5</v>
      </c>
      <c r="BL1159" s="2" t="s">
        <v>10</v>
      </c>
      <c r="BM1159" s="52" t="s">
        <v>1202</v>
      </c>
      <c r="BN1159" s="51">
        <f t="shared" si="366"/>
        <v>161257.80481738914</v>
      </c>
    </row>
    <row r="1160" spans="59:66" x14ac:dyDescent="0.25">
      <c r="BG1160" s="50" t="str">
        <f t="shared" si="365"/>
        <v>2022JaneiroUruguai</v>
      </c>
      <c r="BH1160" s="2">
        <v>2022</v>
      </c>
      <c r="BI1160" s="55" t="s">
        <v>16</v>
      </c>
      <c r="BJ1160" s="55" t="str">
        <f t="shared" si="367"/>
        <v>Janeiro/2022</v>
      </c>
      <c r="BK1160" s="2" t="s">
        <v>5</v>
      </c>
      <c r="BL1160" s="2" t="s">
        <v>11</v>
      </c>
      <c r="BM1160" s="52" t="s">
        <v>1202</v>
      </c>
      <c r="BN1160" s="51">
        <f t="shared" si="366"/>
        <v>129006.24385391134</v>
      </c>
    </row>
    <row r="1161" spans="59:66" x14ac:dyDescent="0.25">
      <c r="BG1161" s="50" t="str">
        <f t="shared" si="365"/>
        <v>2022JaneiroVenezuela</v>
      </c>
      <c r="BH1161" s="2">
        <v>2022</v>
      </c>
      <c r="BI1161" s="55" t="s">
        <v>16</v>
      </c>
      <c r="BJ1161" s="55" t="str">
        <f t="shared" si="367"/>
        <v>Janeiro/2022</v>
      </c>
      <c r="BK1161" s="2" t="s">
        <v>5</v>
      </c>
      <c r="BL1161" s="2" t="s">
        <v>12</v>
      </c>
      <c r="BM1161" s="52" t="s">
        <v>1202</v>
      </c>
      <c r="BN1161" s="51">
        <f t="shared" si="366"/>
        <v>96754.682890433498</v>
      </c>
    </row>
    <row r="1162" spans="59:66" x14ac:dyDescent="0.25">
      <c r="BG1162" s="50" t="str">
        <f t="shared" si="365"/>
        <v>2022JaneiroParaguai</v>
      </c>
      <c r="BH1162" s="2">
        <v>2022</v>
      </c>
      <c r="BI1162" s="55" t="s">
        <v>16</v>
      </c>
      <c r="BJ1162" s="55" t="str">
        <f t="shared" si="367"/>
        <v>Janeiro/2022</v>
      </c>
      <c r="BK1162" s="2" t="s">
        <v>5</v>
      </c>
      <c r="BL1162" s="2" t="s">
        <v>13</v>
      </c>
      <c r="BM1162" s="52" t="s">
        <v>1202</v>
      </c>
      <c r="BN1162" s="51">
        <f t="shared" si="366"/>
        <v>64503.121926955675</v>
      </c>
    </row>
    <row r="1163" spans="59:66" x14ac:dyDescent="0.25">
      <c r="BG1163" s="50" t="str">
        <f t="shared" si="365"/>
        <v>2022JaneiroEquador</v>
      </c>
      <c r="BH1163" s="2">
        <v>2022</v>
      </c>
      <c r="BI1163" s="55" t="s">
        <v>16</v>
      </c>
      <c r="BJ1163" s="55" t="str">
        <f t="shared" si="367"/>
        <v>Janeiro/2022</v>
      </c>
      <c r="BK1163" s="2" t="s">
        <v>5</v>
      </c>
      <c r="BL1163" s="2" t="s">
        <v>14</v>
      </c>
      <c r="BM1163" s="52" t="s">
        <v>1202</v>
      </c>
      <c r="BN1163" s="51">
        <f t="shared" si="366"/>
        <v>51602.497541564539</v>
      </c>
    </row>
    <row r="1164" spans="59:66" x14ac:dyDescent="0.25">
      <c r="BG1164" s="50" t="str">
        <f t="shared" si="365"/>
        <v>2022JaneiroBolívia</v>
      </c>
      <c r="BH1164" s="2">
        <v>2022</v>
      </c>
      <c r="BI1164" s="55" t="s">
        <v>16</v>
      </c>
      <c r="BJ1164" s="55" t="str">
        <f t="shared" si="367"/>
        <v>Janeiro/2022</v>
      </c>
      <c r="BK1164" s="2" t="s">
        <v>5</v>
      </c>
      <c r="BL1164" s="2" t="s">
        <v>15</v>
      </c>
      <c r="BM1164" s="52" t="s">
        <v>1202</v>
      </c>
      <c r="BN1164" s="51">
        <f t="shared" si="366"/>
        <v>38701.873156173402</v>
      </c>
    </row>
    <row r="1165" spans="59:66" x14ac:dyDescent="0.25">
      <c r="BG1165" s="50" t="str">
        <f t="shared" si="365"/>
        <v>2022JaneiroOutros - América do Sul</v>
      </c>
      <c r="BH1165" s="2">
        <v>2022</v>
      </c>
      <c r="BI1165" s="55" t="s">
        <v>16</v>
      </c>
      <c r="BJ1165" s="55" t="str">
        <f t="shared" si="367"/>
        <v>Janeiro/2022</v>
      </c>
      <c r="BK1165" s="2" t="s">
        <v>5</v>
      </c>
      <c r="BL1165" s="2" t="s">
        <v>1193</v>
      </c>
      <c r="BM1165" s="52" t="s">
        <v>1202</v>
      </c>
      <c r="BN1165" s="51">
        <f t="shared" si="366"/>
        <v>4402.7018109240871</v>
      </c>
    </row>
    <row r="1166" spans="59:66" x14ac:dyDescent="0.25">
      <c r="BG1166" s="50" t="str">
        <f t="shared" si="365"/>
        <v>2022FevereiroBrasil</v>
      </c>
      <c r="BH1166" s="2">
        <v>2022</v>
      </c>
      <c r="BI1166" s="55" t="s">
        <v>55</v>
      </c>
      <c r="BJ1166" s="55" t="str">
        <f t="shared" si="367"/>
        <v>Fevereiro/2022</v>
      </c>
      <c r="BK1166" s="2" t="s">
        <v>5</v>
      </c>
      <c r="BL1166" s="2" t="s">
        <v>6</v>
      </c>
      <c r="BM1166" s="52" t="s">
        <v>1202</v>
      </c>
      <c r="BN1166" s="51">
        <f t="shared" si="366"/>
        <v>1451214.489699478</v>
      </c>
    </row>
    <row r="1167" spans="59:66" x14ac:dyDescent="0.25">
      <c r="BG1167" s="50" t="str">
        <f t="shared" si="365"/>
        <v>2022FevereiroArgentina</v>
      </c>
      <c r="BH1167" s="2">
        <v>2022</v>
      </c>
      <c r="BI1167" s="55" t="s">
        <v>55</v>
      </c>
      <c r="BJ1167" s="55" t="str">
        <f t="shared" si="367"/>
        <v>Fevereiro/2022</v>
      </c>
      <c r="BK1167" s="2" t="s">
        <v>5</v>
      </c>
      <c r="BL1167" s="2" t="s">
        <v>7</v>
      </c>
      <c r="BM1167" s="52" t="s">
        <v>1202</v>
      </c>
      <c r="BN1167" s="51">
        <f t="shared" si="366"/>
        <v>580485.79587979126</v>
      </c>
    </row>
    <row r="1168" spans="59:66" x14ac:dyDescent="0.25">
      <c r="BG1168" s="50" t="str">
        <f t="shared" si="365"/>
        <v>2022FevereiroColômbia</v>
      </c>
      <c r="BH1168" s="2">
        <v>2022</v>
      </c>
      <c r="BI1168" s="55" t="s">
        <v>55</v>
      </c>
      <c r="BJ1168" s="55" t="str">
        <f t="shared" si="367"/>
        <v>Fevereiro/2022</v>
      </c>
      <c r="BK1168" s="2" t="s">
        <v>5</v>
      </c>
      <c r="BL1168" s="2" t="s">
        <v>8</v>
      </c>
      <c r="BM1168" s="52" t="s">
        <v>1202</v>
      </c>
      <c r="BN1168" s="51">
        <f t="shared" si="366"/>
        <v>290242.89793989569</v>
      </c>
    </row>
    <row r="1169" spans="59:66" x14ac:dyDescent="0.25">
      <c r="BG1169" s="50" t="str">
        <f t="shared" si="365"/>
        <v>2022FevereiroChile</v>
      </c>
      <c r="BH1169" s="2">
        <v>2022</v>
      </c>
      <c r="BI1169" s="55" t="s">
        <v>55</v>
      </c>
      <c r="BJ1169" s="55" t="str">
        <f t="shared" si="367"/>
        <v>Fevereiro/2022</v>
      </c>
      <c r="BK1169" s="2" t="s">
        <v>5</v>
      </c>
      <c r="BL1169" s="2" t="s">
        <v>9</v>
      </c>
      <c r="BM1169" s="52" t="s">
        <v>1202</v>
      </c>
      <c r="BN1169" s="51">
        <f t="shared" si="366"/>
        <v>290242.89793989563</v>
      </c>
    </row>
    <row r="1170" spans="59:66" x14ac:dyDescent="0.25">
      <c r="BG1170" s="50" t="str">
        <f t="shared" si="365"/>
        <v>2022FevereiroPeru</v>
      </c>
      <c r="BH1170" s="2">
        <v>2022</v>
      </c>
      <c r="BI1170" s="55" t="s">
        <v>55</v>
      </c>
      <c r="BJ1170" s="55" t="str">
        <f t="shared" si="367"/>
        <v>Fevereiro/2022</v>
      </c>
      <c r="BK1170" s="2" t="s">
        <v>5</v>
      </c>
      <c r="BL1170" s="2" t="s">
        <v>10</v>
      </c>
      <c r="BM1170" s="52" t="s">
        <v>1202</v>
      </c>
      <c r="BN1170" s="51">
        <f t="shared" si="366"/>
        <v>145121.44896994781</v>
      </c>
    </row>
    <row r="1171" spans="59:66" x14ac:dyDescent="0.25">
      <c r="BG1171" s="50" t="str">
        <f t="shared" si="365"/>
        <v>2022FevereiroUruguai</v>
      </c>
      <c r="BH1171" s="2">
        <v>2022</v>
      </c>
      <c r="BI1171" s="55" t="s">
        <v>55</v>
      </c>
      <c r="BJ1171" s="55" t="str">
        <f t="shared" si="367"/>
        <v>Fevereiro/2022</v>
      </c>
      <c r="BK1171" s="2" t="s">
        <v>5</v>
      </c>
      <c r="BL1171" s="2" t="s">
        <v>11</v>
      </c>
      <c r="BM1171" s="52" t="s">
        <v>1202</v>
      </c>
      <c r="BN1171" s="51">
        <f t="shared" si="366"/>
        <v>116097.15917595824</v>
      </c>
    </row>
    <row r="1172" spans="59:66" x14ac:dyDescent="0.25">
      <c r="BG1172" s="50" t="str">
        <f t="shared" si="365"/>
        <v>2022FevereiroVenezuela</v>
      </c>
      <c r="BH1172" s="2">
        <v>2022</v>
      </c>
      <c r="BI1172" s="55" t="s">
        <v>55</v>
      </c>
      <c r="BJ1172" s="55" t="str">
        <f t="shared" si="367"/>
        <v>Fevereiro/2022</v>
      </c>
      <c r="BK1172" s="2" t="s">
        <v>5</v>
      </c>
      <c r="BL1172" s="2" t="s">
        <v>12</v>
      </c>
      <c r="BM1172" s="52" t="s">
        <v>1202</v>
      </c>
      <c r="BN1172" s="51">
        <f t="shared" si="366"/>
        <v>87072.869381968689</v>
      </c>
    </row>
    <row r="1173" spans="59:66" x14ac:dyDescent="0.25">
      <c r="BG1173" s="50" t="str">
        <f t="shared" si="365"/>
        <v>2022FevereiroParaguai</v>
      </c>
      <c r="BH1173" s="2">
        <v>2022</v>
      </c>
      <c r="BI1173" s="55" t="s">
        <v>55</v>
      </c>
      <c r="BJ1173" s="55" t="str">
        <f t="shared" si="367"/>
        <v>Fevereiro/2022</v>
      </c>
      <c r="BK1173" s="2" t="s">
        <v>5</v>
      </c>
      <c r="BL1173" s="2" t="s">
        <v>13</v>
      </c>
      <c r="BM1173" s="52" t="s">
        <v>1202</v>
      </c>
      <c r="BN1173" s="51">
        <f t="shared" si="366"/>
        <v>58048.579587979126</v>
      </c>
    </row>
    <row r="1174" spans="59:66" x14ac:dyDescent="0.25">
      <c r="BG1174" s="50" t="str">
        <f t="shared" si="365"/>
        <v>2022FevereiroEquador</v>
      </c>
      <c r="BH1174" s="2">
        <v>2022</v>
      </c>
      <c r="BI1174" s="55" t="s">
        <v>55</v>
      </c>
      <c r="BJ1174" s="55" t="str">
        <f t="shared" si="367"/>
        <v>Fevereiro/2022</v>
      </c>
      <c r="BK1174" s="2" t="s">
        <v>5</v>
      </c>
      <c r="BL1174" s="2" t="s">
        <v>14</v>
      </c>
      <c r="BM1174" s="52" t="s">
        <v>1202</v>
      </c>
      <c r="BN1174" s="51">
        <f t="shared" si="366"/>
        <v>46438.863670383296</v>
      </c>
    </row>
    <row r="1175" spans="59:66" x14ac:dyDescent="0.25">
      <c r="BG1175" s="50" t="str">
        <f t="shared" si="365"/>
        <v>2022FevereiroBolívia</v>
      </c>
      <c r="BH1175" s="2">
        <v>2022</v>
      </c>
      <c r="BI1175" s="55" t="s">
        <v>55</v>
      </c>
      <c r="BJ1175" s="55" t="str">
        <f t="shared" si="367"/>
        <v>Fevereiro/2022</v>
      </c>
      <c r="BK1175" s="2" t="s">
        <v>5</v>
      </c>
      <c r="BL1175" s="2" t="s">
        <v>15</v>
      </c>
      <c r="BM1175" s="52" t="s">
        <v>1202</v>
      </c>
      <c r="BN1175" s="51">
        <f t="shared" si="366"/>
        <v>34829.147752787481</v>
      </c>
    </row>
    <row r="1176" spans="59:66" x14ac:dyDescent="0.25">
      <c r="BG1176" s="50" t="str">
        <f t="shared" si="365"/>
        <v>2022FevereiroOutros - América do Sul</v>
      </c>
      <c r="BH1176" s="2">
        <v>2022</v>
      </c>
      <c r="BI1176" s="55" t="s">
        <v>55</v>
      </c>
      <c r="BJ1176" s="55" t="str">
        <f t="shared" si="367"/>
        <v>Fevereiro/2022</v>
      </c>
      <c r="BK1176" s="2" t="s">
        <v>5</v>
      </c>
      <c r="BL1176" s="2" t="s">
        <v>1193</v>
      </c>
      <c r="BM1176" s="52" t="s">
        <v>1202</v>
      </c>
      <c r="BN1176" s="51">
        <f t="shared" si="366"/>
        <v>4188.3214412359757</v>
      </c>
    </row>
    <row r="1177" spans="59:66" x14ac:dyDescent="0.25">
      <c r="BG1177" s="50" t="str">
        <f t="shared" si="365"/>
        <v>2022MarçoBrasil</v>
      </c>
      <c r="BH1177" s="2">
        <v>2022</v>
      </c>
      <c r="BI1177" s="55" t="s">
        <v>56</v>
      </c>
      <c r="BJ1177" s="55" t="str">
        <f t="shared" si="367"/>
        <v>Março/2022</v>
      </c>
      <c r="BK1177" s="2" t="s">
        <v>5</v>
      </c>
      <c r="BL1177" s="2" t="s">
        <v>6</v>
      </c>
      <c r="BM1177" s="52" t="s">
        <v>1202</v>
      </c>
      <c r="BN1177" s="51">
        <f t="shared" si="366"/>
        <v>1612357.1982104313</v>
      </c>
    </row>
    <row r="1178" spans="59:66" x14ac:dyDescent="0.25">
      <c r="BG1178" s="50" t="str">
        <f t="shared" si="365"/>
        <v>2022MarçoArgentina</v>
      </c>
      <c r="BH1178" s="2">
        <v>2022</v>
      </c>
      <c r="BI1178" s="55" t="s">
        <v>56</v>
      </c>
      <c r="BJ1178" s="55" t="str">
        <f t="shared" si="367"/>
        <v>Março/2022</v>
      </c>
      <c r="BK1178" s="2" t="s">
        <v>5</v>
      </c>
      <c r="BL1178" s="2" t="s">
        <v>7</v>
      </c>
      <c r="BM1178" s="52" t="s">
        <v>1202</v>
      </c>
      <c r="BN1178" s="51">
        <f t="shared" si="366"/>
        <v>644942.87928417255</v>
      </c>
    </row>
    <row r="1179" spans="59:66" x14ac:dyDescent="0.25">
      <c r="BG1179" s="50" t="str">
        <f t="shared" si="365"/>
        <v>2022MarçoColômbia</v>
      </c>
      <c r="BH1179" s="2">
        <v>2022</v>
      </c>
      <c r="BI1179" s="55" t="s">
        <v>56</v>
      </c>
      <c r="BJ1179" s="55" t="str">
        <f t="shared" si="367"/>
        <v>Março/2022</v>
      </c>
      <c r="BK1179" s="2" t="s">
        <v>5</v>
      </c>
      <c r="BL1179" s="2" t="s">
        <v>8</v>
      </c>
      <c r="BM1179" s="52" t="s">
        <v>1202</v>
      </c>
      <c r="BN1179" s="51">
        <f t="shared" si="366"/>
        <v>322471.43964208622</v>
      </c>
    </row>
    <row r="1180" spans="59:66" x14ac:dyDescent="0.25">
      <c r="BG1180" s="50" t="str">
        <f t="shared" si="365"/>
        <v>2022MarçoChile</v>
      </c>
      <c r="BH1180" s="2">
        <v>2022</v>
      </c>
      <c r="BI1180" s="55" t="s">
        <v>56</v>
      </c>
      <c r="BJ1180" s="55" t="str">
        <f t="shared" si="367"/>
        <v>Março/2022</v>
      </c>
      <c r="BK1180" s="2" t="s">
        <v>5</v>
      </c>
      <c r="BL1180" s="2" t="s">
        <v>9</v>
      </c>
      <c r="BM1180" s="52" t="s">
        <v>1202</v>
      </c>
      <c r="BN1180" s="51">
        <f t="shared" si="366"/>
        <v>322471.43964208622</v>
      </c>
    </row>
    <row r="1181" spans="59:66" x14ac:dyDescent="0.25">
      <c r="BG1181" s="50" t="str">
        <f t="shared" si="365"/>
        <v>2022MarçoPeru</v>
      </c>
      <c r="BH1181" s="2">
        <v>2022</v>
      </c>
      <c r="BI1181" s="55" t="s">
        <v>56</v>
      </c>
      <c r="BJ1181" s="55" t="str">
        <f t="shared" si="367"/>
        <v>Março/2022</v>
      </c>
      <c r="BK1181" s="2" t="s">
        <v>5</v>
      </c>
      <c r="BL1181" s="2" t="s">
        <v>10</v>
      </c>
      <c r="BM1181" s="52" t="s">
        <v>1202</v>
      </c>
      <c r="BN1181" s="51">
        <f t="shared" si="366"/>
        <v>161235.71982104314</v>
      </c>
    </row>
    <row r="1182" spans="59:66" x14ac:dyDescent="0.25">
      <c r="BG1182" s="50" t="str">
        <f t="shared" si="365"/>
        <v>2022MarçoUruguai</v>
      </c>
      <c r="BH1182" s="2">
        <v>2022</v>
      </c>
      <c r="BI1182" s="55" t="s">
        <v>56</v>
      </c>
      <c r="BJ1182" s="55" t="str">
        <f t="shared" si="367"/>
        <v>Março/2022</v>
      </c>
      <c r="BK1182" s="2" t="s">
        <v>5</v>
      </c>
      <c r="BL1182" s="2" t="s">
        <v>11</v>
      </c>
      <c r="BM1182" s="52" t="s">
        <v>1202</v>
      </c>
      <c r="BN1182" s="51">
        <f t="shared" si="366"/>
        <v>128988.5758568345</v>
      </c>
    </row>
    <row r="1183" spans="59:66" x14ac:dyDescent="0.25">
      <c r="BG1183" s="50" t="str">
        <f t="shared" si="365"/>
        <v>2022MarçoVenezuela</v>
      </c>
      <c r="BH1183" s="2">
        <v>2022</v>
      </c>
      <c r="BI1183" s="55" t="s">
        <v>56</v>
      </c>
      <c r="BJ1183" s="55" t="str">
        <f t="shared" si="367"/>
        <v>Março/2022</v>
      </c>
      <c r="BK1183" s="2" t="s">
        <v>5</v>
      </c>
      <c r="BL1183" s="2" t="s">
        <v>12</v>
      </c>
      <c r="BM1183" s="52" t="s">
        <v>1202</v>
      </c>
      <c r="BN1183" s="51">
        <f t="shared" si="366"/>
        <v>96741.431892625886</v>
      </c>
    </row>
    <row r="1184" spans="59:66" x14ac:dyDescent="0.25">
      <c r="BG1184" s="50" t="str">
        <f t="shared" si="365"/>
        <v>2022MarçoParaguai</v>
      </c>
      <c r="BH1184" s="2">
        <v>2022</v>
      </c>
      <c r="BI1184" s="55" t="s">
        <v>56</v>
      </c>
      <c r="BJ1184" s="55" t="str">
        <f t="shared" si="367"/>
        <v>Março/2022</v>
      </c>
      <c r="BK1184" s="2" t="s">
        <v>5</v>
      </c>
      <c r="BL1184" s="2" t="s">
        <v>13</v>
      </c>
      <c r="BM1184" s="52" t="s">
        <v>1202</v>
      </c>
      <c r="BN1184" s="51">
        <f t="shared" si="366"/>
        <v>64494.287928417252</v>
      </c>
    </row>
    <row r="1185" spans="59:66" x14ac:dyDescent="0.25">
      <c r="BG1185" s="50" t="str">
        <f t="shared" si="365"/>
        <v>2022MarçoEquador</v>
      </c>
      <c r="BH1185" s="2">
        <v>2022</v>
      </c>
      <c r="BI1185" s="55" t="s">
        <v>56</v>
      </c>
      <c r="BJ1185" s="55" t="str">
        <f t="shared" si="367"/>
        <v>Março/2022</v>
      </c>
      <c r="BK1185" s="2" t="s">
        <v>5</v>
      </c>
      <c r="BL1185" s="2" t="s">
        <v>14</v>
      </c>
      <c r="BM1185" s="52" t="s">
        <v>1202</v>
      </c>
      <c r="BN1185" s="51">
        <f t="shared" si="366"/>
        <v>51595.430342733802</v>
      </c>
    </row>
    <row r="1186" spans="59:66" x14ac:dyDescent="0.25">
      <c r="BG1186" s="50" t="str">
        <f t="shared" si="365"/>
        <v>2022MarçoBolívia</v>
      </c>
      <c r="BH1186" s="2">
        <v>2022</v>
      </c>
      <c r="BI1186" s="55" t="s">
        <v>56</v>
      </c>
      <c r="BJ1186" s="55" t="str">
        <f t="shared" si="367"/>
        <v>Março/2022</v>
      </c>
      <c r="BK1186" s="2" t="s">
        <v>5</v>
      </c>
      <c r="BL1186" s="2" t="s">
        <v>15</v>
      </c>
      <c r="BM1186" s="52" t="s">
        <v>1202</v>
      </c>
      <c r="BN1186" s="51">
        <f t="shared" si="366"/>
        <v>38696.572757050351</v>
      </c>
    </row>
    <row r="1187" spans="59:66" x14ac:dyDescent="0.25">
      <c r="BG1187" s="50" t="str">
        <f t="shared" si="365"/>
        <v>2022MarçoOutros - América do Sul</v>
      </c>
      <c r="BH1187" s="2">
        <v>2022</v>
      </c>
      <c r="BI1187" s="55" t="s">
        <v>56</v>
      </c>
      <c r="BJ1187" s="55" t="str">
        <f t="shared" si="367"/>
        <v>Março/2022</v>
      </c>
      <c r="BK1187" s="2" t="s">
        <v>5</v>
      </c>
      <c r="BL1187" s="2" t="s">
        <v>1193</v>
      </c>
      <c r="BM1187" s="52" t="s">
        <v>1202</v>
      </c>
      <c r="BN1187" s="51">
        <f t="shared" si="366"/>
        <v>4874.4373328755346</v>
      </c>
    </row>
    <row r="1188" spans="59:66" x14ac:dyDescent="0.25">
      <c r="BG1188" s="50" t="str">
        <f t="shared" si="365"/>
        <v>2022AbrilBrasil</v>
      </c>
      <c r="BH1188" s="2">
        <v>2022</v>
      </c>
      <c r="BI1188" s="55" t="s">
        <v>57</v>
      </c>
      <c r="BJ1188" s="55" t="str">
        <f t="shared" si="367"/>
        <v>Abril/2022</v>
      </c>
      <c r="BK1188" s="2" t="s">
        <v>5</v>
      </c>
      <c r="BL1188" s="2" t="s">
        <v>6</v>
      </c>
      <c r="BM1188" s="52" t="s">
        <v>1202</v>
      </c>
      <c r="BN1188" s="51">
        <f t="shared" si="366"/>
        <v>1773492.1566801348</v>
      </c>
    </row>
    <row r="1189" spans="59:66" x14ac:dyDescent="0.25">
      <c r="BG1189" s="50" t="str">
        <f t="shared" si="365"/>
        <v>2022AbrilArgentina</v>
      </c>
      <c r="BH1189" s="2">
        <v>2022</v>
      </c>
      <c r="BI1189" s="55" t="s">
        <v>57</v>
      </c>
      <c r="BJ1189" s="55" t="str">
        <f t="shared" si="367"/>
        <v>Abril/2022</v>
      </c>
      <c r="BK1189" s="2" t="s">
        <v>5</v>
      </c>
      <c r="BL1189" s="2" t="s">
        <v>7</v>
      </c>
      <c r="BM1189" s="52" t="s">
        <v>1202</v>
      </c>
      <c r="BN1189" s="51">
        <f t="shared" si="366"/>
        <v>709396.86267205386</v>
      </c>
    </row>
    <row r="1190" spans="59:66" x14ac:dyDescent="0.25">
      <c r="BG1190" s="50" t="str">
        <f t="shared" si="365"/>
        <v>2022AbrilColômbia</v>
      </c>
      <c r="BH1190" s="2">
        <v>2022</v>
      </c>
      <c r="BI1190" s="55" t="s">
        <v>57</v>
      </c>
      <c r="BJ1190" s="55" t="str">
        <f t="shared" si="367"/>
        <v>Abril/2022</v>
      </c>
      <c r="BK1190" s="2" t="s">
        <v>5</v>
      </c>
      <c r="BL1190" s="2" t="s">
        <v>8</v>
      </c>
      <c r="BM1190" s="52" t="s">
        <v>1202</v>
      </c>
      <c r="BN1190" s="51">
        <f t="shared" si="366"/>
        <v>354698.43133602693</v>
      </c>
    </row>
    <row r="1191" spans="59:66" x14ac:dyDescent="0.25">
      <c r="BG1191" s="50" t="str">
        <f t="shared" si="365"/>
        <v>2022AbrilChile</v>
      </c>
      <c r="BH1191" s="2">
        <v>2022</v>
      </c>
      <c r="BI1191" s="55" t="s">
        <v>57</v>
      </c>
      <c r="BJ1191" s="55" t="str">
        <f t="shared" si="367"/>
        <v>Abril/2022</v>
      </c>
      <c r="BK1191" s="2" t="s">
        <v>5</v>
      </c>
      <c r="BL1191" s="2" t="s">
        <v>9</v>
      </c>
      <c r="BM1191" s="52" t="s">
        <v>1202</v>
      </c>
      <c r="BN1191" s="51">
        <f t="shared" si="366"/>
        <v>354698.43133602693</v>
      </c>
    </row>
    <row r="1192" spans="59:66" x14ac:dyDescent="0.25">
      <c r="BG1192" s="50" t="str">
        <f t="shared" si="365"/>
        <v>2022AbrilPeru</v>
      </c>
      <c r="BH1192" s="2">
        <v>2022</v>
      </c>
      <c r="BI1192" s="55" t="s">
        <v>57</v>
      </c>
      <c r="BJ1192" s="55" t="str">
        <f t="shared" si="367"/>
        <v>Abril/2022</v>
      </c>
      <c r="BK1192" s="2" t="s">
        <v>5</v>
      </c>
      <c r="BL1192" s="2" t="s">
        <v>10</v>
      </c>
      <c r="BM1192" s="52" t="s">
        <v>1202</v>
      </c>
      <c r="BN1192" s="51">
        <f t="shared" si="366"/>
        <v>177349.21566801346</v>
      </c>
    </row>
    <row r="1193" spans="59:66" x14ac:dyDescent="0.25">
      <c r="BG1193" s="50" t="str">
        <f t="shared" si="365"/>
        <v>2022AbrilUruguai</v>
      </c>
      <c r="BH1193" s="2">
        <v>2022</v>
      </c>
      <c r="BI1193" s="55" t="s">
        <v>57</v>
      </c>
      <c r="BJ1193" s="55" t="str">
        <f t="shared" si="367"/>
        <v>Abril/2022</v>
      </c>
      <c r="BK1193" s="2" t="s">
        <v>5</v>
      </c>
      <c r="BL1193" s="2" t="s">
        <v>11</v>
      </c>
      <c r="BM1193" s="52" t="s">
        <v>1202</v>
      </c>
      <c r="BN1193" s="51">
        <f t="shared" si="366"/>
        <v>141879.3725344108</v>
      </c>
    </row>
    <row r="1194" spans="59:66" x14ac:dyDescent="0.25">
      <c r="BG1194" s="50" t="str">
        <f t="shared" si="365"/>
        <v>2022AbrilVenezuela</v>
      </c>
      <c r="BH1194" s="2">
        <v>2022</v>
      </c>
      <c r="BI1194" s="55" t="s">
        <v>57</v>
      </c>
      <c r="BJ1194" s="55" t="str">
        <f t="shared" si="367"/>
        <v>Abril/2022</v>
      </c>
      <c r="BK1194" s="2" t="s">
        <v>5</v>
      </c>
      <c r="BL1194" s="2" t="s">
        <v>12</v>
      </c>
      <c r="BM1194" s="52" t="s">
        <v>1202</v>
      </c>
      <c r="BN1194" s="51">
        <f t="shared" si="366"/>
        <v>106409.52940080807</v>
      </c>
    </row>
    <row r="1195" spans="59:66" x14ac:dyDescent="0.25">
      <c r="BG1195" s="50" t="str">
        <f t="shared" si="365"/>
        <v>2022AbrilParaguai</v>
      </c>
      <c r="BH1195" s="2">
        <v>2022</v>
      </c>
      <c r="BI1195" s="55" t="s">
        <v>57</v>
      </c>
      <c r="BJ1195" s="55" t="str">
        <f t="shared" si="367"/>
        <v>Abril/2022</v>
      </c>
      <c r="BK1195" s="2" t="s">
        <v>5</v>
      </c>
      <c r="BL1195" s="2" t="s">
        <v>13</v>
      </c>
      <c r="BM1195" s="52" t="s">
        <v>1202</v>
      </c>
      <c r="BN1195" s="51">
        <f t="shared" si="366"/>
        <v>70939.686267205398</v>
      </c>
    </row>
    <row r="1196" spans="59:66" x14ac:dyDescent="0.25">
      <c r="BG1196" s="50" t="str">
        <f t="shared" si="365"/>
        <v>2022AbrilEquador</v>
      </c>
      <c r="BH1196" s="2">
        <v>2022</v>
      </c>
      <c r="BI1196" s="55" t="s">
        <v>57</v>
      </c>
      <c r="BJ1196" s="55" t="str">
        <f t="shared" si="367"/>
        <v>Abril/2022</v>
      </c>
      <c r="BK1196" s="2" t="s">
        <v>5</v>
      </c>
      <c r="BL1196" s="2" t="s">
        <v>14</v>
      </c>
      <c r="BM1196" s="52" t="s">
        <v>1202</v>
      </c>
      <c r="BN1196" s="51">
        <f t="shared" si="366"/>
        <v>56751.749013764304</v>
      </c>
    </row>
    <row r="1197" spans="59:66" x14ac:dyDescent="0.25">
      <c r="BG1197" s="50" t="str">
        <f t="shared" si="365"/>
        <v>2022AbrilBolívia</v>
      </c>
      <c r="BH1197" s="2">
        <v>2022</v>
      </c>
      <c r="BI1197" s="55" t="s">
        <v>57</v>
      </c>
      <c r="BJ1197" s="55" t="str">
        <f t="shared" si="367"/>
        <v>Abril/2022</v>
      </c>
      <c r="BK1197" s="2" t="s">
        <v>5</v>
      </c>
      <c r="BL1197" s="2" t="s">
        <v>15</v>
      </c>
      <c r="BM1197" s="52" t="s">
        <v>1202</v>
      </c>
      <c r="BN1197" s="51">
        <f t="shared" si="366"/>
        <v>42563.811760323239</v>
      </c>
    </row>
    <row r="1198" spans="59:66" x14ac:dyDescent="0.25">
      <c r="BG1198" s="50" t="str">
        <f t="shared" si="365"/>
        <v>2022AbrilOutros - América do Sul</v>
      </c>
      <c r="BH1198" s="2">
        <v>2022</v>
      </c>
      <c r="BI1198" s="55" t="s">
        <v>57</v>
      </c>
      <c r="BJ1198" s="55" t="str">
        <f t="shared" si="367"/>
        <v>Abril/2022</v>
      </c>
      <c r="BK1198" s="2" t="s">
        <v>5</v>
      </c>
      <c r="BL1198" s="2" t="s">
        <v>1193</v>
      </c>
      <c r="BM1198" s="52" t="s">
        <v>1202</v>
      </c>
      <c r="BN1198" s="51">
        <f t="shared" si="366"/>
        <v>5577.1073126252595</v>
      </c>
    </row>
    <row r="1199" spans="59:66" x14ac:dyDescent="0.25">
      <c r="BG1199" s="50" t="str">
        <f t="shared" si="365"/>
        <v>2022MaioBrasil</v>
      </c>
      <c r="BH1199" s="2">
        <v>2022</v>
      </c>
      <c r="BI1199" s="55" t="s">
        <v>58</v>
      </c>
      <c r="BJ1199" s="55" t="str">
        <f t="shared" si="367"/>
        <v>Maio/2022</v>
      </c>
      <c r="BK1199" s="2" t="s">
        <v>5</v>
      </c>
      <c r="BL1199" s="2" t="s">
        <v>6</v>
      </c>
      <c r="BM1199" s="52" t="s">
        <v>1202</v>
      </c>
      <c r="BN1199" s="51">
        <f t="shared" si="366"/>
        <v>1934620.6151977598</v>
      </c>
    </row>
    <row r="1200" spans="59:66" x14ac:dyDescent="0.25">
      <c r="BG1200" s="50" t="str">
        <f t="shared" si="365"/>
        <v>2022MaioArgentina</v>
      </c>
      <c r="BH1200" s="2">
        <v>2022</v>
      </c>
      <c r="BI1200" s="55" t="s">
        <v>58</v>
      </c>
      <c r="BJ1200" s="55" t="str">
        <f t="shared" si="367"/>
        <v>Maio/2022</v>
      </c>
      <c r="BK1200" s="2" t="s">
        <v>5</v>
      </c>
      <c r="BL1200" s="2" t="s">
        <v>7</v>
      </c>
      <c r="BM1200" s="52" t="s">
        <v>1202</v>
      </c>
      <c r="BN1200" s="51">
        <f t="shared" si="366"/>
        <v>773848.24607910402</v>
      </c>
    </row>
    <row r="1201" spans="59:66" x14ac:dyDescent="0.25">
      <c r="BG1201" s="50" t="str">
        <f t="shared" si="365"/>
        <v>2022MaioColômbia</v>
      </c>
      <c r="BH1201" s="2">
        <v>2022</v>
      </c>
      <c r="BI1201" s="55" t="s">
        <v>58</v>
      </c>
      <c r="BJ1201" s="55" t="str">
        <f t="shared" si="367"/>
        <v>Maio/2022</v>
      </c>
      <c r="BK1201" s="2" t="s">
        <v>5</v>
      </c>
      <c r="BL1201" s="2" t="s">
        <v>8</v>
      </c>
      <c r="BM1201" s="52" t="s">
        <v>1202</v>
      </c>
      <c r="BN1201" s="51">
        <f t="shared" si="366"/>
        <v>386924.12303955201</v>
      </c>
    </row>
    <row r="1202" spans="59:66" x14ac:dyDescent="0.25">
      <c r="BG1202" s="50" t="str">
        <f t="shared" si="365"/>
        <v>2022MaioChile</v>
      </c>
      <c r="BH1202" s="2">
        <v>2022</v>
      </c>
      <c r="BI1202" s="55" t="s">
        <v>58</v>
      </c>
      <c r="BJ1202" s="55" t="str">
        <f t="shared" si="367"/>
        <v>Maio/2022</v>
      </c>
      <c r="BK1202" s="2" t="s">
        <v>5</v>
      </c>
      <c r="BL1202" s="2" t="s">
        <v>9</v>
      </c>
      <c r="BM1202" s="52" t="s">
        <v>1202</v>
      </c>
      <c r="BN1202" s="51">
        <f t="shared" si="366"/>
        <v>386924.12303955195</v>
      </c>
    </row>
    <row r="1203" spans="59:66" x14ac:dyDescent="0.25">
      <c r="BG1203" s="50" t="str">
        <f t="shared" si="365"/>
        <v>2022MaioPeru</v>
      </c>
      <c r="BH1203" s="2">
        <v>2022</v>
      </c>
      <c r="BI1203" s="55" t="s">
        <v>58</v>
      </c>
      <c r="BJ1203" s="55" t="str">
        <f t="shared" si="367"/>
        <v>Maio/2022</v>
      </c>
      <c r="BK1203" s="2" t="s">
        <v>5</v>
      </c>
      <c r="BL1203" s="2" t="s">
        <v>10</v>
      </c>
      <c r="BM1203" s="52" t="s">
        <v>1202</v>
      </c>
      <c r="BN1203" s="51">
        <f t="shared" si="366"/>
        <v>193462.06151977598</v>
      </c>
    </row>
    <row r="1204" spans="59:66" x14ac:dyDescent="0.25">
      <c r="BG1204" s="50" t="str">
        <f t="shared" si="365"/>
        <v>2022MaioUruguai</v>
      </c>
      <c r="BH1204" s="2">
        <v>2022</v>
      </c>
      <c r="BI1204" s="55" t="s">
        <v>58</v>
      </c>
      <c r="BJ1204" s="55" t="str">
        <f t="shared" si="367"/>
        <v>Maio/2022</v>
      </c>
      <c r="BK1204" s="2" t="s">
        <v>5</v>
      </c>
      <c r="BL1204" s="2" t="s">
        <v>11</v>
      </c>
      <c r="BM1204" s="52" t="s">
        <v>1202</v>
      </c>
      <c r="BN1204" s="51">
        <f t="shared" si="366"/>
        <v>154769.6492158208</v>
      </c>
    </row>
    <row r="1205" spans="59:66" x14ac:dyDescent="0.25">
      <c r="BG1205" s="50" t="str">
        <f t="shared" si="365"/>
        <v>2022MaioVenezuela</v>
      </c>
      <c r="BH1205" s="2">
        <v>2022</v>
      </c>
      <c r="BI1205" s="55" t="s">
        <v>58</v>
      </c>
      <c r="BJ1205" s="55" t="str">
        <f t="shared" si="367"/>
        <v>Maio/2022</v>
      </c>
      <c r="BK1205" s="2" t="s">
        <v>5</v>
      </c>
      <c r="BL1205" s="2" t="s">
        <v>12</v>
      </c>
      <c r="BM1205" s="52" t="s">
        <v>1202</v>
      </c>
      <c r="BN1205" s="51">
        <f t="shared" si="366"/>
        <v>116077.23691186559</v>
      </c>
    </row>
    <row r="1206" spans="59:66" x14ac:dyDescent="0.25">
      <c r="BG1206" s="50" t="str">
        <f t="shared" si="365"/>
        <v>2022MaioParaguai</v>
      </c>
      <c r="BH1206" s="2">
        <v>2022</v>
      </c>
      <c r="BI1206" s="55" t="s">
        <v>58</v>
      </c>
      <c r="BJ1206" s="55" t="str">
        <f t="shared" si="367"/>
        <v>Maio/2022</v>
      </c>
      <c r="BK1206" s="2" t="s">
        <v>5</v>
      </c>
      <c r="BL1206" s="2" t="s">
        <v>13</v>
      </c>
      <c r="BM1206" s="52" t="s">
        <v>1202</v>
      </c>
      <c r="BN1206" s="51">
        <f t="shared" si="366"/>
        <v>77384.824607910399</v>
      </c>
    </row>
    <row r="1207" spans="59:66" x14ac:dyDescent="0.25">
      <c r="BG1207" s="50" t="str">
        <f t="shared" si="365"/>
        <v>2022MaioEquador</v>
      </c>
      <c r="BH1207" s="2">
        <v>2022</v>
      </c>
      <c r="BI1207" s="55" t="s">
        <v>58</v>
      </c>
      <c r="BJ1207" s="55" t="str">
        <f t="shared" si="367"/>
        <v>Maio/2022</v>
      </c>
      <c r="BK1207" s="2" t="s">
        <v>5</v>
      </c>
      <c r="BL1207" s="2" t="s">
        <v>14</v>
      </c>
      <c r="BM1207" s="52" t="s">
        <v>1202</v>
      </c>
      <c r="BN1207" s="51">
        <f t="shared" si="366"/>
        <v>61907.859686328324</v>
      </c>
    </row>
    <row r="1208" spans="59:66" x14ac:dyDescent="0.25">
      <c r="BG1208" s="50" t="str">
        <f t="shared" si="365"/>
        <v>2022MaioBolívia</v>
      </c>
      <c r="BH1208" s="2">
        <v>2022</v>
      </c>
      <c r="BI1208" s="55" t="s">
        <v>58</v>
      </c>
      <c r="BJ1208" s="55" t="str">
        <f t="shared" si="367"/>
        <v>Maio/2022</v>
      </c>
      <c r="BK1208" s="2" t="s">
        <v>5</v>
      </c>
      <c r="BL1208" s="2" t="s">
        <v>15</v>
      </c>
      <c r="BM1208" s="52" t="s">
        <v>1202</v>
      </c>
      <c r="BN1208" s="51">
        <f t="shared" si="366"/>
        <v>46430.894764746248</v>
      </c>
    </row>
    <row r="1209" spans="59:66" x14ac:dyDescent="0.25">
      <c r="BG1209" s="50" t="str">
        <f t="shared" si="365"/>
        <v>2022MaioOutros - América do Sul</v>
      </c>
      <c r="BH1209" s="2">
        <v>2022</v>
      </c>
      <c r="BI1209" s="55" t="s">
        <v>58</v>
      </c>
      <c r="BJ1209" s="55" t="str">
        <f t="shared" si="367"/>
        <v>Maio/2022</v>
      </c>
      <c r="BK1209" s="2" t="s">
        <v>5</v>
      </c>
      <c r="BL1209" s="2" t="s">
        <v>1193</v>
      </c>
      <c r="BM1209" s="52" t="s">
        <v>1202</v>
      </c>
      <c r="BN1209" s="51">
        <f t="shared" si="366"/>
        <v>6293.6611900124171</v>
      </c>
    </row>
    <row r="1210" spans="59:66" x14ac:dyDescent="0.25">
      <c r="BG1210" s="50" t="str">
        <f t="shared" si="365"/>
        <v>2022JunhoBrasil</v>
      </c>
      <c r="BH1210" s="2">
        <v>2022</v>
      </c>
      <c r="BI1210" s="55" t="s">
        <v>59</v>
      </c>
      <c r="BJ1210" s="55" t="str">
        <f t="shared" si="367"/>
        <v>Junho/2022</v>
      </c>
      <c r="BK1210" s="2" t="s">
        <v>5</v>
      </c>
      <c r="BL1210" s="2" t="s">
        <v>6</v>
      </c>
      <c r="BM1210" s="52" t="s">
        <v>1202</v>
      </c>
      <c r="BN1210" s="51">
        <f t="shared" si="366"/>
        <v>2094235.1884307282</v>
      </c>
    </row>
    <row r="1211" spans="59:66" x14ac:dyDescent="0.25">
      <c r="BG1211" s="50" t="str">
        <f t="shared" si="365"/>
        <v>2022JunhoArgentina</v>
      </c>
      <c r="BH1211" s="2">
        <v>2022</v>
      </c>
      <c r="BI1211" s="55" t="s">
        <v>59</v>
      </c>
      <c r="BJ1211" s="55" t="str">
        <f t="shared" si="367"/>
        <v>Junho/2022</v>
      </c>
      <c r="BK1211" s="2" t="s">
        <v>5</v>
      </c>
      <c r="BL1211" s="2" t="s">
        <v>7</v>
      </c>
      <c r="BM1211" s="52" t="s">
        <v>1202</v>
      </c>
      <c r="BN1211" s="51">
        <f t="shared" si="366"/>
        <v>837694.0753722915</v>
      </c>
    </row>
    <row r="1212" spans="59:66" x14ac:dyDescent="0.25">
      <c r="BG1212" s="50" t="str">
        <f t="shared" si="365"/>
        <v>2022JunhoColômbia</v>
      </c>
      <c r="BH1212" s="2">
        <v>2022</v>
      </c>
      <c r="BI1212" s="55" t="s">
        <v>59</v>
      </c>
      <c r="BJ1212" s="55" t="str">
        <f t="shared" si="367"/>
        <v>Junho/2022</v>
      </c>
      <c r="BK1212" s="2" t="s">
        <v>5</v>
      </c>
      <c r="BL1212" s="2" t="s">
        <v>8</v>
      </c>
      <c r="BM1212" s="52" t="s">
        <v>1202</v>
      </c>
      <c r="BN1212" s="51">
        <f t="shared" si="366"/>
        <v>418847.03768614575</v>
      </c>
    </row>
    <row r="1213" spans="59:66" x14ac:dyDescent="0.25">
      <c r="BG1213" s="50" t="str">
        <f t="shared" si="365"/>
        <v>2022JunhoChile</v>
      </c>
      <c r="BH1213" s="2">
        <v>2022</v>
      </c>
      <c r="BI1213" s="55" t="s">
        <v>59</v>
      </c>
      <c r="BJ1213" s="55" t="str">
        <f t="shared" si="367"/>
        <v>Junho/2022</v>
      </c>
      <c r="BK1213" s="2" t="s">
        <v>5</v>
      </c>
      <c r="BL1213" s="2" t="s">
        <v>9</v>
      </c>
      <c r="BM1213" s="52" t="s">
        <v>1202</v>
      </c>
      <c r="BN1213" s="51">
        <f t="shared" si="366"/>
        <v>418847.03768614575</v>
      </c>
    </row>
    <row r="1214" spans="59:66" x14ac:dyDescent="0.25">
      <c r="BG1214" s="50" t="str">
        <f t="shared" si="365"/>
        <v>2022JunhoPeru</v>
      </c>
      <c r="BH1214" s="2">
        <v>2022</v>
      </c>
      <c r="BI1214" s="55" t="s">
        <v>59</v>
      </c>
      <c r="BJ1214" s="55" t="str">
        <f t="shared" si="367"/>
        <v>Junho/2022</v>
      </c>
      <c r="BK1214" s="2" t="s">
        <v>5</v>
      </c>
      <c r="BL1214" s="2" t="s">
        <v>10</v>
      </c>
      <c r="BM1214" s="52" t="s">
        <v>1202</v>
      </c>
      <c r="BN1214" s="51">
        <f t="shared" si="366"/>
        <v>209423.51884307282</v>
      </c>
    </row>
    <row r="1215" spans="59:66" x14ac:dyDescent="0.25">
      <c r="BG1215" s="50" t="str">
        <f t="shared" si="365"/>
        <v>2022JunhoUruguai</v>
      </c>
      <c r="BH1215" s="2">
        <v>2022</v>
      </c>
      <c r="BI1215" s="55" t="s">
        <v>59</v>
      </c>
      <c r="BJ1215" s="55" t="str">
        <f t="shared" si="367"/>
        <v>Junho/2022</v>
      </c>
      <c r="BK1215" s="2" t="s">
        <v>5</v>
      </c>
      <c r="BL1215" s="2" t="s">
        <v>11</v>
      </c>
      <c r="BM1215" s="52" t="s">
        <v>1202</v>
      </c>
      <c r="BN1215" s="51">
        <f t="shared" si="366"/>
        <v>167538.81507445831</v>
      </c>
    </row>
    <row r="1216" spans="59:66" x14ac:dyDescent="0.25">
      <c r="BG1216" s="50" t="str">
        <f t="shared" si="365"/>
        <v>2022JunhoVenezuela</v>
      </c>
      <c r="BH1216" s="2">
        <v>2022</v>
      </c>
      <c r="BI1216" s="55" t="s">
        <v>59</v>
      </c>
      <c r="BJ1216" s="55" t="str">
        <f t="shared" si="367"/>
        <v>Junho/2022</v>
      </c>
      <c r="BK1216" s="2" t="s">
        <v>5</v>
      </c>
      <c r="BL1216" s="2" t="s">
        <v>12</v>
      </c>
      <c r="BM1216" s="52" t="s">
        <v>1202</v>
      </c>
      <c r="BN1216" s="51">
        <f t="shared" si="366"/>
        <v>128876.01159573715</v>
      </c>
    </row>
    <row r="1217" spans="59:66" x14ac:dyDescent="0.25">
      <c r="BG1217" s="50" t="str">
        <f t="shared" si="365"/>
        <v>2022JunhoParaguai</v>
      </c>
      <c r="BH1217" s="2">
        <v>2022</v>
      </c>
      <c r="BI1217" s="55" t="s">
        <v>59</v>
      </c>
      <c r="BJ1217" s="55" t="str">
        <f t="shared" si="367"/>
        <v>Junho/2022</v>
      </c>
      <c r="BK1217" s="2" t="s">
        <v>5</v>
      </c>
      <c r="BL1217" s="2" t="s">
        <v>13</v>
      </c>
      <c r="BM1217" s="52" t="s">
        <v>1202</v>
      </c>
      <c r="BN1217" s="51">
        <f t="shared" si="366"/>
        <v>83769.407537229141</v>
      </c>
    </row>
    <row r="1218" spans="59:66" x14ac:dyDescent="0.25">
      <c r="BG1218" s="50" t="str">
        <f t="shared" si="365"/>
        <v>2022JunhoEquador</v>
      </c>
      <c r="BH1218" s="2">
        <v>2022</v>
      </c>
      <c r="BI1218" s="55" t="s">
        <v>59</v>
      </c>
      <c r="BJ1218" s="55" t="str">
        <f t="shared" si="367"/>
        <v>Junho/2022</v>
      </c>
      <c r="BK1218" s="2" t="s">
        <v>5</v>
      </c>
      <c r="BL1218" s="2" t="s">
        <v>14</v>
      </c>
      <c r="BM1218" s="52" t="s">
        <v>1202</v>
      </c>
      <c r="BN1218" s="51">
        <f t="shared" si="366"/>
        <v>67015.526029783316</v>
      </c>
    </row>
    <row r="1219" spans="59:66" x14ac:dyDescent="0.25">
      <c r="BG1219" s="50" t="str">
        <f t="shared" ref="BG1219:BG1282" si="368">BH1219&amp;BI1219&amp;BL1219</f>
        <v>2022JunhoBolívia</v>
      </c>
      <c r="BH1219" s="2">
        <v>2022</v>
      </c>
      <c r="BI1219" s="55" t="s">
        <v>59</v>
      </c>
      <c r="BJ1219" s="55" t="str">
        <f t="shared" si="367"/>
        <v>Junho/2022</v>
      </c>
      <c r="BK1219" s="2" t="s">
        <v>5</v>
      </c>
      <c r="BL1219" s="2" t="s">
        <v>15</v>
      </c>
      <c r="BM1219" s="52" t="s">
        <v>1202</v>
      </c>
      <c r="BN1219" s="51">
        <f t="shared" ref="BN1219:BN1282" si="369">VLOOKUP(BG1219,AC:AQ,VLOOKUP(BM1219,$BP$2:$BQ$16,2,FALSE),FALSE)</f>
        <v>50261.64452233749</v>
      </c>
    </row>
    <row r="1220" spans="59:66" x14ac:dyDescent="0.25">
      <c r="BG1220" s="50" t="str">
        <f t="shared" si="368"/>
        <v>2022JunhoOutros - América do Sul</v>
      </c>
      <c r="BH1220" s="2">
        <v>2022</v>
      </c>
      <c r="BI1220" s="55" t="s">
        <v>59</v>
      </c>
      <c r="BJ1220" s="55" t="str">
        <f t="shared" ref="BJ1220:BJ1283" si="370">BI1220&amp;"/"&amp;BH1220</f>
        <v>Junho/2022</v>
      </c>
      <c r="BK1220" s="2" t="s">
        <v>5</v>
      </c>
      <c r="BL1220" s="2" t="s">
        <v>1193</v>
      </c>
      <c r="BM1220" s="52" t="s">
        <v>1202</v>
      </c>
      <c r="BN1220" s="51">
        <f t="shared" si="369"/>
        <v>7021.9737455340055</v>
      </c>
    </row>
    <row r="1221" spans="59:66" x14ac:dyDescent="0.25">
      <c r="BG1221" s="50" t="str">
        <f t="shared" si="368"/>
        <v>2022JulhoBrasil</v>
      </c>
      <c r="BH1221" s="2">
        <v>2022</v>
      </c>
      <c r="BI1221" s="55" t="s">
        <v>60</v>
      </c>
      <c r="BJ1221" s="55" t="str">
        <f t="shared" si="370"/>
        <v>Julho/2022</v>
      </c>
      <c r="BK1221" s="2" t="s">
        <v>5</v>
      </c>
      <c r="BL1221" s="2" t="s">
        <v>6</v>
      </c>
      <c r="BM1221" s="52" t="s">
        <v>1202</v>
      </c>
      <c r="BN1221" s="51">
        <f t="shared" si="369"/>
        <v>2253847.0423072157</v>
      </c>
    </row>
    <row r="1222" spans="59:66" x14ac:dyDescent="0.25">
      <c r="BG1222" s="50" t="str">
        <f t="shared" si="368"/>
        <v>2022JulhoArgentina</v>
      </c>
      <c r="BH1222" s="2">
        <v>2022</v>
      </c>
      <c r="BI1222" s="55" t="s">
        <v>60</v>
      </c>
      <c r="BJ1222" s="55" t="str">
        <f t="shared" si="370"/>
        <v>Julho/2022</v>
      </c>
      <c r="BK1222" s="2" t="s">
        <v>5</v>
      </c>
      <c r="BL1222" s="2" t="s">
        <v>7</v>
      </c>
      <c r="BM1222" s="52" t="s">
        <v>1202</v>
      </c>
      <c r="BN1222" s="51">
        <f t="shared" si="369"/>
        <v>901538.81692288653</v>
      </c>
    </row>
    <row r="1223" spans="59:66" x14ac:dyDescent="0.25">
      <c r="BG1223" s="50" t="str">
        <f t="shared" si="368"/>
        <v>2022JulhoColômbia</v>
      </c>
      <c r="BH1223" s="2">
        <v>2022</v>
      </c>
      <c r="BI1223" s="55" t="s">
        <v>60</v>
      </c>
      <c r="BJ1223" s="55" t="str">
        <f t="shared" si="370"/>
        <v>Julho/2022</v>
      </c>
      <c r="BK1223" s="2" t="s">
        <v>5</v>
      </c>
      <c r="BL1223" s="2" t="s">
        <v>8</v>
      </c>
      <c r="BM1223" s="52" t="s">
        <v>1202</v>
      </c>
      <c r="BN1223" s="51">
        <f t="shared" si="369"/>
        <v>450769.40846144326</v>
      </c>
    </row>
    <row r="1224" spans="59:66" x14ac:dyDescent="0.25">
      <c r="BG1224" s="50" t="str">
        <f t="shared" si="368"/>
        <v>2022JulhoChile</v>
      </c>
      <c r="BH1224" s="2">
        <v>2022</v>
      </c>
      <c r="BI1224" s="55" t="s">
        <v>60</v>
      </c>
      <c r="BJ1224" s="55" t="str">
        <f t="shared" si="370"/>
        <v>Julho/2022</v>
      </c>
      <c r="BK1224" s="2" t="s">
        <v>5</v>
      </c>
      <c r="BL1224" s="2" t="s">
        <v>9</v>
      </c>
      <c r="BM1224" s="52" t="s">
        <v>1202</v>
      </c>
      <c r="BN1224" s="51">
        <f t="shared" si="369"/>
        <v>450769.40846144326</v>
      </c>
    </row>
    <row r="1225" spans="59:66" x14ac:dyDescent="0.25">
      <c r="BG1225" s="50" t="str">
        <f t="shared" si="368"/>
        <v>2022JulhoPeru</v>
      </c>
      <c r="BH1225" s="2">
        <v>2022</v>
      </c>
      <c r="BI1225" s="55" t="s">
        <v>60</v>
      </c>
      <c r="BJ1225" s="55" t="str">
        <f t="shared" si="370"/>
        <v>Julho/2022</v>
      </c>
      <c r="BK1225" s="2" t="s">
        <v>5</v>
      </c>
      <c r="BL1225" s="2" t="s">
        <v>10</v>
      </c>
      <c r="BM1225" s="52" t="s">
        <v>1202</v>
      </c>
      <c r="BN1225" s="51">
        <f t="shared" si="369"/>
        <v>225384.7042307216</v>
      </c>
    </row>
    <row r="1226" spans="59:66" x14ac:dyDescent="0.25">
      <c r="BG1226" s="50" t="str">
        <f t="shared" si="368"/>
        <v>2022JulhoUruguai</v>
      </c>
      <c r="BH1226" s="2">
        <v>2022</v>
      </c>
      <c r="BI1226" s="55" t="s">
        <v>60</v>
      </c>
      <c r="BJ1226" s="55" t="str">
        <f t="shared" si="370"/>
        <v>Julho/2022</v>
      </c>
      <c r="BK1226" s="2" t="s">
        <v>5</v>
      </c>
      <c r="BL1226" s="2" t="s">
        <v>11</v>
      </c>
      <c r="BM1226" s="52" t="s">
        <v>1202</v>
      </c>
      <c r="BN1226" s="51">
        <f t="shared" si="369"/>
        <v>180307.76338457729</v>
      </c>
    </row>
    <row r="1227" spans="59:66" x14ac:dyDescent="0.25">
      <c r="BG1227" s="50" t="str">
        <f t="shared" si="368"/>
        <v>2022JulhoVenezuela</v>
      </c>
      <c r="BH1227" s="2">
        <v>2022</v>
      </c>
      <c r="BI1227" s="55" t="s">
        <v>60</v>
      </c>
      <c r="BJ1227" s="55" t="str">
        <f t="shared" si="370"/>
        <v>Julho/2022</v>
      </c>
      <c r="BK1227" s="2" t="s">
        <v>5</v>
      </c>
      <c r="BL1227" s="2" t="s">
        <v>12</v>
      </c>
      <c r="BM1227" s="52" t="s">
        <v>1202</v>
      </c>
      <c r="BN1227" s="51">
        <f t="shared" si="369"/>
        <v>141670.38551645359</v>
      </c>
    </row>
    <row r="1228" spans="59:66" x14ac:dyDescent="0.25">
      <c r="BG1228" s="50" t="str">
        <f t="shared" si="368"/>
        <v>2022JulhoParaguai</v>
      </c>
      <c r="BH1228" s="2">
        <v>2022</v>
      </c>
      <c r="BI1228" s="55" t="s">
        <v>60</v>
      </c>
      <c r="BJ1228" s="55" t="str">
        <f t="shared" si="370"/>
        <v>Julho/2022</v>
      </c>
      <c r="BK1228" s="2" t="s">
        <v>5</v>
      </c>
      <c r="BL1228" s="2" t="s">
        <v>13</v>
      </c>
      <c r="BM1228" s="52" t="s">
        <v>1202</v>
      </c>
      <c r="BN1228" s="51">
        <f t="shared" si="369"/>
        <v>90153.881692288647</v>
      </c>
    </row>
    <row r="1229" spans="59:66" x14ac:dyDescent="0.25">
      <c r="BG1229" s="50" t="str">
        <f t="shared" si="368"/>
        <v>2022JulhoEquador</v>
      </c>
      <c r="BH1229" s="2">
        <v>2022</v>
      </c>
      <c r="BI1229" s="55" t="s">
        <v>60</v>
      </c>
      <c r="BJ1229" s="55" t="str">
        <f t="shared" si="370"/>
        <v>Julho/2022</v>
      </c>
      <c r="BK1229" s="2" t="s">
        <v>5</v>
      </c>
      <c r="BL1229" s="2" t="s">
        <v>14</v>
      </c>
      <c r="BM1229" s="52" t="s">
        <v>1202</v>
      </c>
      <c r="BN1229" s="51">
        <f t="shared" si="369"/>
        <v>72123.105353830906</v>
      </c>
    </row>
    <row r="1230" spans="59:66" x14ac:dyDescent="0.25">
      <c r="BG1230" s="50" t="str">
        <f t="shared" si="368"/>
        <v>2022JulhoBolívia</v>
      </c>
      <c r="BH1230" s="2">
        <v>2022</v>
      </c>
      <c r="BI1230" s="55" t="s">
        <v>60</v>
      </c>
      <c r="BJ1230" s="55" t="str">
        <f t="shared" si="370"/>
        <v>Julho/2022</v>
      </c>
      <c r="BK1230" s="2" t="s">
        <v>5</v>
      </c>
      <c r="BL1230" s="2" t="s">
        <v>15</v>
      </c>
      <c r="BM1230" s="52" t="s">
        <v>1202</v>
      </c>
      <c r="BN1230" s="51">
        <f t="shared" si="369"/>
        <v>54092.329015373187</v>
      </c>
    </row>
    <row r="1231" spans="59:66" x14ac:dyDescent="0.25">
      <c r="BG1231" s="50" t="str">
        <f t="shared" si="368"/>
        <v>2022JulhoOutros - América do Sul</v>
      </c>
      <c r="BH1231" s="2">
        <v>2022</v>
      </c>
      <c r="BI1231" s="55" t="s">
        <v>60</v>
      </c>
      <c r="BJ1231" s="55" t="str">
        <f t="shared" si="370"/>
        <v>Julho/2022</v>
      </c>
      <c r="BK1231" s="2" t="s">
        <v>5</v>
      </c>
      <c r="BL1231" s="2" t="s">
        <v>1193</v>
      </c>
      <c r="BM1231" s="52" t="s">
        <v>1202</v>
      </c>
      <c r="BN1231" s="51">
        <f t="shared" si="369"/>
        <v>7760.3324482652597</v>
      </c>
    </row>
    <row r="1232" spans="59:66" x14ac:dyDescent="0.25">
      <c r="BG1232" s="50" t="str">
        <f t="shared" si="368"/>
        <v>2022AgostoBrasil</v>
      </c>
      <c r="BH1232" s="2">
        <v>2022</v>
      </c>
      <c r="BI1232" s="55" t="s">
        <v>61</v>
      </c>
      <c r="BJ1232" s="55" t="str">
        <f t="shared" si="370"/>
        <v>Agosto/2022</v>
      </c>
      <c r="BK1232" s="2" t="s">
        <v>5</v>
      </c>
      <c r="BL1232" s="2" t="s">
        <v>6</v>
      </c>
      <c r="BM1232" s="52" t="s">
        <v>1202</v>
      </c>
      <c r="BN1232" s="51">
        <f t="shared" si="369"/>
        <v>2413456.4379181629</v>
      </c>
    </row>
    <row r="1233" spans="59:66" x14ac:dyDescent="0.25">
      <c r="BG1233" s="50" t="str">
        <f t="shared" si="368"/>
        <v>2022AgostoArgentina</v>
      </c>
      <c r="BH1233" s="2">
        <v>2022</v>
      </c>
      <c r="BI1233" s="55" t="s">
        <v>61</v>
      </c>
      <c r="BJ1233" s="55" t="str">
        <f t="shared" si="370"/>
        <v>Agosto/2022</v>
      </c>
      <c r="BK1233" s="2" t="s">
        <v>5</v>
      </c>
      <c r="BL1233" s="2" t="s">
        <v>7</v>
      </c>
      <c r="BM1233" s="52" t="s">
        <v>1202</v>
      </c>
      <c r="BN1233" s="51">
        <f t="shared" si="369"/>
        <v>965382.57516726514</v>
      </c>
    </row>
    <row r="1234" spans="59:66" x14ac:dyDescent="0.25">
      <c r="BG1234" s="50" t="str">
        <f t="shared" si="368"/>
        <v>2022AgostoColômbia</v>
      </c>
      <c r="BH1234" s="2">
        <v>2022</v>
      </c>
      <c r="BI1234" s="55" t="s">
        <v>61</v>
      </c>
      <c r="BJ1234" s="55" t="str">
        <f t="shared" si="370"/>
        <v>Agosto/2022</v>
      </c>
      <c r="BK1234" s="2" t="s">
        <v>5</v>
      </c>
      <c r="BL1234" s="2" t="s">
        <v>8</v>
      </c>
      <c r="BM1234" s="52" t="s">
        <v>1202</v>
      </c>
      <c r="BN1234" s="51">
        <f t="shared" si="369"/>
        <v>482691.28758363257</v>
      </c>
    </row>
    <row r="1235" spans="59:66" x14ac:dyDescent="0.25">
      <c r="BG1235" s="50" t="str">
        <f t="shared" si="368"/>
        <v>2022AgostoChile</v>
      </c>
      <c r="BH1235" s="2">
        <v>2022</v>
      </c>
      <c r="BI1235" s="55" t="s">
        <v>61</v>
      </c>
      <c r="BJ1235" s="55" t="str">
        <f t="shared" si="370"/>
        <v>Agosto/2022</v>
      </c>
      <c r="BK1235" s="2" t="s">
        <v>5</v>
      </c>
      <c r="BL1235" s="2" t="s">
        <v>9</v>
      </c>
      <c r="BM1235" s="52" t="s">
        <v>1202</v>
      </c>
      <c r="BN1235" s="51">
        <f t="shared" si="369"/>
        <v>482691.28758363263</v>
      </c>
    </row>
    <row r="1236" spans="59:66" x14ac:dyDescent="0.25">
      <c r="BG1236" s="50" t="str">
        <f t="shared" si="368"/>
        <v>2022AgostoPeru</v>
      </c>
      <c r="BH1236" s="2">
        <v>2022</v>
      </c>
      <c r="BI1236" s="55" t="s">
        <v>61</v>
      </c>
      <c r="BJ1236" s="55" t="str">
        <f t="shared" si="370"/>
        <v>Agosto/2022</v>
      </c>
      <c r="BK1236" s="2" t="s">
        <v>5</v>
      </c>
      <c r="BL1236" s="2" t="s">
        <v>10</v>
      </c>
      <c r="BM1236" s="52" t="s">
        <v>1202</v>
      </c>
      <c r="BN1236" s="51">
        <f t="shared" si="369"/>
        <v>241345.64379181626</v>
      </c>
    </row>
    <row r="1237" spans="59:66" x14ac:dyDescent="0.25">
      <c r="BG1237" s="50" t="str">
        <f t="shared" si="368"/>
        <v>2022AgostoUruguai</v>
      </c>
      <c r="BH1237" s="2">
        <v>2022</v>
      </c>
      <c r="BI1237" s="55" t="s">
        <v>61</v>
      </c>
      <c r="BJ1237" s="55" t="str">
        <f t="shared" si="370"/>
        <v>Agosto/2022</v>
      </c>
      <c r="BK1237" s="2" t="s">
        <v>5</v>
      </c>
      <c r="BL1237" s="2" t="s">
        <v>11</v>
      </c>
      <c r="BM1237" s="52" t="s">
        <v>1202</v>
      </c>
      <c r="BN1237" s="51">
        <f t="shared" si="369"/>
        <v>193076.515033453</v>
      </c>
    </row>
    <row r="1238" spans="59:66" x14ac:dyDescent="0.25">
      <c r="BG1238" s="50" t="str">
        <f t="shared" si="368"/>
        <v>2022AgostoVenezuela</v>
      </c>
      <c r="BH1238" s="2">
        <v>2022</v>
      </c>
      <c r="BI1238" s="55" t="s">
        <v>61</v>
      </c>
      <c r="BJ1238" s="55" t="str">
        <f t="shared" si="370"/>
        <v>Agosto/2022</v>
      </c>
      <c r="BK1238" s="2" t="s">
        <v>5</v>
      </c>
      <c r="BL1238" s="2" t="s">
        <v>12</v>
      </c>
      <c r="BM1238" s="52" t="s">
        <v>1202</v>
      </c>
      <c r="BN1238" s="51">
        <f t="shared" si="369"/>
        <v>154461.21202676243</v>
      </c>
    </row>
    <row r="1239" spans="59:66" x14ac:dyDescent="0.25">
      <c r="BG1239" s="50" t="str">
        <f t="shared" si="368"/>
        <v>2022AgostoParaguai</v>
      </c>
      <c r="BH1239" s="2">
        <v>2022</v>
      </c>
      <c r="BI1239" s="55" t="s">
        <v>61</v>
      </c>
      <c r="BJ1239" s="55" t="str">
        <f t="shared" si="370"/>
        <v>Agosto/2022</v>
      </c>
      <c r="BK1239" s="2" t="s">
        <v>5</v>
      </c>
      <c r="BL1239" s="2" t="s">
        <v>13</v>
      </c>
      <c r="BM1239" s="52" t="s">
        <v>1202</v>
      </c>
      <c r="BN1239" s="51">
        <f t="shared" si="369"/>
        <v>96538.257516726502</v>
      </c>
    </row>
    <row r="1240" spans="59:66" x14ac:dyDescent="0.25">
      <c r="BG1240" s="50" t="str">
        <f t="shared" si="368"/>
        <v>2022AgostoEquador</v>
      </c>
      <c r="BH1240" s="2">
        <v>2022</v>
      </c>
      <c r="BI1240" s="55" t="s">
        <v>61</v>
      </c>
      <c r="BJ1240" s="55" t="str">
        <f t="shared" si="370"/>
        <v>Agosto/2022</v>
      </c>
      <c r="BK1240" s="2" t="s">
        <v>5</v>
      </c>
      <c r="BL1240" s="2" t="s">
        <v>14</v>
      </c>
      <c r="BM1240" s="52" t="s">
        <v>1202</v>
      </c>
      <c r="BN1240" s="51">
        <f t="shared" si="369"/>
        <v>77230.606013381213</v>
      </c>
    </row>
    <row r="1241" spans="59:66" x14ac:dyDescent="0.25">
      <c r="BG1241" s="50" t="str">
        <f t="shared" si="368"/>
        <v>2022AgostoBolívia</v>
      </c>
      <c r="BH1241" s="2">
        <v>2022</v>
      </c>
      <c r="BI1241" s="55" t="s">
        <v>61</v>
      </c>
      <c r="BJ1241" s="55" t="str">
        <f t="shared" si="370"/>
        <v>Agosto/2022</v>
      </c>
      <c r="BK1241" s="2" t="s">
        <v>5</v>
      </c>
      <c r="BL1241" s="2" t="s">
        <v>15</v>
      </c>
      <c r="BM1241" s="52" t="s">
        <v>1202</v>
      </c>
      <c r="BN1241" s="51">
        <f t="shared" si="369"/>
        <v>57922.95451003591</v>
      </c>
    </row>
    <row r="1242" spans="59:66" x14ac:dyDescent="0.25">
      <c r="BG1242" s="50" t="str">
        <f t="shared" si="368"/>
        <v>2022AgostoOutros - América do Sul</v>
      </c>
      <c r="BH1242" s="2">
        <v>2022</v>
      </c>
      <c r="BI1242" s="55" t="s">
        <v>61</v>
      </c>
      <c r="BJ1242" s="55" t="str">
        <f t="shared" si="370"/>
        <v>Agosto/2022</v>
      </c>
      <c r="BK1242" s="2" t="s">
        <v>5</v>
      </c>
      <c r="BL1242" s="2" t="s">
        <v>1193</v>
      </c>
      <c r="BM1242" s="52" t="s">
        <v>1202</v>
      </c>
      <c r="BN1242" s="51">
        <f t="shared" si="369"/>
        <v>8507.3419206656708</v>
      </c>
    </row>
    <row r="1243" spans="59:66" x14ac:dyDescent="0.25">
      <c r="BG1243" s="50" t="str">
        <f t="shared" si="368"/>
        <v>2022SetembroBrasil</v>
      </c>
      <c r="BH1243" s="2">
        <v>2022</v>
      </c>
      <c r="BI1243" s="55" t="s">
        <v>62</v>
      </c>
      <c r="BJ1243" s="55" t="str">
        <f t="shared" si="370"/>
        <v>Setembro/2022</v>
      </c>
      <c r="BK1243" s="2" t="s">
        <v>5</v>
      </c>
      <c r="BL1243" s="2" t="s">
        <v>6</v>
      </c>
      <c r="BM1243" s="52" t="s">
        <v>1202</v>
      </c>
      <c r="BN1243" s="51">
        <f t="shared" si="369"/>
        <v>2573063.6182010663</v>
      </c>
    </row>
    <row r="1244" spans="59:66" x14ac:dyDescent="0.25">
      <c r="BG1244" s="50" t="str">
        <f t="shared" si="368"/>
        <v>2022SetembroArgentina</v>
      </c>
      <c r="BH1244" s="2">
        <v>2022</v>
      </c>
      <c r="BI1244" s="55" t="s">
        <v>62</v>
      </c>
      <c r="BJ1244" s="55" t="str">
        <f t="shared" si="370"/>
        <v>Setembro/2022</v>
      </c>
      <c r="BK1244" s="2" t="s">
        <v>5</v>
      </c>
      <c r="BL1244" s="2" t="s">
        <v>7</v>
      </c>
      <c r="BM1244" s="52" t="s">
        <v>1202</v>
      </c>
      <c r="BN1244" s="51">
        <f t="shared" si="369"/>
        <v>1029225.4472804264</v>
      </c>
    </row>
    <row r="1245" spans="59:66" x14ac:dyDescent="0.25">
      <c r="BG1245" s="50" t="str">
        <f t="shared" si="368"/>
        <v>2022SetembroColômbia</v>
      </c>
      <c r="BH1245" s="2">
        <v>2022</v>
      </c>
      <c r="BI1245" s="55" t="s">
        <v>62</v>
      </c>
      <c r="BJ1245" s="55" t="str">
        <f t="shared" si="370"/>
        <v>Setembro/2022</v>
      </c>
      <c r="BK1245" s="2" t="s">
        <v>5</v>
      </c>
      <c r="BL1245" s="2" t="s">
        <v>8</v>
      </c>
      <c r="BM1245" s="52" t="s">
        <v>1202</v>
      </c>
      <c r="BN1245" s="51">
        <f t="shared" si="369"/>
        <v>514612.72364021331</v>
      </c>
    </row>
    <row r="1246" spans="59:66" x14ac:dyDescent="0.25">
      <c r="BG1246" s="50" t="str">
        <f t="shared" si="368"/>
        <v>2022SetembroChile</v>
      </c>
      <c r="BH1246" s="2">
        <v>2022</v>
      </c>
      <c r="BI1246" s="55" t="s">
        <v>62</v>
      </c>
      <c r="BJ1246" s="55" t="str">
        <f t="shared" si="370"/>
        <v>Setembro/2022</v>
      </c>
      <c r="BK1246" s="2" t="s">
        <v>5</v>
      </c>
      <c r="BL1246" s="2" t="s">
        <v>9</v>
      </c>
      <c r="BM1246" s="52" t="s">
        <v>1202</v>
      </c>
      <c r="BN1246" s="51">
        <f t="shared" si="369"/>
        <v>514612.72364021325</v>
      </c>
    </row>
    <row r="1247" spans="59:66" x14ac:dyDescent="0.25">
      <c r="BG1247" s="50" t="str">
        <f t="shared" si="368"/>
        <v>2022SetembroPeru</v>
      </c>
      <c r="BH1247" s="2">
        <v>2022</v>
      </c>
      <c r="BI1247" s="55" t="s">
        <v>62</v>
      </c>
      <c r="BJ1247" s="55" t="str">
        <f t="shared" si="370"/>
        <v>Setembro/2022</v>
      </c>
      <c r="BK1247" s="2" t="s">
        <v>5</v>
      </c>
      <c r="BL1247" s="2" t="s">
        <v>10</v>
      </c>
      <c r="BM1247" s="52" t="s">
        <v>1202</v>
      </c>
      <c r="BN1247" s="51">
        <f t="shared" si="369"/>
        <v>257306.36182010663</v>
      </c>
    </row>
    <row r="1248" spans="59:66" x14ac:dyDescent="0.25">
      <c r="BG1248" s="50" t="str">
        <f t="shared" si="368"/>
        <v>2022SetembroUruguai</v>
      </c>
      <c r="BH1248" s="2">
        <v>2022</v>
      </c>
      <c r="BI1248" s="55" t="s">
        <v>62</v>
      </c>
      <c r="BJ1248" s="55" t="str">
        <f t="shared" si="370"/>
        <v>Setembro/2022</v>
      </c>
      <c r="BK1248" s="2" t="s">
        <v>5</v>
      </c>
      <c r="BL1248" s="2" t="s">
        <v>11</v>
      </c>
      <c r="BM1248" s="52" t="s">
        <v>1202</v>
      </c>
      <c r="BN1248" s="51">
        <f t="shared" si="369"/>
        <v>205845.08945608529</v>
      </c>
    </row>
    <row r="1249" spans="59:66" x14ac:dyDescent="0.25">
      <c r="BG1249" s="50" t="str">
        <f t="shared" si="368"/>
        <v>2022SetembroVenezuela</v>
      </c>
      <c r="BH1249" s="2">
        <v>2022</v>
      </c>
      <c r="BI1249" s="55" t="s">
        <v>62</v>
      </c>
      <c r="BJ1249" s="55" t="str">
        <f t="shared" si="370"/>
        <v>Setembro/2022</v>
      </c>
      <c r="BK1249" s="2" t="s">
        <v>5</v>
      </c>
      <c r="BL1249" s="2" t="s">
        <v>12</v>
      </c>
      <c r="BM1249" s="52" t="s">
        <v>1202</v>
      </c>
      <c r="BN1249" s="51">
        <f t="shared" si="369"/>
        <v>167249.1351830693</v>
      </c>
    </row>
    <row r="1250" spans="59:66" x14ac:dyDescent="0.25">
      <c r="BG1250" s="50" t="str">
        <f t="shared" si="368"/>
        <v>2022SetembroParaguai</v>
      </c>
      <c r="BH1250" s="2">
        <v>2022</v>
      </c>
      <c r="BI1250" s="55" t="s">
        <v>62</v>
      </c>
      <c r="BJ1250" s="55" t="str">
        <f t="shared" si="370"/>
        <v>Setembro/2022</v>
      </c>
      <c r="BK1250" s="2" t="s">
        <v>5</v>
      </c>
      <c r="BL1250" s="2" t="s">
        <v>13</v>
      </c>
      <c r="BM1250" s="52" t="s">
        <v>1202</v>
      </c>
      <c r="BN1250" s="51">
        <f t="shared" si="369"/>
        <v>102922.54472804266</v>
      </c>
    </row>
    <row r="1251" spans="59:66" x14ac:dyDescent="0.25">
      <c r="BG1251" s="50" t="str">
        <f t="shared" si="368"/>
        <v>2022SetembroEquador</v>
      </c>
      <c r="BH1251" s="2">
        <v>2022</v>
      </c>
      <c r="BI1251" s="55" t="s">
        <v>62</v>
      </c>
      <c r="BJ1251" s="55" t="str">
        <f t="shared" si="370"/>
        <v>Setembro/2022</v>
      </c>
      <c r="BK1251" s="2" t="s">
        <v>5</v>
      </c>
      <c r="BL1251" s="2" t="s">
        <v>14</v>
      </c>
      <c r="BM1251" s="52" t="s">
        <v>1202</v>
      </c>
      <c r="BN1251" s="51">
        <f t="shared" si="369"/>
        <v>82338.035782434119</v>
      </c>
    </row>
    <row r="1252" spans="59:66" x14ac:dyDescent="0.25">
      <c r="BG1252" s="50" t="str">
        <f t="shared" si="368"/>
        <v>2022SetembroBolívia</v>
      </c>
      <c r="BH1252" s="2">
        <v>2022</v>
      </c>
      <c r="BI1252" s="55" t="s">
        <v>62</v>
      </c>
      <c r="BJ1252" s="55" t="str">
        <f t="shared" si="370"/>
        <v>Setembro/2022</v>
      </c>
      <c r="BK1252" s="2" t="s">
        <v>5</v>
      </c>
      <c r="BL1252" s="2" t="s">
        <v>15</v>
      </c>
      <c r="BM1252" s="52" t="s">
        <v>1202</v>
      </c>
      <c r="BN1252" s="51">
        <f t="shared" si="369"/>
        <v>61753.526836825593</v>
      </c>
    </row>
    <row r="1253" spans="59:66" x14ac:dyDescent="0.25">
      <c r="BG1253" s="50" t="str">
        <f t="shared" si="368"/>
        <v>2022SetembroOutros - América do Sul</v>
      </c>
      <c r="BH1253" s="2">
        <v>2022</v>
      </c>
      <c r="BI1253" s="55" t="s">
        <v>62</v>
      </c>
      <c r="BJ1253" s="55" t="str">
        <f t="shared" si="370"/>
        <v>Setembro/2022</v>
      </c>
      <c r="BK1253" s="2" t="s">
        <v>5</v>
      </c>
      <c r="BL1253" s="2" t="s">
        <v>1193</v>
      </c>
      <c r="BM1253" s="52" t="s">
        <v>1202</v>
      </c>
      <c r="BN1253" s="51">
        <f t="shared" si="369"/>
        <v>9261.8537680888967</v>
      </c>
    </row>
    <row r="1254" spans="59:66" x14ac:dyDescent="0.25">
      <c r="BG1254" s="50" t="str">
        <f t="shared" si="368"/>
        <v>2022OutubroBrasil</v>
      </c>
      <c r="BH1254" s="2">
        <v>2022</v>
      </c>
      <c r="BI1254" s="55" t="s">
        <v>63</v>
      </c>
      <c r="BJ1254" s="55" t="str">
        <f t="shared" si="370"/>
        <v>Outubro/2022</v>
      </c>
      <c r="BK1254" s="2" t="s">
        <v>5</v>
      </c>
      <c r="BL1254" s="2" t="s">
        <v>6</v>
      </c>
      <c r="BM1254" s="52" t="s">
        <v>1202</v>
      </c>
      <c r="BN1254" s="51">
        <f t="shared" si="369"/>
        <v>2732668.803830971</v>
      </c>
    </row>
    <row r="1255" spans="59:66" x14ac:dyDescent="0.25">
      <c r="BG1255" s="50" t="str">
        <f t="shared" si="368"/>
        <v>2022OutubroArgentina</v>
      </c>
      <c r="BH1255" s="2">
        <v>2022</v>
      </c>
      <c r="BI1255" s="55" t="s">
        <v>63</v>
      </c>
      <c r="BJ1255" s="55" t="str">
        <f t="shared" si="370"/>
        <v>Outubro/2022</v>
      </c>
      <c r="BK1255" s="2" t="s">
        <v>5</v>
      </c>
      <c r="BL1255" s="2" t="s">
        <v>7</v>
      </c>
      <c r="BM1255" s="52" t="s">
        <v>1202</v>
      </c>
      <c r="BN1255" s="51">
        <f t="shared" si="369"/>
        <v>1093067.5215323882</v>
      </c>
    </row>
    <row r="1256" spans="59:66" x14ac:dyDescent="0.25">
      <c r="BG1256" s="50" t="str">
        <f t="shared" si="368"/>
        <v>2022OutubroColômbia</v>
      </c>
      <c r="BH1256" s="2">
        <v>2022</v>
      </c>
      <c r="BI1256" s="55" t="s">
        <v>63</v>
      </c>
      <c r="BJ1256" s="55" t="str">
        <f t="shared" si="370"/>
        <v>Outubro/2022</v>
      </c>
      <c r="BK1256" s="2" t="s">
        <v>5</v>
      </c>
      <c r="BL1256" s="2" t="s">
        <v>8</v>
      </c>
      <c r="BM1256" s="52" t="s">
        <v>1202</v>
      </c>
      <c r="BN1256" s="51">
        <f t="shared" si="369"/>
        <v>546533.76076619409</v>
      </c>
    </row>
    <row r="1257" spans="59:66" x14ac:dyDescent="0.25">
      <c r="BG1257" s="50" t="str">
        <f t="shared" si="368"/>
        <v>2022OutubroChile</v>
      </c>
      <c r="BH1257" s="2">
        <v>2022</v>
      </c>
      <c r="BI1257" s="55" t="s">
        <v>63</v>
      </c>
      <c r="BJ1257" s="55" t="str">
        <f t="shared" si="370"/>
        <v>Outubro/2022</v>
      </c>
      <c r="BK1257" s="2" t="s">
        <v>5</v>
      </c>
      <c r="BL1257" s="2" t="s">
        <v>9</v>
      </c>
      <c r="BM1257" s="52" t="s">
        <v>1202</v>
      </c>
      <c r="BN1257" s="51">
        <f t="shared" si="369"/>
        <v>546533.76076619409</v>
      </c>
    </row>
    <row r="1258" spans="59:66" x14ac:dyDescent="0.25">
      <c r="BG1258" s="50" t="str">
        <f t="shared" si="368"/>
        <v>2022OutubroPeru</v>
      </c>
      <c r="BH1258" s="2">
        <v>2022</v>
      </c>
      <c r="BI1258" s="55" t="s">
        <v>63</v>
      </c>
      <c r="BJ1258" s="55" t="str">
        <f t="shared" si="370"/>
        <v>Outubro/2022</v>
      </c>
      <c r="BK1258" s="2" t="s">
        <v>5</v>
      </c>
      <c r="BL1258" s="2" t="s">
        <v>10</v>
      </c>
      <c r="BM1258" s="52" t="s">
        <v>1202</v>
      </c>
      <c r="BN1258" s="51">
        <f t="shared" si="369"/>
        <v>273266.88038309704</v>
      </c>
    </row>
    <row r="1259" spans="59:66" x14ac:dyDescent="0.25">
      <c r="BG1259" s="50" t="str">
        <f t="shared" si="368"/>
        <v>2022OutubroUruguai</v>
      </c>
      <c r="BH1259" s="2">
        <v>2022</v>
      </c>
      <c r="BI1259" s="55" t="s">
        <v>63</v>
      </c>
      <c r="BJ1259" s="55" t="str">
        <f t="shared" si="370"/>
        <v>Outubro/2022</v>
      </c>
      <c r="BK1259" s="2" t="s">
        <v>5</v>
      </c>
      <c r="BL1259" s="2" t="s">
        <v>11</v>
      </c>
      <c r="BM1259" s="52" t="s">
        <v>1202</v>
      </c>
      <c r="BN1259" s="51">
        <f t="shared" si="369"/>
        <v>218613.50430647764</v>
      </c>
    </row>
    <row r="1260" spans="59:66" x14ac:dyDescent="0.25">
      <c r="BG1260" s="50" t="str">
        <f t="shared" si="368"/>
        <v>2022OutubroVenezuela</v>
      </c>
      <c r="BH1260" s="2">
        <v>2022</v>
      </c>
      <c r="BI1260" s="55" t="s">
        <v>63</v>
      </c>
      <c r="BJ1260" s="55" t="str">
        <f t="shared" si="370"/>
        <v>Outubro/2022</v>
      </c>
      <c r="BK1260" s="2" t="s">
        <v>5</v>
      </c>
      <c r="BL1260" s="2" t="s">
        <v>12</v>
      </c>
      <c r="BM1260" s="52" t="s">
        <v>1202</v>
      </c>
      <c r="BN1260" s="51">
        <f t="shared" si="369"/>
        <v>180034.65060533452</v>
      </c>
    </row>
    <row r="1261" spans="59:66" x14ac:dyDescent="0.25">
      <c r="BG1261" s="50" t="str">
        <f t="shared" si="368"/>
        <v>2022OutubroParaguai</v>
      </c>
      <c r="BH1261" s="2">
        <v>2022</v>
      </c>
      <c r="BI1261" s="55" t="s">
        <v>63</v>
      </c>
      <c r="BJ1261" s="55" t="str">
        <f t="shared" si="370"/>
        <v>Outubro/2022</v>
      </c>
      <c r="BK1261" s="2" t="s">
        <v>5</v>
      </c>
      <c r="BL1261" s="2" t="s">
        <v>13</v>
      </c>
      <c r="BM1261" s="52" t="s">
        <v>1202</v>
      </c>
      <c r="BN1261" s="51">
        <f t="shared" si="369"/>
        <v>109306.75215323881</v>
      </c>
    </row>
    <row r="1262" spans="59:66" x14ac:dyDescent="0.25">
      <c r="BG1262" s="50" t="str">
        <f t="shared" si="368"/>
        <v>2022OutubroEquador</v>
      </c>
      <c r="BH1262" s="2">
        <v>2022</v>
      </c>
      <c r="BI1262" s="55" t="s">
        <v>63</v>
      </c>
      <c r="BJ1262" s="55" t="str">
        <f t="shared" si="370"/>
        <v>Outubro/2022</v>
      </c>
      <c r="BK1262" s="2" t="s">
        <v>5</v>
      </c>
      <c r="BL1262" s="2" t="s">
        <v>14</v>
      </c>
      <c r="BM1262" s="52" t="s">
        <v>1202</v>
      </c>
      <c r="BN1262" s="51">
        <f t="shared" si="369"/>
        <v>87445.40172259105</v>
      </c>
    </row>
    <row r="1263" spans="59:66" x14ac:dyDescent="0.25">
      <c r="BG1263" s="50" t="str">
        <f t="shared" si="368"/>
        <v>2022OutubroBolívia</v>
      </c>
      <c r="BH1263" s="2">
        <v>2022</v>
      </c>
      <c r="BI1263" s="55" t="s">
        <v>63</v>
      </c>
      <c r="BJ1263" s="55" t="str">
        <f t="shared" si="370"/>
        <v>Outubro/2022</v>
      </c>
      <c r="BK1263" s="2" t="s">
        <v>5</v>
      </c>
      <c r="BL1263" s="2" t="s">
        <v>15</v>
      </c>
      <c r="BM1263" s="52" t="s">
        <v>1202</v>
      </c>
      <c r="BN1263" s="51">
        <f t="shared" si="369"/>
        <v>65584.051291943295</v>
      </c>
    </row>
    <row r="1264" spans="59:66" x14ac:dyDescent="0.25">
      <c r="BG1264" s="50" t="str">
        <f t="shared" si="368"/>
        <v>2022OutubroOutros - América do Sul</v>
      </c>
      <c r="BH1264" s="2">
        <v>2022</v>
      </c>
      <c r="BI1264" s="55" t="s">
        <v>63</v>
      </c>
      <c r="BJ1264" s="55" t="str">
        <f t="shared" si="370"/>
        <v>Outubro/2022</v>
      </c>
      <c r="BK1264" s="2" t="s">
        <v>5</v>
      </c>
      <c r="BL1264" s="2" t="s">
        <v>1193</v>
      </c>
      <c r="BM1264" s="52" t="s">
        <v>1202</v>
      </c>
      <c r="BN1264" s="51">
        <f t="shared" si="369"/>
        <v>10022.914249175908</v>
      </c>
    </row>
    <row r="1265" spans="59:66" x14ac:dyDescent="0.25">
      <c r="BG1265" s="50" t="str">
        <f t="shared" si="368"/>
        <v>2022NovembroBrasil</v>
      </c>
      <c r="BH1265" s="2">
        <v>2022</v>
      </c>
      <c r="BI1265" s="55" t="s">
        <v>64</v>
      </c>
      <c r="BJ1265" s="55" t="str">
        <f t="shared" si="370"/>
        <v>Novembro/2022</v>
      </c>
      <c r="BK1265" s="2" t="s">
        <v>5</v>
      </c>
      <c r="BL1265" s="2" t="s">
        <v>6</v>
      </c>
      <c r="BM1265" s="52" t="s">
        <v>1202</v>
      </c>
      <c r="BN1265" s="51">
        <f t="shared" si="369"/>
        <v>2892272.1926735095</v>
      </c>
    </row>
    <row r="1266" spans="59:66" x14ac:dyDescent="0.25">
      <c r="BG1266" s="50" t="str">
        <f t="shared" si="368"/>
        <v>2022NovembroArgentina</v>
      </c>
      <c r="BH1266" s="2">
        <v>2022</v>
      </c>
      <c r="BI1266" s="55" t="s">
        <v>64</v>
      </c>
      <c r="BJ1266" s="55" t="str">
        <f t="shared" si="370"/>
        <v>Novembro/2022</v>
      </c>
      <c r="BK1266" s="2" t="s">
        <v>5</v>
      </c>
      <c r="BL1266" s="2" t="s">
        <v>7</v>
      </c>
      <c r="BM1266" s="52" t="s">
        <v>1202</v>
      </c>
      <c r="BN1266" s="51">
        <f t="shared" si="369"/>
        <v>1156908.8770694039</v>
      </c>
    </row>
    <row r="1267" spans="59:66" x14ac:dyDescent="0.25">
      <c r="BG1267" s="50" t="str">
        <f t="shared" si="368"/>
        <v>2022NovembroColômbia</v>
      </c>
      <c r="BH1267" s="2">
        <v>2022</v>
      </c>
      <c r="BI1267" s="55" t="s">
        <v>64</v>
      </c>
      <c r="BJ1267" s="55" t="str">
        <f t="shared" si="370"/>
        <v>Novembro/2022</v>
      </c>
      <c r="BK1267" s="2" t="s">
        <v>5</v>
      </c>
      <c r="BL1267" s="2" t="s">
        <v>8</v>
      </c>
      <c r="BM1267" s="52" t="s">
        <v>1202</v>
      </c>
      <c r="BN1267" s="51">
        <f t="shared" si="369"/>
        <v>578454.43853470194</v>
      </c>
    </row>
    <row r="1268" spans="59:66" x14ac:dyDescent="0.25">
      <c r="BG1268" s="50" t="str">
        <f t="shared" si="368"/>
        <v>2022NovembroChile</v>
      </c>
      <c r="BH1268" s="2">
        <v>2022</v>
      </c>
      <c r="BI1268" s="55" t="s">
        <v>64</v>
      </c>
      <c r="BJ1268" s="55" t="str">
        <f t="shared" si="370"/>
        <v>Novembro/2022</v>
      </c>
      <c r="BK1268" s="2" t="s">
        <v>5</v>
      </c>
      <c r="BL1268" s="2" t="s">
        <v>9</v>
      </c>
      <c r="BM1268" s="52" t="s">
        <v>1202</v>
      </c>
      <c r="BN1268" s="51">
        <f t="shared" si="369"/>
        <v>578454.43853470183</v>
      </c>
    </row>
    <row r="1269" spans="59:66" x14ac:dyDescent="0.25">
      <c r="BG1269" s="50" t="str">
        <f t="shared" si="368"/>
        <v>2022NovembroPeru</v>
      </c>
      <c r="BH1269" s="2">
        <v>2022</v>
      </c>
      <c r="BI1269" s="55" t="s">
        <v>64</v>
      </c>
      <c r="BJ1269" s="55" t="str">
        <f t="shared" si="370"/>
        <v>Novembro/2022</v>
      </c>
      <c r="BK1269" s="2" t="s">
        <v>5</v>
      </c>
      <c r="BL1269" s="2" t="s">
        <v>10</v>
      </c>
      <c r="BM1269" s="52" t="s">
        <v>1202</v>
      </c>
      <c r="BN1269" s="51">
        <f t="shared" si="369"/>
        <v>289227.21926735097</v>
      </c>
    </row>
    <row r="1270" spans="59:66" x14ac:dyDescent="0.25">
      <c r="BG1270" s="50" t="str">
        <f t="shared" si="368"/>
        <v>2022NovembroUruguai</v>
      </c>
      <c r="BH1270" s="2">
        <v>2022</v>
      </c>
      <c r="BI1270" s="55" t="s">
        <v>64</v>
      </c>
      <c r="BJ1270" s="55" t="str">
        <f t="shared" si="370"/>
        <v>Novembro/2022</v>
      </c>
      <c r="BK1270" s="2" t="s">
        <v>5</v>
      </c>
      <c r="BL1270" s="2" t="s">
        <v>11</v>
      </c>
      <c r="BM1270" s="52" t="s">
        <v>1202</v>
      </c>
      <c r="BN1270" s="51">
        <f t="shared" si="369"/>
        <v>231381.77541388074</v>
      </c>
    </row>
    <row r="1271" spans="59:66" x14ac:dyDescent="0.25">
      <c r="BG1271" s="50" t="str">
        <f t="shared" si="368"/>
        <v>2022NovembroVenezuela</v>
      </c>
      <c r="BH1271" s="2">
        <v>2022</v>
      </c>
      <c r="BI1271" s="55" t="s">
        <v>64</v>
      </c>
      <c r="BJ1271" s="55" t="str">
        <f t="shared" si="370"/>
        <v>Novembro/2022</v>
      </c>
      <c r="BK1271" s="2" t="s">
        <v>5</v>
      </c>
      <c r="BL1271" s="2" t="s">
        <v>12</v>
      </c>
      <c r="BM1271" s="52" t="s">
        <v>1202</v>
      </c>
      <c r="BN1271" s="51">
        <f t="shared" si="369"/>
        <v>192818.14617823396</v>
      </c>
    </row>
    <row r="1272" spans="59:66" x14ac:dyDescent="0.25">
      <c r="BG1272" s="50" t="str">
        <f t="shared" si="368"/>
        <v>2022NovembroParaguai</v>
      </c>
      <c r="BH1272" s="2">
        <v>2022</v>
      </c>
      <c r="BI1272" s="55" t="s">
        <v>64</v>
      </c>
      <c r="BJ1272" s="55" t="str">
        <f t="shared" si="370"/>
        <v>Novembro/2022</v>
      </c>
      <c r="BK1272" s="2" t="s">
        <v>5</v>
      </c>
      <c r="BL1272" s="2" t="s">
        <v>13</v>
      </c>
      <c r="BM1272" s="52" t="s">
        <v>1202</v>
      </c>
      <c r="BN1272" s="51">
        <f t="shared" si="369"/>
        <v>115690.88770694037</v>
      </c>
    </row>
    <row r="1273" spans="59:66" x14ac:dyDescent="0.25">
      <c r="BG1273" s="50" t="str">
        <f t="shared" si="368"/>
        <v>2022NovembroEquador</v>
      </c>
      <c r="BH1273" s="2">
        <v>2022</v>
      </c>
      <c r="BI1273" s="55" t="s">
        <v>64</v>
      </c>
      <c r="BJ1273" s="55" t="str">
        <f t="shared" si="370"/>
        <v>Novembro/2022</v>
      </c>
      <c r="BK1273" s="2" t="s">
        <v>5</v>
      </c>
      <c r="BL1273" s="2" t="s">
        <v>14</v>
      </c>
      <c r="BM1273" s="52" t="s">
        <v>1202</v>
      </c>
      <c r="BN1273" s="51">
        <f t="shared" si="369"/>
        <v>92552.7101655523</v>
      </c>
    </row>
    <row r="1274" spans="59:66" x14ac:dyDescent="0.25">
      <c r="BG1274" s="50" t="str">
        <f t="shared" si="368"/>
        <v>2022NovembroBolívia</v>
      </c>
      <c r="BH1274" s="2">
        <v>2022</v>
      </c>
      <c r="BI1274" s="55" t="s">
        <v>64</v>
      </c>
      <c r="BJ1274" s="55" t="str">
        <f t="shared" si="370"/>
        <v>Novembro/2022</v>
      </c>
      <c r="BK1274" s="2" t="s">
        <v>5</v>
      </c>
      <c r="BL1274" s="2" t="s">
        <v>15</v>
      </c>
      <c r="BM1274" s="52" t="s">
        <v>1202</v>
      </c>
      <c r="BN1274" s="51">
        <f t="shared" si="369"/>
        <v>69414.532624164232</v>
      </c>
    </row>
    <row r="1275" spans="59:66" x14ac:dyDescent="0.25">
      <c r="BG1275" s="50" t="str">
        <f t="shared" si="368"/>
        <v>2022NovembroOutros - América do Sul</v>
      </c>
      <c r="BH1275" s="2">
        <v>2022</v>
      </c>
      <c r="BI1275" s="55" t="s">
        <v>64</v>
      </c>
      <c r="BJ1275" s="55" t="str">
        <f t="shared" si="370"/>
        <v>Novembro/2022</v>
      </c>
      <c r="BK1275" s="2" t="s">
        <v>5</v>
      </c>
      <c r="BL1275" s="2" t="s">
        <v>1193</v>
      </c>
      <c r="BM1275" s="52" t="s">
        <v>1202</v>
      </c>
      <c r="BN1275" s="51">
        <f t="shared" si="369"/>
        <v>10789.724710203978</v>
      </c>
    </row>
    <row r="1276" spans="59:66" x14ac:dyDescent="0.25">
      <c r="BG1276" s="50" t="str">
        <f t="shared" si="368"/>
        <v>2022DezembroBrasil</v>
      </c>
      <c r="BH1276" s="2">
        <v>2022</v>
      </c>
      <c r="BI1276" s="55" t="s">
        <v>65</v>
      </c>
      <c r="BJ1276" s="55" t="str">
        <f t="shared" si="370"/>
        <v>Dezembro/2022</v>
      </c>
      <c r="BK1276" s="2" t="s">
        <v>5</v>
      </c>
      <c r="BL1276" s="2" t="s">
        <v>6</v>
      </c>
      <c r="BM1276" s="52" t="s">
        <v>1202</v>
      </c>
      <c r="BN1276" s="51">
        <f t="shared" si="369"/>
        <v>3051873.9609143347</v>
      </c>
    </row>
    <row r="1277" spans="59:66" x14ac:dyDescent="0.25">
      <c r="BG1277" s="50" t="str">
        <f t="shared" si="368"/>
        <v>2022DezembroArgentina</v>
      </c>
      <c r="BH1277" s="2">
        <v>2022</v>
      </c>
      <c r="BI1277" s="55" t="s">
        <v>65</v>
      </c>
      <c r="BJ1277" s="55" t="str">
        <f t="shared" si="370"/>
        <v>Dezembro/2022</v>
      </c>
      <c r="BK1277" s="2" t="s">
        <v>5</v>
      </c>
      <c r="BL1277" s="2" t="s">
        <v>7</v>
      </c>
      <c r="BM1277" s="52" t="s">
        <v>1202</v>
      </c>
      <c r="BN1277" s="51">
        <f t="shared" si="369"/>
        <v>1220749.5843657337</v>
      </c>
    </row>
    <row r="1278" spans="59:66" x14ac:dyDescent="0.25">
      <c r="BG1278" s="50" t="str">
        <f t="shared" si="368"/>
        <v>2022DezembroColômbia</v>
      </c>
      <c r="BH1278" s="2">
        <v>2022</v>
      </c>
      <c r="BI1278" s="55" t="s">
        <v>65</v>
      </c>
      <c r="BJ1278" s="55" t="str">
        <f t="shared" si="370"/>
        <v>Dezembro/2022</v>
      </c>
      <c r="BK1278" s="2" t="s">
        <v>5</v>
      </c>
      <c r="BL1278" s="2" t="s">
        <v>8</v>
      </c>
      <c r="BM1278" s="52" t="s">
        <v>1202</v>
      </c>
      <c r="BN1278" s="51">
        <f t="shared" si="369"/>
        <v>610374.79218286695</v>
      </c>
    </row>
    <row r="1279" spans="59:66" x14ac:dyDescent="0.25">
      <c r="BG1279" s="50" t="str">
        <f t="shared" si="368"/>
        <v>2022DezembroChile</v>
      </c>
      <c r="BH1279" s="2">
        <v>2022</v>
      </c>
      <c r="BI1279" s="55" t="s">
        <v>65</v>
      </c>
      <c r="BJ1279" s="55" t="str">
        <f t="shared" si="370"/>
        <v>Dezembro/2022</v>
      </c>
      <c r="BK1279" s="2" t="s">
        <v>5</v>
      </c>
      <c r="BL1279" s="2" t="s">
        <v>9</v>
      </c>
      <c r="BM1279" s="52" t="s">
        <v>1202</v>
      </c>
      <c r="BN1279" s="51">
        <f t="shared" si="369"/>
        <v>610374.79218286683</v>
      </c>
    </row>
    <row r="1280" spans="59:66" x14ac:dyDescent="0.25">
      <c r="BG1280" s="50" t="str">
        <f t="shared" si="368"/>
        <v>2022DezembroPeru</v>
      </c>
      <c r="BH1280" s="2">
        <v>2022</v>
      </c>
      <c r="BI1280" s="55" t="s">
        <v>65</v>
      </c>
      <c r="BJ1280" s="55" t="str">
        <f t="shared" si="370"/>
        <v>Dezembro/2022</v>
      </c>
      <c r="BK1280" s="2" t="s">
        <v>5</v>
      </c>
      <c r="BL1280" s="2" t="s">
        <v>10</v>
      </c>
      <c r="BM1280" s="52" t="s">
        <v>1202</v>
      </c>
      <c r="BN1280" s="51">
        <f t="shared" si="369"/>
        <v>305187.39609143347</v>
      </c>
    </row>
    <row r="1281" spans="59:66" x14ac:dyDescent="0.25">
      <c r="BG1281" s="50" t="str">
        <f t="shared" si="368"/>
        <v>2022DezembroUruguai</v>
      </c>
      <c r="BH1281" s="2">
        <v>2022</v>
      </c>
      <c r="BI1281" s="55" t="s">
        <v>65</v>
      </c>
      <c r="BJ1281" s="55" t="str">
        <f t="shared" si="370"/>
        <v>Dezembro/2022</v>
      </c>
      <c r="BK1281" s="2" t="s">
        <v>5</v>
      </c>
      <c r="BL1281" s="2" t="s">
        <v>11</v>
      </c>
      <c r="BM1281" s="52" t="s">
        <v>1202</v>
      </c>
      <c r="BN1281" s="51">
        <f t="shared" si="369"/>
        <v>244149.91687314675</v>
      </c>
    </row>
    <row r="1282" spans="59:66" x14ac:dyDescent="0.25">
      <c r="BG1282" s="50" t="str">
        <f t="shared" si="368"/>
        <v>2022DezembroVenezuela</v>
      </c>
      <c r="BH1282" s="2">
        <v>2022</v>
      </c>
      <c r="BI1282" s="55" t="s">
        <v>65</v>
      </c>
      <c r="BJ1282" s="55" t="str">
        <f t="shared" si="370"/>
        <v>Dezembro/2022</v>
      </c>
      <c r="BK1282" s="2" t="s">
        <v>5</v>
      </c>
      <c r="BL1282" s="2" t="s">
        <v>12</v>
      </c>
      <c r="BM1282" s="52" t="s">
        <v>1202</v>
      </c>
      <c r="BN1282" s="51">
        <f t="shared" si="369"/>
        <v>205599.92999843939</v>
      </c>
    </row>
    <row r="1283" spans="59:66" x14ac:dyDescent="0.25">
      <c r="BG1283" s="50" t="str">
        <f t="shared" ref="BG1283:BG1346" si="371">BH1283&amp;BI1283&amp;BL1283</f>
        <v>2022DezembroParaguai</v>
      </c>
      <c r="BH1283" s="2">
        <v>2022</v>
      </c>
      <c r="BI1283" s="55" t="s">
        <v>65</v>
      </c>
      <c r="BJ1283" s="55" t="str">
        <f t="shared" si="370"/>
        <v>Dezembro/2022</v>
      </c>
      <c r="BK1283" s="2" t="s">
        <v>5</v>
      </c>
      <c r="BL1283" s="2" t="s">
        <v>13</v>
      </c>
      <c r="BM1283" s="52" t="s">
        <v>1202</v>
      </c>
      <c r="BN1283" s="51">
        <f t="shared" ref="BN1283:BN1346" si="372">VLOOKUP(BG1283,AC:AQ,VLOOKUP(BM1283,$BP$2:$BQ$16,2,FALSE),FALSE)</f>
        <v>122074.95843657339</v>
      </c>
    </row>
    <row r="1284" spans="59:66" x14ac:dyDescent="0.25">
      <c r="BG1284" s="50" t="str">
        <f t="shared" si="371"/>
        <v>2022DezembroEquador</v>
      </c>
      <c r="BH1284" s="2">
        <v>2022</v>
      </c>
      <c r="BI1284" s="55" t="s">
        <v>65</v>
      </c>
      <c r="BJ1284" s="55" t="str">
        <f t="shared" ref="BJ1284:BJ1347" si="373">BI1284&amp;"/"&amp;BH1284</f>
        <v>Dezembro/2022</v>
      </c>
      <c r="BK1284" s="2" t="s">
        <v>5</v>
      </c>
      <c r="BL1284" s="2" t="s">
        <v>14</v>
      </c>
      <c r="BM1284" s="52" t="s">
        <v>1202</v>
      </c>
      <c r="BN1284" s="51">
        <f t="shared" si="372"/>
        <v>97659.966749258689</v>
      </c>
    </row>
    <row r="1285" spans="59:66" x14ac:dyDescent="0.25">
      <c r="BG1285" s="50" t="str">
        <f t="shared" si="371"/>
        <v>2022DezembroBolívia</v>
      </c>
      <c r="BH1285" s="2">
        <v>2022</v>
      </c>
      <c r="BI1285" s="55" t="s">
        <v>65</v>
      </c>
      <c r="BJ1285" s="55" t="str">
        <f t="shared" si="373"/>
        <v>Dezembro/2022</v>
      </c>
      <c r="BK1285" s="2" t="s">
        <v>5</v>
      </c>
      <c r="BL1285" s="2" t="s">
        <v>15</v>
      </c>
      <c r="BM1285" s="52" t="s">
        <v>1202</v>
      </c>
      <c r="BN1285" s="51">
        <f t="shared" si="372"/>
        <v>73244.975061944031</v>
      </c>
    </row>
    <row r="1286" spans="59:66" x14ac:dyDescent="0.25">
      <c r="BG1286" s="50" t="str">
        <f t="shared" si="371"/>
        <v>2022DezembroOutros - América do Sul</v>
      </c>
      <c r="BH1286" s="2">
        <v>2022</v>
      </c>
      <c r="BI1286" s="55" t="s">
        <v>65</v>
      </c>
      <c r="BJ1286" s="55" t="str">
        <f t="shared" si="373"/>
        <v>Dezembro/2022</v>
      </c>
      <c r="BK1286" s="2" t="s">
        <v>5</v>
      </c>
      <c r="BL1286" s="2" t="s">
        <v>1193</v>
      </c>
      <c r="BM1286" s="52" t="s">
        <v>1202</v>
      </c>
      <c r="BN1286" s="51">
        <f t="shared" si="372"/>
        <v>11561.61129307987</v>
      </c>
    </row>
    <row r="1287" spans="59:66" x14ac:dyDescent="0.25">
      <c r="BG1287" s="50" t="str">
        <f t="shared" si="371"/>
        <v>2022JaneiroBrasil</v>
      </c>
      <c r="BH1287" s="2">
        <v>2022</v>
      </c>
      <c r="BI1287" s="55" t="s">
        <v>16</v>
      </c>
      <c r="BJ1287" s="55" t="str">
        <f t="shared" si="373"/>
        <v>Janeiro/2022</v>
      </c>
      <c r="BK1287" s="2" t="s">
        <v>5</v>
      </c>
      <c r="BL1287" s="2" t="s">
        <v>6</v>
      </c>
      <c r="BM1287" s="52" t="s">
        <v>1203</v>
      </c>
      <c r="BN1287" s="51">
        <f t="shared" si="372"/>
        <v>1487423.0056881551</v>
      </c>
    </row>
    <row r="1288" spans="59:66" x14ac:dyDescent="0.25">
      <c r="BG1288" s="50" t="str">
        <f t="shared" si="371"/>
        <v>2022JaneiroArgentina</v>
      </c>
      <c r="BH1288" s="2">
        <v>2022</v>
      </c>
      <c r="BI1288" s="55" t="s">
        <v>16</v>
      </c>
      <c r="BJ1288" s="55" t="str">
        <f t="shared" si="373"/>
        <v>Janeiro/2022</v>
      </c>
      <c r="BK1288" s="2" t="s">
        <v>5</v>
      </c>
      <c r="BL1288" s="2" t="s">
        <v>7</v>
      </c>
      <c r="BM1288" s="52" t="s">
        <v>1203</v>
      </c>
      <c r="BN1288" s="51">
        <f t="shared" si="372"/>
        <v>357124.37111360271</v>
      </c>
    </row>
    <row r="1289" spans="59:66" x14ac:dyDescent="0.25">
      <c r="BG1289" s="50" t="str">
        <f t="shared" si="371"/>
        <v>2022JaneiroColômbia</v>
      </c>
      <c r="BH1289" s="2">
        <v>2022</v>
      </c>
      <c r="BI1289" s="55" t="s">
        <v>16</v>
      </c>
      <c r="BJ1289" s="55" t="str">
        <f t="shared" si="373"/>
        <v>Janeiro/2022</v>
      </c>
      <c r="BK1289" s="2" t="s">
        <v>5</v>
      </c>
      <c r="BL1289" s="2" t="s">
        <v>8</v>
      </c>
      <c r="BM1289" s="52" t="s">
        <v>1203</v>
      </c>
      <c r="BN1289" s="51">
        <f t="shared" si="372"/>
        <v>237487.70679054575</v>
      </c>
    </row>
    <row r="1290" spans="59:66" x14ac:dyDescent="0.25">
      <c r="BG1290" s="50" t="str">
        <f t="shared" si="371"/>
        <v>2022JaneiroChile</v>
      </c>
      <c r="BH1290" s="2">
        <v>2022</v>
      </c>
      <c r="BI1290" s="55" t="s">
        <v>16</v>
      </c>
      <c r="BJ1290" s="55" t="str">
        <f t="shared" si="373"/>
        <v>Janeiro/2022</v>
      </c>
      <c r="BK1290" s="2" t="s">
        <v>5</v>
      </c>
      <c r="BL1290" s="2" t="s">
        <v>9</v>
      </c>
      <c r="BM1290" s="52" t="s">
        <v>1203</v>
      </c>
      <c r="BN1290" s="51">
        <f t="shared" si="372"/>
        <v>133921.63916760101</v>
      </c>
    </row>
    <row r="1291" spans="59:66" x14ac:dyDescent="0.25">
      <c r="BG1291" s="50" t="str">
        <f t="shared" si="371"/>
        <v>2022JaneiroPeru</v>
      </c>
      <c r="BH1291" s="2">
        <v>2022</v>
      </c>
      <c r="BI1291" s="55" t="s">
        <v>16</v>
      </c>
      <c r="BJ1291" s="55" t="str">
        <f t="shared" si="373"/>
        <v>Janeiro/2022</v>
      </c>
      <c r="BK1291" s="2" t="s">
        <v>5</v>
      </c>
      <c r="BL1291" s="2" t="s">
        <v>10</v>
      </c>
      <c r="BM1291" s="52" t="s">
        <v>1203</v>
      </c>
      <c r="BN1291" s="51">
        <f t="shared" si="372"/>
        <v>89281.092778400664</v>
      </c>
    </row>
    <row r="1292" spans="59:66" x14ac:dyDescent="0.25">
      <c r="BG1292" s="50" t="str">
        <f t="shared" si="371"/>
        <v>2022JaneiroUruguai</v>
      </c>
      <c r="BH1292" s="2">
        <v>2022</v>
      </c>
      <c r="BI1292" s="55" t="s">
        <v>16</v>
      </c>
      <c r="BJ1292" s="55" t="str">
        <f t="shared" si="373"/>
        <v>Janeiro/2022</v>
      </c>
      <c r="BK1292" s="2" t="s">
        <v>5</v>
      </c>
      <c r="BL1292" s="2" t="s">
        <v>11</v>
      </c>
      <c r="BM1292" s="52" t="s">
        <v>1203</v>
      </c>
      <c r="BN1292" s="51">
        <f t="shared" si="372"/>
        <v>53568.655667040395</v>
      </c>
    </row>
    <row r="1293" spans="59:66" x14ac:dyDescent="0.25">
      <c r="BG1293" s="50" t="str">
        <f t="shared" si="371"/>
        <v>2022JaneiroVenezuela</v>
      </c>
      <c r="BH1293" s="2">
        <v>2022</v>
      </c>
      <c r="BI1293" s="55" t="s">
        <v>16</v>
      </c>
      <c r="BJ1293" s="55" t="str">
        <f t="shared" si="373"/>
        <v>Janeiro/2022</v>
      </c>
      <c r="BK1293" s="2" t="s">
        <v>5</v>
      </c>
      <c r="BL1293" s="2" t="s">
        <v>12</v>
      </c>
      <c r="BM1293" s="52" t="s">
        <v>1203</v>
      </c>
      <c r="BN1293" s="51">
        <f t="shared" si="372"/>
        <v>13392.163916760099</v>
      </c>
    </row>
    <row r="1294" spans="59:66" x14ac:dyDescent="0.25">
      <c r="BG1294" s="50" t="str">
        <f t="shared" si="371"/>
        <v>2022JaneiroParaguai</v>
      </c>
      <c r="BH1294" s="2">
        <v>2022</v>
      </c>
      <c r="BI1294" s="55" t="s">
        <v>16</v>
      </c>
      <c r="BJ1294" s="55" t="str">
        <f t="shared" si="373"/>
        <v>Janeiro/2022</v>
      </c>
      <c r="BK1294" s="2" t="s">
        <v>5</v>
      </c>
      <c r="BL1294" s="2" t="s">
        <v>13</v>
      </c>
      <c r="BM1294" s="52" t="s">
        <v>1203</v>
      </c>
      <c r="BN1294" s="51">
        <f t="shared" si="372"/>
        <v>35712.437111360268</v>
      </c>
    </row>
    <row r="1295" spans="59:66" x14ac:dyDescent="0.25">
      <c r="BG1295" s="50" t="str">
        <f t="shared" si="371"/>
        <v>2022JaneiroEquador</v>
      </c>
      <c r="BH1295" s="2">
        <v>2022</v>
      </c>
      <c r="BI1295" s="55" t="s">
        <v>16</v>
      </c>
      <c r="BJ1295" s="55" t="str">
        <f t="shared" si="373"/>
        <v>Janeiro/2022</v>
      </c>
      <c r="BK1295" s="2" t="s">
        <v>5</v>
      </c>
      <c r="BL1295" s="2" t="s">
        <v>14</v>
      </c>
      <c r="BM1295" s="52" t="s">
        <v>1203</v>
      </c>
      <c r="BN1295" s="51">
        <f t="shared" si="372"/>
        <v>22320.273194600166</v>
      </c>
    </row>
    <row r="1296" spans="59:66" x14ac:dyDescent="0.25">
      <c r="BG1296" s="50" t="str">
        <f t="shared" si="371"/>
        <v>2022JaneiroBolívia</v>
      </c>
      <c r="BH1296" s="2">
        <v>2022</v>
      </c>
      <c r="BI1296" s="55" t="s">
        <v>16</v>
      </c>
      <c r="BJ1296" s="55" t="str">
        <f t="shared" si="373"/>
        <v>Janeiro/2022</v>
      </c>
      <c r="BK1296" s="2" t="s">
        <v>5</v>
      </c>
      <c r="BL1296" s="2" t="s">
        <v>15</v>
      </c>
      <c r="BM1296" s="52" t="s">
        <v>1203</v>
      </c>
      <c r="BN1296" s="51">
        <f t="shared" si="372"/>
        <v>17856.218555680131</v>
      </c>
    </row>
    <row r="1297" spans="59:66" x14ac:dyDescent="0.25">
      <c r="BG1297" s="50" t="str">
        <f t="shared" si="371"/>
        <v>2022JaneiroOutros - América do Sul</v>
      </c>
      <c r="BH1297" s="2">
        <v>2022</v>
      </c>
      <c r="BI1297" s="55" t="s">
        <v>16</v>
      </c>
      <c r="BJ1297" s="55" t="str">
        <f t="shared" si="373"/>
        <v>Janeiro/2022</v>
      </c>
      <c r="BK1297" s="2" t="s">
        <v>5</v>
      </c>
      <c r="BL1297" s="2" t="s">
        <v>1193</v>
      </c>
      <c r="BM1297" s="52" t="s">
        <v>1203</v>
      </c>
      <c r="BN1297" s="51">
        <f t="shared" si="372"/>
        <v>3129.1344802799772</v>
      </c>
    </row>
    <row r="1298" spans="59:66" x14ac:dyDescent="0.25">
      <c r="BG1298" s="50" t="str">
        <f t="shared" si="371"/>
        <v>2022FevereiroBrasil</v>
      </c>
      <c r="BH1298" s="2">
        <v>2022</v>
      </c>
      <c r="BI1298" s="55" t="s">
        <v>55</v>
      </c>
      <c r="BJ1298" s="55" t="str">
        <f t="shared" si="373"/>
        <v>Fevereiro/2022</v>
      </c>
      <c r="BK1298" s="2" t="s">
        <v>5</v>
      </c>
      <c r="BL1298" s="2" t="s">
        <v>6</v>
      </c>
      <c r="BM1298" s="52" t="s">
        <v>1203</v>
      </c>
      <c r="BN1298" s="51">
        <f t="shared" si="372"/>
        <v>1386400.3968241089</v>
      </c>
    </row>
    <row r="1299" spans="59:66" x14ac:dyDescent="0.25">
      <c r="BG1299" s="50" t="str">
        <f t="shared" si="371"/>
        <v>2022FevereiroArgentina</v>
      </c>
      <c r="BH1299" s="2">
        <v>2022</v>
      </c>
      <c r="BI1299" s="55" t="s">
        <v>55</v>
      </c>
      <c r="BJ1299" s="55" t="str">
        <f t="shared" si="373"/>
        <v>Fevereiro/2022</v>
      </c>
      <c r="BK1299" s="2" t="s">
        <v>5</v>
      </c>
      <c r="BL1299" s="2" t="s">
        <v>7</v>
      </c>
      <c r="BM1299" s="52" t="s">
        <v>1203</v>
      </c>
      <c r="BN1299" s="51">
        <f t="shared" si="372"/>
        <v>333235.05682019069</v>
      </c>
    </row>
    <row r="1300" spans="59:66" x14ac:dyDescent="0.25">
      <c r="BG1300" s="50" t="str">
        <f t="shared" si="371"/>
        <v>2022FevereiroColômbia</v>
      </c>
      <c r="BH1300" s="2">
        <v>2022</v>
      </c>
      <c r="BI1300" s="55" t="s">
        <v>55</v>
      </c>
      <c r="BJ1300" s="55" t="str">
        <f t="shared" si="373"/>
        <v>Fevereiro/2022</v>
      </c>
      <c r="BK1300" s="2" t="s">
        <v>5</v>
      </c>
      <c r="BL1300" s="2" t="s">
        <v>8</v>
      </c>
      <c r="BM1300" s="52" t="s">
        <v>1203</v>
      </c>
      <c r="BN1300" s="51">
        <f t="shared" si="372"/>
        <v>222750.70643060873</v>
      </c>
    </row>
    <row r="1301" spans="59:66" x14ac:dyDescent="0.25">
      <c r="BG1301" s="50" t="str">
        <f t="shared" si="371"/>
        <v>2022FevereiroChile</v>
      </c>
      <c r="BH1301" s="2">
        <v>2022</v>
      </c>
      <c r="BI1301" s="55" t="s">
        <v>55</v>
      </c>
      <c r="BJ1301" s="55" t="str">
        <f t="shared" si="373"/>
        <v>Fevereiro/2022</v>
      </c>
      <c r="BK1301" s="2" t="s">
        <v>5</v>
      </c>
      <c r="BL1301" s="2" t="s">
        <v>9</v>
      </c>
      <c r="BM1301" s="52" t="s">
        <v>1203</v>
      </c>
      <c r="BN1301" s="51">
        <f t="shared" si="372"/>
        <v>124740.39560114092</v>
      </c>
    </row>
    <row r="1302" spans="59:66" x14ac:dyDescent="0.25">
      <c r="BG1302" s="50" t="str">
        <f t="shared" si="371"/>
        <v>2022FevereiroPeru</v>
      </c>
      <c r="BH1302" s="2">
        <v>2022</v>
      </c>
      <c r="BI1302" s="55" t="s">
        <v>55</v>
      </c>
      <c r="BJ1302" s="55" t="str">
        <f t="shared" si="373"/>
        <v>Fevereiro/2022</v>
      </c>
      <c r="BK1302" s="2" t="s">
        <v>5</v>
      </c>
      <c r="BL1302" s="2" t="s">
        <v>10</v>
      </c>
      <c r="BM1302" s="52" t="s">
        <v>1203</v>
      </c>
      <c r="BN1302" s="51">
        <f t="shared" si="372"/>
        <v>84645.268443631328</v>
      </c>
    </row>
    <row r="1303" spans="59:66" x14ac:dyDescent="0.25">
      <c r="BG1303" s="50" t="str">
        <f t="shared" si="371"/>
        <v>2022FevereiroUruguai</v>
      </c>
      <c r="BH1303" s="2">
        <v>2022</v>
      </c>
      <c r="BI1303" s="55" t="s">
        <v>55</v>
      </c>
      <c r="BJ1303" s="55" t="str">
        <f t="shared" si="373"/>
        <v>Fevereiro/2022</v>
      </c>
      <c r="BK1303" s="2" t="s">
        <v>5</v>
      </c>
      <c r="BL1303" s="2" t="s">
        <v>11</v>
      </c>
      <c r="BM1303" s="52" t="s">
        <v>1203</v>
      </c>
      <c r="BN1303" s="51">
        <f t="shared" si="372"/>
        <v>50787.1610661788</v>
      </c>
    </row>
    <row r="1304" spans="59:66" x14ac:dyDescent="0.25">
      <c r="BG1304" s="50" t="str">
        <f t="shared" si="371"/>
        <v>2022FevereiroVenezuela</v>
      </c>
      <c r="BH1304" s="2">
        <v>2022</v>
      </c>
      <c r="BI1304" s="55" t="s">
        <v>55</v>
      </c>
      <c r="BJ1304" s="55" t="str">
        <f t="shared" si="373"/>
        <v>Fevereiro/2022</v>
      </c>
      <c r="BK1304" s="2" t="s">
        <v>5</v>
      </c>
      <c r="BL1304" s="2" t="s">
        <v>12</v>
      </c>
      <c r="BM1304" s="52" t="s">
        <v>1203</v>
      </c>
      <c r="BN1304" s="51">
        <f t="shared" si="372"/>
        <v>12474.039560114088</v>
      </c>
    </row>
    <row r="1305" spans="59:66" x14ac:dyDescent="0.25">
      <c r="BG1305" s="50" t="str">
        <f t="shared" si="371"/>
        <v>2022FevereiroParaguai</v>
      </c>
      <c r="BH1305" s="2">
        <v>2022</v>
      </c>
      <c r="BI1305" s="55" t="s">
        <v>55</v>
      </c>
      <c r="BJ1305" s="55" t="str">
        <f t="shared" si="373"/>
        <v>Fevereiro/2022</v>
      </c>
      <c r="BK1305" s="2" t="s">
        <v>5</v>
      </c>
      <c r="BL1305" s="2" t="s">
        <v>13</v>
      </c>
      <c r="BM1305" s="52" t="s">
        <v>1203</v>
      </c>
      <c r="BN1305" s="51">
        <f t="shared" si="372"/>
        <v>33858.107377452536</v>
      </c>
    </row>
    <row r="1306" spans="59:66" x14ac:dyDescent="0.25">
      <c r="BG1306" s="50" t="str">
        <f t="shared" si="371"/>
        <v>2022FevereiroEquador</v>
      </c>
      <c r="BH1306" s="2">
        <v>2022</v>
      </c>
      <c r="BI1306" s="55" t="s">
        <v>55</v>
      </c>
      <c r="BJ1306" s="55" t="str">
        <f t="shared" si="373"/>
        <v>Fevereiro/2022</v>
      </c>
      <c r="BK1306" s="2" t="s">
        <v>5</v>
      </c>
      <c r="BL1306" s="2" t="s">
        <v>14</v>
      </c>
      <c r="BM1306" s="52" t="s">
        <v>1203</v>
      </c>
      <c r="BN1306" s="51">
        <f t="shared" si="372"/>
        <v>20849.466121904978</v>
      </c>
    </row>
    <row r="1307" spans="59:66" x14ac:dyDescent="0.25">
      <c r="BG1307" s="50" t="str">
        <f t="shared" si="371"/>
        <v>2022FevereiroBolívia</v>
      </c>
      <c r="BH1307" s="2">
        <v>2022</v>
      </c>
      <c r="BI1307" s="55" t="s">
        <v>55</v>
      </c>
      <c r="BJ1307" s="55" t="str">
        <f t="shared" si="373"/>
        <v>Fevereiro/2022</v>
      </c>
      <c r="BK1307" s="2" t="s">
        <v>5</v>
      </c>
      <c r="BL1307" s="2" t="s">
        <v>15</v>
      </c>
      <c r="BM1307" s="52" t="s">
        <v>1203</v>
      </c>
      <c r="BN1307" s="51">
        <f t="shared" si="372"/>
        <v>16929.053688726268</v>
      </c>
    </row>
    <row r="1308" spans="59:66" x14ac:dyDescent="0.25">
      <c r="BG1308" s="50" t="str">
        <f t="shared" si="371"/>
        <v>2022FevereiroOutros - América do Sul</v>
      </c>
      <c r="BH1308" s="2">
        <v>2022</v>
      </c>
      <c r="BI1308" s="55" t="s">
        <v>55</v>
      </c>
      <c r="BJ1308" s="55" t="str">
        <f t="shared" si="373"/>
        <v>Fevereiro/2022</v>
      </c>
      <c r="BK1308" s="2" t="s">
        <v>5</v>
      </c>
      <c r="BL1308" s="2" t="s">
        <v>1193</v>
      </c>
      <c r="BM1308" s="52" t="s">
        <v>1203</v>
      </c>
      <c r="BN1308" s="51">
        <f t="shared" si="372"/>
        <v>3089.6592059911254</v>
      </c>
    </row>
    <row r="1309" spans="59:66" x14ac:dyDescent="0.25">
      <c r="BG1309" s="50" t="str">
        <f t="shared" si="371"/>
        <v>2022MarçoBrasil</v>
      </c>
      <c r="BH1309" s="2">
        <v>2022</v>
      </c>
      <c r="BI1309" s="55" t="s">
        <v>56</v>
      </c>
      <c r="BJ1309" s="55" t="str">
        <f t="shared" si="373"/>
        <v>Março/2022</v>
      </c>
      <c r="BK1309" s="2" t="s">
        <v>5</v>
      </c>
      <c r="BL1309" s="2" t="s">
        <v>6</v>
      </c>
      <c r="BM1309" s="52" t="s">
        <v>1203</v>
      </c>
      <c r="BN1309" s="51">
        <f t="shared" si="372"/>
        <v>1487219.2962820716</v>
      </c>
    </row>
    <row r="1310" spans="59:66" x14ac:dyDescent="0.25">
      <c r="BG1310" s="50" t="str">
        <f t="shared" si="371"/>
        <v>2022MarçoArgentina</v>
      </c>
      <c r="BH1310" s="2">
        <v>2022</v>
      </c>
      <c r="BI1310" s="55" t="s">
        <v>56</v>
      </c>
      <c r="BJ1310" s="55" t="str">
        <f t="shared" si="373"/>
        <v>Março/2022</v>
      </c>
      <c r="BK1310" s="2" t="s">
        <v>5</v>
      </c>
      <c r="BL1310" s="2" t="s">
        <v>7</v>
      </c>
      <c r="BM1310" s="52" t="s">
        <v>1203</v>
      </c>
      <c r="BN1310" s="51">
        <f t="shared" si="372"/>
        <v>357075.46129221411</v>
      </c>
    </row>
    <row r="1311" spans="59:66" x14ac:dyDescent="0.25">
      <c r="BG1311" s="50" t="str">
        <f t="shared" si="371"/>
        <v>2022MarçoColômbia</v>
      </c>
      <c r="BH1311" s="2">
        <v>2022</v>
      </c>
      <c r="BI1311" s="55" t="s">
        <v>56</v>
      </c>
      <c r="BJ1311" s="55" t="str">
        <f t="shared" si="373"/>
        <v>Março/2022</v>
      </c>
      <c r="BK1311" s="2" t="s">
        <v>5</v>
      </c>
      <c r="BL1311" s="2" t="s">
        <v>8</v>
      </c>
      <c r="BM1311" s="52" t="s">
        <v>1203</v>
      </c>
      <c r="BN1311" s="51">
        <f t="shared" si="372"/>
        <v>237455.18175932238</v>
      </c>
    </row>
    <row r="1312" spans="59:66" x14ac:dyDescent="0.25">
      <c r="BG1312" s="50" t="str">
        <f t="shared" si="371"/>
        <v>2022MarçoChile</v>
      </c>
      <c r="BH1312" s="2">
        <v>2022</v>
      </c>
      <c r="BI1312" s="55" t="s">
        <v>56</v>
      </c>
      <c r="BJ1312" s="55" t="str">
        <f t="shared" si="373"/>
        <v>Março/2022</v>
      </c>
      <c r="BK1312" s="2" t="s">
        <v>5</v>
      </c>
      <c r="BL1312" s="2" t="s">
        <v>9</v>
      </c>
      <c r="BM1312" s="52" t="s">
        <v>1203</v>
      </c>
      <c r="BN1312" s="51">
        <f t="shared" si="372"/>
        <v>133903.29798458031</v>
      </c>
    </row>
    <row r="1313" spans="59:66" x14ac:dyDescent="0.25">
      <c r="BG1313" s="50" t="str">
        <f t="shared" si="371"/>
        <v>2022MarçoPeru</v>
      </c>
      <c r="BH1313" s="2">
        <v>2022</v>
      </c>
      <c r="BI1313" s="55" t="s">
        <v>56</v>
      </c>
      <c r="BJ1313" s="55" t="str">
        <f t="shared" si="373"/>
        <v>Março/2022</v>
      </c>
      <c r="BK1313" s="2" t="s">
        <v>5</v>
      </c>
      <c r="BL1313" s="2" t="s">
        <v>10</v>
      </c>
      <c r="BM1313" s="52" t="s">
        <v>1203</v>
      </c>
      <c r="BN1313" s="51">
        <f t="shared" si="372"/>
        <v>89268.865323053527</v>
      </c>
    </row>
    <row r="1314" spans="59:66" x14ac:dyDescent="0.25">
      <c r="BG1314" s="50" t="str">
        <f t="shared" si="371"/>
        <v>2022MarçoUruguai</v>
      </c>
      <c r="BH1314" s="2">
        <v>2022</v>
      </c>
      <c r="BI1314" s="55" t="s">
        <v>56</v>
      </c>
      <c r="BJ1314" s="55" t="str">
        <f t="shared" si="373"/>
        <v>Março/2022</v>
      </c>
      <c r="BK1314" s="2" t="s">
        <v>5</v>
      </c>
      <c r="BL1314" s="2" t="s">
        <v>11</v>
      </c>
      <c r="BM1314" s="52" t="s">
        <v>1203</v>
      </c>
      <c r="BN1314" s="51">
        <f t="shared" si="372"/>
        <v>53561.319193832118</v>
      </c>
    </row>
    <row r="1315" spans="59:66" x14ac:dyDescent="0.25">
      <c r="BG1315" s="50" t="str">
        <f t="shared" si="371"/>
        <v>2022MarçoVenezuela</v>
      </c>
      <c r="BH1315" s="2">
        <v>2022</v>
      </c>
      <c r="BI1315" s="55" t="s">
        <v>56</v>
      </c>
      <c r="BJ1315" s="55" t="str">
        <f t="shared" si="373"/>
        <v>Março/2022</v>
      </c>
      <c r="BK1315" s="2" t="s">
        <v>5</v>
      </c>
      <c r="BL1315" s="2" t="s">
        <v>12</v>
      </c>
      <c r="BM1315" s="52" t="s">
        <v>1203</v>
      </c>
      <c r="BN1315" s="51">
        <f t="shared" si="372"/>
        <v>13390.329798458029</v>
      </c>
    </row>
    <row r="1316" spans="59:66" x14ac:dyDescent="0.25">
      <c r="BG1316" s="50" t="str">
        <f t="shared" si="371"/>
        <v>2022MarçoParaguai</v>
      </c>
      <c r="BH1316" s="2">
        <v>2022</v>
      </c>
      <c r="BI1316" s="55" t="s">
        <v>56</v>
      </c>
      <c r="BJ1316" s="55" t="str">
        <f t="shared" si="373"/>
        <v>Março/2022</v>
      </c>
      <c r="BK1316" s="2" t="s">
        <v>5</v>
      </c>
      <c r="BL1316" s="2" t="s">
        <v>13</v>
      </c>
      <c r="BM1316" s="52" t="s">
        <v>1203</v>
      </c>
      <c r="BN1316" s="51">
        <f t="shared" si="372"/>
        <v>35707.546129221417</v>
      </c>
    </row>
    <row r="1317" spans="59:66" x14ac:dyDescent="0.25">
      <c r="BG1317" s="50" t="str">
        <f t="shared" si="371"/>
        <v>2022MarçoEquador</v>
      </c>
      <c r="BH1317" s="2">
        <v>2022</v>
      </c>
      <c r="BI1317" s="55" t="s">
        <v>56</v>
      </c>
      <c r="BJ1317" s="55" t="str">
        <f t="shared" si="373"/>
        <v>Março/2022</v>
      </c>
      <c r="BK1317" s="2" t="s">
        <v>5</v>
      </c>
      <c r="BL1317" s="2" t="s">
        <v>14</v>
      </c>
      <c r="BM1317" s="52" t="s">
        <v>1203</v>
      </c>
      <c r="BN1317" s="51">
        <f t="shared" si="372"/>
        <v>22317.216330763382</v>
      </c>
    </row>
    <row r="1318" spans="59:66" x14ac:dyDescent="0.25">
      <c r="BG1318" s="50" t="str">
        <f t="shared" si="371"/>
        <v>2022MarçoBolívia</v>
      </c>
      <c r="BH1318" s="2">
        <v>2022</v>
      </c>
      <c r="BI1318" s="55" t="s">
        <v>56</v>
      </c>
      <c r="BJ1318" s="55" t="str">
        <f t="shared" si="373"/>
        <v>Março/2022</v>
      </c>
      <c r="BK1318" s="2" t="s">
        <v>5</v>
      </c>
      <c r="BL1318" s="2" t="s">
        <v>15</v>
      </c>
      <c r="BM1318" s="52" t="s">
        <v>1203</v>
      </c>
      <c r="BN1318" s="51">
        <f t="shared" si="372"/>
        <v>17853.773064610708</v>
      </c>
    </row>
    <row r="1319" spans="59:66" x14ac:dyDescent="0.25">
      <c r="BG1319" s="50" t="str">
        <f t="shared" si="371"/>
        <v>2022MarçoOutros - América do Sul</v>
      </c>
      <c r="BH1319" s="2">
        <v>2022</v>
      </c>
      <c r="BI1319" s="55" t="s">
        <v>56</v>
      </c>
      <c r="BJ1319" s="55" t="str">
        <f t="shared" si="373"/>
        <v>Março/2022</v>
      </c>
      <c r="BK1319" s="2" t="s">
        <v>5</v>
      </c>
      <c r="BL1319" s="2" t="s">
        <v>1193</v>
      </c>
      <c r="BM1319" s="52" t="s">
        <v>1203</v>
      </c>
      <c r="BN1319" s="51">
        <f t="shared" si="372"/>
        <v>3464.411305898408</v>
      </c>
    </row>
    <row r="1320" spans="59:66" x14ac:dyDescent="0.25">
      <c r="BG1320" s="50" t="str">
        <f t="shared" si="371"/>
        <v>2022AbrilBrasil</v>
      </c>
      <c r="BH1320" s="2">
        <v>2022</v>
      </c>
      <c r="BI1320" s="55" t="s">
        <v>57</v>
      </c>
      <c r="BJ1320" s="55" t="str">
        <f t="shared" si="373"/>
        <v>Abril/2022</v>
      </c>
      <c r="BK1320" s="2" t="s">
        <v>5</v>
      </c>
      <c r="BL1320" s="2" t="s">
        <v>6</v>
      </c>
      <c r="BM1320" s="52" t="s">
        <v>1203</v>
      </c>
      <c r="BN1320" s="51">
        <f t="shared" si="372"/>
        <v>1592689.5010077262</v>
      </c>
    </row>
    <row r="1321" spans="59:66" x14ac:dyDescent="0.25">
      <c r="BG1321" s="50" t="str">
        <f t="shared" si="371"/>
        <v>2022AbrilArgentina</v>
      </c>
      <c r="BH1321" s="2">
        <v>2022</v>
      </c>
      <c r="BI1321" s="55" t="s">
        <v>57</v>
      </c>
      <c r="BJ1321" s="55" t="str">
        <f t="shared" si="373"/>
        <v>Abril/2022</v>
      </c>
      <c r="BK1321" s="2" t="s">
        <v>5</v>
      </c>
      <c r="BL1321" s="2" t="s">
        <v>7</v>
      </c>
      <c r="BM1321" s="52" t="s">
        <v>1203</v>
      </c>
      <c r="BN1321" s="51">
        <f t="shared" si="372"/>
        <v>389204.52896247368</v>
      </c>
    </row>
    <row r="1322" spans="59:66" x14ac:dyDescent="0.25">
      <c r="BG1322" s="50" t="str">
        <f t="shared" si="371"/>
        <v>2022AbrilColômbia</v>
      </c>
      <c r="BH1322" s="2">
        <v>2022</v>
      </c>
      <c r="BI1322" s="55" t="s">
        <v>57</v>
      </c>
      <c r="BJ1322" s="55" t="str">
        <f t="shared" si="373"/>
        <v>Abril/2022</v>
      </c>
      <c r="BK1322" s="2" t="s">
        <v>5</v>
      </c>
      <c r="BL1322" s="2" t="s">
        <v>8</v>
      </c>
      <c r="BM1322" s="52" t="s">
        <v>1203</v>
      </c>
      <c r="BN1322" s="51">
        <f t="shared" si="372"/>
        <v>252893.26536271325</v>
      </c>
    </row>
    <row r="1323" spans="59:66" x14ac:dyDescent="0.25">
      <c r="BG1323" s="50" t="str">
        <f t="shared" si="371"/>
        <v>2022AbrilChile</v>
      </c>
      <c r="BH1323" s="2">
        <v>2022</v>
      </c>
      <c r="BI1323" s="55" t="s">
        <v>57</v>
      </c>
      <c r="BJ1323" s="55" t="str">
        <f t="shared" si="373"/>
        <v>Abril/2022</v>
      </c>
      <c r="BK1323" s="2" t="s">
        <v>5</v>
      </c>
      <c r="BL1323" s="2" t="s">
        <v>9</v>
      </c>
      <c r="BM1323" s="52" t="s">
        <v>1203</v>
      </c>
      <c r="BN1323" s="51">
        <f t="shared" si="372"/>
        <v>143485.54063132667</v>
      </c>
    </row>
    <row r="1324" spans="59:66" x14ac:dyDescent="0.25">
      <c r="BG1324" s="50" t="str">
        <f t="shared" si="371"/>
        <v>2022AbrilPeru</v>
      </c>
      <c r="BH1324" s="2">
        <v>2022</v>
      </c>
      <c r="BI1324" s="55" t="s">
        <v>57</v>
      </c>
      <c r="BJ1324" s="55" t="str">
        <f t="shared" si="373"/>
        <v>Abril/2022</v>
      </c>
      <c r="BK1324" s="2" t="s">
        <v>5</v>
      </c>
      <c r="BL1324" s="2" t="s">
        <v>10</v>
      </c>
      <c r="BM1324" s="52" t="s">
        <v>1203</v>
      </c>
      <c r="BN1324" s="51">
        <f t="shared" si="372"/>
        <v>94162.386039308141</v>
      </c>
    </row>
    <row r="1325" spans="59:66" x14ac:dyDescent="0.25">
      <c r="BG1325" s="50" t="str">
        <f t="shared" si="371"/>
        <v>2022AbrilUruguai</v>
      </c>
      <c r="BH1325" s="2">
        <v>2022</v>
      </c>
      <c r="BI1325" s="55" t="s">
        <v>57</v>
      </c>
      <c r="BJ1325" s="55" t="str">
        <f t="shared" si="373"/>
        <v>Abril/2022</v>
      </c>
      <c r="BK1325" s="2" t="s">
        <v>5</v>
      </c>
      <c r="BL1325" s="2" t="s">
        <v>11</v>
      </c>
      <c r="BM1325" s="52" t="s">
        <v>1203</v>
      </c>
      <c r="BN1325" s="51">
        <f t="shared" si="372"/>
        <v>56497.431623584882</v>
      </c>
    </row>
    <row r="1326" spans="59:66" x14ac:dyDescent="0.25">
      <c r="BG1326" s="50" t="str">
        <f t="shared" si="371"/>
        <v>2022AbrilVenezuela</v>
      </c>
      <c r="BH1326" s="2">
        <v>2022</v>
      </c>
      <c r="BI1326" s="55" t="s">
        <v>57</v>
      </c>
      <c r="BJ1326" s="55" t="str">
        <f t="shared" si="373"/>
        <v>Abril/2022</v>
      </c>
      <c r="BK1326" s="2" t="s">
        <v>5</v>
      </c>
      <c r="BL1326" s="2" t="s">
        <v>12</v>
      </c>
      <c r="BM1326" s="52" t="s">
        <v>1203</v>
      </c>
      <c r="BN1326" s="51">
        <f t="shared" si="372"/>
        <v>14205.06852250134</v>
      </c>
    </row>
    <row r="1327" spans="59:66" x14ac:dyDescent="0.25">
      <c r="BG1327" s="50" t="str">
        <f t="shared" si="371"/>
        <v>2022AbrilParaguai</v>
      </c>
      <c r="BH1327" s="2">
        <v>2022</v>
      </c>
      <c r="BI1327" s="55" t="s">
        <v>57</v>
      </c>
      <c r="BJ1327" s="55" t="str">
        <f t="shared" si="373"/>
        <v>Abril/2022</v>
      </c>
      <c r="BK1327" s="2" t="s">
        <v>5</v>
      </c>
      <c r="BL1327" s="2" t="s">
        <v>13</v>
      </c>
      <c r="BM1327" s="52" t="s">
        <v>1203</v>
      </c>
      <c r="BN1327" s="51">
        <f t="shared" si="372"/>
        <v>37664.954415723252</v>
      </c>
    </row>
    <row r="1328" spans="59:66" x14ac:dyDescent="0.25">
      <c r="BG1328" s="50" t="str">
        <f t="shared" si="371"/>
        <v>2022AbrilEquador</v>
      </c>
      <c r="BH1328" s="2">
        <v>2022</v>
      </c>
      <c r="BI1328" s="55" t="s">
        <v>57</v>
      </c>
      <c r="BJ1328" s="55" t="str">
        <f t="shared" si="373"/>
        <v>Abril/2022</v>
      </c>
      <c r="BK1328" s="2" t="s">
        <v>5</v>
      </c>
      <c r="BL1328" s="2" t="s">
        <v>14</v>
      </c>
      <c r="BM1328" s="52" t="s">
        <v>1203</v>
      </c>
      <c r="BN1328" s="51">
        <f t="shared" si="372"/>
        <v>23854.471129958063</v>
      </c>
    </row>
    <row r="1329" spans="59:66" x14ac:dyDescent="0.25">
      <c r="BG1329" s="50" t="str">
        <f t="shared" si="371"/>
        <v>2022AbrilBolívia</v>
      </c>
      <c r="BH1329" s="2">
        <v>2022</v>
      </c>
      <c r="BI1329" s="55" t="s">
        <v>57</v>
      </c>
      <c r="BJ1329" s="55" t="str">
        <f t="shared" si="373"/>
        <v>Abril/2022</v>
      </c>
      <c r="BK1329" s="2" t="s">
        <v>5</v>
      </c>
      <c r="BL1329" s="2" t="s">
        <v>15</v>
      </c>
      <c r="BM1329" s="52" t="s">
        <v>1203</v>
      </c>
      <c r="BN1329" s="51">
        <f t="shared" si="372"/>
        <v>18832.477207861626</v>
      </c>
    </row>
    <row r="1330" spans="59:66" x14ac:dyDescent="0.25">
      <c r="BG1330" s="50" t="str">
        <f t="shared" si="371"/>
        <v>2022AbrilOutros - América do Sul</v>
      </c>
      <c r="BH1330" s="2">
        <v>2022</v>
      </c>
      <c r="BI1330" s="55" t="s">
        <v>57</v>
      </c>
      <c r="BJ1330" s="55" t="str">
        <f t="shared" si="373"/>
        <v>Abril/2022</v>
      </c>
      <c r="BK1330" s="2" t="s">
        <v>5</v>
      </c>
      <c r="BL1330" s="2" t="s">
        <v>1193</v>
      </c>
      <c r="BM1330" s="52" t="s">
        <v>1203</v>
      </c>
      <c r="BN1330" s="51">
        <f t="shared" si="372"/>
        <v>3862.4051870065491</v>
      </c>
    </row>
    <row r="1331" spans="59:66" x14ac:dyDescent="0.25">
      <c r="BG1331" s="50" t="str">
        <f t="shared" si="371"/>
        <v>2022MaioBrasil</v>
      </c>
      <c r="BH1331" s="2">
        <v>2022</v>
      </c>
      <c r="BI1331" s="55" t="s">
        <v>58</v>
      </c>
      <c r="BJ1331" s="55" t="str">
        <f t="shared" si="373"/>
        <v>Maio/2022</v>
      </c>
      <c r="BK1331" s="2" t="s">
        <v>5</v>
      </c>
      <c r="BL1331" s="2" t="s">
        <v>6</v>
      </c>
      <c r="BM1331" s="52" t="s">
        <v>1203</v>
      </c>
      <c r="BN1331" s="51">
        <f t="shared" si="372"/>
        <v>1706663.6088213762</v>
      </c>
    </row>
    <row r="1332" spans="59:66" x14ac:dyDescent="0.25">
      <c r="BG1332" s="50" t="str">
        <f t="shared" si="371"/>
        <v>2022MaioArgentina</v>
      </c>
      <c r="BH1332" s="2">
        <v>2022</v>
      </c>
      <c r="BI1332" s="55" t="s">
        <v>58</v>
      </c>
      <c r="BJ1332" s="55" t="str">
        <f t="shared" si="373"/>
        <v>Maio/2022</v>
      </c>
      <c r="BK1332" s="2" t="s">
        <v>5</v>
      </c>
      <c r="BL1332" s="2" t="s">
        <v>7</v>
      </c>
      <c r="BM1332" s="52" t="s">
        <v>1203</v>
      </c>
      <c r="BN1332" s="51">
        <f t="shared" si="372"/>
        <v>423050.08947479026</v>
      </c>
    </row>
    <row r="1333" spans="59:66" x14ac:dyDescent="0.25">
      <c r="BG1333" s="50" t="str">
        <f t="shared" si="371"/>
        <v>2022MaioColômbia</v>
      </c>
      <c r="BH1333" s="2">
        <v>2022</v>
      </c>
      <c r="BI1333" s="55" t="s">
        <v>58</v>
      </c>
      <c r="BJ1333" s="55" t="str">
        <f t="shared" si="373"/>
        <v>Maio/2022</v>
      </c>
      <c r="BK1333" s="2" t="s">
        <v>5</v>
      </c>
      <c r="BL1333" s="2" t="s">
        <v>8</v>
      </c>
      <c r="BM1333" s="52" t="s">
        <v>1203</v>
      </c>
      <c r="BN1333" s="51">
        <f t="shared" si="372"/>
        <v>271185.95479153225</v>
      </c>
    </row>
    <row r="1334" spans="59:66" x14ac:dyDescent="0.25">
      <c r="BG1334" s="50" t="str">
        <f t="shared" si="371"/>
        <v>2022MaioChile</v>
      </c>
      <c r="BH1334" s="2">
        <v>2022</v>
      </c>
      <c r="BI1334" s="55" t="s">
        <v>58</v>
      </c>
      <c r="BJ1334" s="55" t="str">
        <f t="shared" si="373"/>
        <v>Maio/2022</v>
      </c>
      <c r="BK1334" s="2" t="s">
        <v>5</v>
      </c>
      <c r="BL1334" s="2" t="s">
        <v>9</v>
      </c>
      <c r="BM1334" s="52" t="s">
        <v>1203</v>
      </c>
      <c r="BN1334" s="51">
        <f t="shared" si="372"/>
        <v>153672.04104853491</v>
      </c>
    </row>
    <row r="1335" spans="59:66" x14ac:dyDescent="0.25">
      <c r="BG1335" s="50" t="str">
        <f t="shared" si="371"/>
        <v>2022MaioPeru</v>
      </c>
      <c r="BH1335" s="2">
        <v>2022</v>
      </c>
      <c r="BI1335" s="55" t="s">
        <v>58</v>
      </c>
      <c r="BJ1335" s="55" t="str">
        <f t="shared" si="373"/>
        <v>Maio/2022</v>
      </c>
      <c r="BK1335" s="2" t="s">
        <v>5</v>
      </c>
      <c r="BL1335" s="2" t="s">
        <v>10</v>
      </c>
      <c r="BM1335" s="52" t="s">
        <v>1203</v>
      </c>
      <c r="BN1335" s="51">
        <f t="shared" si="372"/>
        <v>99434.850090228472</v>
      </c>
    </row>
    <row r="1336" spans="59:66" x14ac:dyDescent="0.25">
      <c r="BG1336" s="50" t="str">
        <f t="shared" si="371"/>
        <v>2022MaioUruguai</v>
      </c>
      <c r="BH1336" s="2">
        <v>2022</v>
      </c>
      <c r="BI1336" s="55" t="s">
        <v>58</v>
      </c>
      <c r="BJ1336" s="55" t="str">
        <f t="shared" si="373"/>
        <v>Maio/2022</v>
      </c>
      <c r="BK1336" s="2" t="s">
        <v>5</v>
      </c>
      <c r="BL1336" s="2" t="s">
        <v>11</v>
      </c>
      <c r="BM1336" s="52" t="s">
        <v>1203</v>
      </c>
      <c r="BN1336" s="51">
        <f t="shared" si="372"/>
        <v>59660.910054137086</v>
      </c>
    </row>
    <row r="1337" spans="59:66" x14ac:dyDescent="0.25">
      <c r="BG1337" s="50" t="str">
        <f t="shared" si="371"/>
        <v>2022MaioVenezuela</v>
      </c>
      <c r="BH1337" s="2">
        <v>2022</v>
      </c>
      <c r="BI1337" s="55" t="s">
        <v>58</v>
      </c>
      <c r="BJ1337" s="55" t="str">
        <f t="shared" si="373"/>
        <v>Maio/2022</v>
      </c>
      <c r="BK1337" s="2" t="s">
        <v>5</v>
      </c>
      <c r="BL1337" s="2" t="s">
        <v>12</v>
      </c>
      <c r="BM1337" s="52" t="s">
        <v>1203</v>
      </c>
      <c r="BN1337" s="51">
        <f t="shared" si="372"/>
        <v>15059.860022756424</v>
      </c>
    </row>
    <row r="1338" spans="59:66" x14ac:dyDescent="0.25">
      <c r="BG1338" s="50" t="str">
        <f t="shared" si="371"/>
        <v>2022MaioParaguai</v>
      </c>
      <c r="BH1338" s="2">
        <v>2022</v>
      </c>
      <c r="BI1338" s="55" t="s">
        <v>58</v>
      </c>
      <c r="BJ1338" s="55" t="str">
        <f t="shared" si="373"/>
        <v>Maio/2022</v>
      </c>
      <c r="BK1338" s="2" t="s">
        <v>5</v>
      </c>
      <c r="BL1338" s="2" t="s">
        <v>13</v>
      </c>
      <c r="BM1338" s="52" t="s">
        <v>1203</v>
      </c>
      <c r="BN1338" s="51">
        <f t="shared" si="372"/>
        <v>39773.940036091393</v>
      </c>
    </row>
    <row r="1339" spans="59:66" x14ac:dyDescent="0.25">
      <c r="BG1339" s="50" t="str">
        <f t="shared" si="371"/>
        <v>2022MaioEquador</v>
      </c>
      <c r="BH1339" s="2">
        <v>2022</v>
      </c>
      <c r="BI1339" s="55" t="s">
        <v>58</v>
      </c>
      <c r="BJ1339" s="55" t="str">
        <f t="shared" si="373"/>
        <v>Maio/2022</v>
      </c>
      <c r="BK1339" s="2" t="s">
        <v>5</v>
      </c>
      <c r="BL1339" s="2" t="s">
        <v>14</v>
      </c>
      <c r="BM1339" s="52" t="s">
        <v>1203</v>
      </c>
      <c r="BN1339" s="51">
        <f t="shared" si="372"/>
        <v>25491.479750404029</v>
      </c>
    </row>
    <row r="1340" spans="59:66" x14ac:dyDescent="0.25">
      <c r="BG1340" s="50" t="str">
        <f t="shared" si="371"/>
        <v>2022MaioBolívia</v>
      </c>
      <c r="BH1340" s="2">
        <v>2022</v>
      </c>
      <c r="BI1340" s="55" t="s">
        <v>58</v>
      </c>
      <c r="BJ1340" s="55" t="str">
        <f t="shared" si="373"/>
        <v>Maio/2022</v>
      </c>
      <c r="BK1340" s="2" t="s">
        <v>5</v>
      </c>
      <c r="BL1340" s="2" t="s">
        <v>15</v>
      </c>
      <c r="BM1340" s="52" t="s">
        <v>1203</v>
      </c>
      <c r="BN1340" s="51">
        <f t="shared" si="372"/>
        <v>19886.970018045704</v>
      </c>
    </row>
    <row r="1341" spans="59:66" x14ac:dyDescent="0.25">
      <c r="BG1341" s="50" t="str">
        <f t="shared" si="371"/>
        <v>2022MaioOutros - América do Sul</v>
      </c>
      <c r="BH1341" s="2">
        <v>2022</v>
      </c>
      <c r="BI1341" s="55" t="s">
        <v>58</v>
      </c>
      <c r="BJ1341" s="55" t="str">
        <f t="shared" si="373"/>
        <v>Maio/2022</v>
      </c>
      <c r="BK1341" s="2" t="s">
        <v>5</v>
      </c>
      <c r="BL1341" s="2" t="s">
        <v>1193</v>
      </c>
      <c r="BM1341" s="52" t="s">
        <v>1203</v>
      </c>
      <c r="BN1341" s="51">
        <f t="shared" si="372"/>
        <v>4285.6019106247777</v>
      </c>
    </row>
    <row r="1342" spans="59:66" x14ac:dyDescent="0.25">
      <c r="BG1342" s="50" t="str">
        <f t="shared" si="371"/>
        <v>2022JunhoBrasil</v>
      </c>
      <c r="BH1342" s="2">
        <v>2022</v>
      </c>
      <c r="BI1342" s="55" t="s">
        <v>59</v>
      </c>
      <c r="BJ1342" s="55" t="str">
        <f t="shared" si="373"/>
        <v>Junho/2022</v>
      </c>
      <c r="BK1342" s="2" t="s">
        <v>5</v>
      </c>
      <c r="BL1342" s="2" t="s">
        <v>6</v>
      </c>
      <c r="BM1342" s="52" t="s">
        <v>1203</v>
      </c>
      <c r="BN1342" s="51">
        <f t="shared" si="372"/>
        <v>1821705.7319327828</v>
      </c>
    </row>
    <row r="1343" spans="59:66" x14ac:dyDescent="0.25">
      <c r="BG1343" s="50" t="str">
        <f t="shared" si="371"/>
        <v>2022JunhoArgentina</v>
      </c>
      <c r="BH1343" s="2">
        <v>2022</v>
      </c>
      <c r="BI1343" s="55" t="s">
        <v>59</v>
      </c>
      <c r="BJ1343" s="55" t="str">
        <f t="shared" si="373"/>
        <v>Junho/2022</v>
      </c>
      <c r="BK1343" s="2" t="s">
        <v>5</v>
      </c>
      <c r="BL1343" s="2" t="s">
        <v>7</v>
      </c>
      <c r="BM1343" s="52" t="s">
        <v>1203</v>
      </c>
      <c r="BN1343" s="51">
        <f t="shared" si="372"/>
        <v>457248.13871512859</v>
      </c>
    </row>
    <row r="1344" spans="59:66" x14ac:dyDescent="0.25">
      <c r="BG1344" s="50" t="str">
        <f t="shared" si="371"/>
        <v>2022JunhoColômbia</v>
      </c>
      <c r="BH1344" s="2">
        <v>2022</v>
      </c>
      <c r="BI1344" s="55" t="s">
        <v>59</v>
      </c>
      <c r="BJ1344" s="55" t="str">
        <f t="shared" si="373"/>
        <v>Junho/2022</v>
      </c>
      <c r="BK1344" s="2" t="s">
        <v>5</v>
      </c>
      <c r="BL1344" s="2" t="s">
        <v>8</v>
      </c>
      <c r="BM1344" s="52" t="s">
        <v>1203</v>
      </c>
      <c r="BN1344" s="51">
        <f t="shared" si="372"/>
        <v>287829.50564537977</v>
      </c>
    </row>
    <row r="1345" spans="59:66" x14ac:dyDescent="0.25">
      <c r="BG1345" s="50" t="str">
        <f t="shared" si="371"/>
        <v>2022JunhoChile</v>
      </c>
      <c r="BH1345" s="2">
        <v>2022</v>
      </c>
      <c r="BI1345" s="55" t="s">
        <v>59</v>
      </c>
      <c r="BJ1345" s="55" t="str">
        <f t="shared" si="373"/>
        <v>Junho/2022</v>
      </c>
      <c r="BK1345" s="2" t="s">
        <v>5</v>
      </c>
      <c r="BL1345" s="2" t="s">
        <v>9</v>
      </c>
      <c r="BM1345" s="52" t="s">
        <v>1203</v>
      </c>
      <c r="BN1345" s="51">
        <f t="shared" si="372"/>
        <v>163953.5158739505</v>
      </c>
    </row>
    <row r="1346" spans="59:66" x14ac:dyDescent="0.25">
      <c r="BG1346" s="50" t="str">
        <f t="shared" si="371"/>
        <v>2022JunhoPeru</v>
      </c>
      <c r="BH1346" s="2">
        <v>2022</v>
      </c>
      <c r="BI1346" s="55" t="s">
        <v>59</v>
      </c>
      <c r="BJ1346" s="55" t="str">
        <f t="shared" si="373"/>
        <v>Junho/2022</v>
      </c>
      <c r="BK1346" s="2" t="s">
        <v>5</v>
      </c>
      <c r="BL1346" s="2" t="s">
        <v>10</v>
      </c>
      <c r="BM1346" s="52" t="s">
        <v>1203</v>
      </c>
      <c r="BN1346" s="51">
        <f t="shared" si="372"/>
        <v>104748.07958613503</v>
      </c>
    </row>
    <row r="1347" spans="59:66" x14ac:dyDescent="0.25">
      <c r="BG1347" s="50" t="str">
        <f t="shared" ref="BG1347:BG1410" si="374">BH1347&amp;BI1347&amp;BL1347</f>
        <v>2022JunhoUruguai</v>
      </c>
      <c r="BH1347" s="2">
        <v>2022</v>
      </c>
      <c r="BI1347" s="55" t="s">
        <v>59</v>
      </c>
      <c r="BJ1347" s="55" t="str">
        <f t="shared" si="373"/>
        <v>Junho/2022</v>
      </c>
      <c r="BK1347" s="2" t="s">
        <v>5</v>
      </c>
      <c r="BL1347" s="2" t="s">
        <v>11</v>
      </c>
      <c r="BM1347" s="52" t="s">
        <v>1203</v>
      </c>
      <c r="BN1347" s="51">
        <f t="shared" ref="BN1347:BN1410" si="375">VLOOKUP(BG1347,AC:AQ,VLOOKUP(BM1347,$BP$2:$BQ$16,2,FALSE),FALSE)</f>
        <v>62848.847751681024</v>
      </c>
    </row>
    <row r="1348" spans="59:66" x14ac:dyDescent="0.25">
      <c r="BG1348" s="50" t="str">
        <f t="shared" si="374"/>
        <v>2022JunhoVenezuela</v>
      </c>
      <c r="BH1348" s="2">
        <v>2022</v>
      </c>
      <c r="BI1348" s="55" t="s">
        <v>59</v>
      </c>
      <c r="BJ1348" s="55" t="str">
        <f t="shared" ref="BJ1348:BJ1411" si="376">BI1348&amp;"/"&amp;BH1348</f>
        <v>Junho/2022</v>
      </c>
      <c r="BK1348" s="2" t="s">
        <v>5</v>
      </c>
      <c r="BL1348" s="2" t="s">
        <v>12</v>
      </c>
      <c r="BM1348" s="52" t="s">
        <v>1203</v>
      </c>
      <c r="BN1348" s="51">
        <f t="shared" si="375"/>
        <v>15939.925154411852</v>
      </c>
    </row>
    <row r="1349" spans="59:66" x14ac:dyDescent="0.25">
      <c r="BG1349" s="50" t="str">
        <f t="shared" si="374"/>
        <v>2022JunhoParaguai</v>
      </c>
      <c r="BH1349" s="2">
        <v>2022</v>
      </c>
      <c r="BI1349" s="55" t="s">
        <v>59</v>
      </c>
      <c r="BJ1349" s="55" t="str">
        <f t="shared" si="376"/>
        <v>Junho/2022</v>
      </c>
      <c r="BK1349" s="2" t="s">
        <v>5</v>
      </c>
      <c r="BL1349" s="2" t="s">
        <v>13</v>
      </c>
      <c r="BM1349" s="52" t="s">
        <v>1203</v>
      </c>
      <c r="BN1349" s="51">
        <f t="shared" si="375"/>
        <v>41899.231834454011</v>
      </c>
    </row>
    <row r="1350" spans="59:66" x14ac:dyDescent="0.25">
      <c r="BG1350" s="50" t="str">
        <f t="shared" si="374"/>
        <v>2022JunhoEquador</v>
      </c>
      <c r="BH1350" s="2">
        <v>2022</v>
      </c>
      <c r="BI1350" s="55" t="s">
        <v>59</v>
      </c>
      <c r="BJ1350" s="55" t="str">
        <f t="shared" si="376"/>
        <v>Junho/2022</v>
      </c>
      <c r="BK1350" s="2" t="s">
        <v>5</v>
      </c>
      <c r="BL1350" s="2" t="s">
        <v>14</v>
      </c>
      <c r="BM1350" s="52" t="s">
        <v>1203</v>
      </c>
      <c r="BN1350" s="51">
        <f t="shared" si="375"/>
        <v>27143.415405798467</v>
      </c>
    </row>
    <row r="1351" spans="59:66" x14ac:dyDescent="0.25">
      <c r="BG1351" s="50" t="str">
        <f t="shared" si="374"/>
        <v>2022JunhoBolívia</v>
      </c>
      <c r="BH1351" s="2">
        <v>2022</v>
      </c>
      <c r="BI1351" s="55" t="s">
        <v>59</v>
      </c>
      <c r="BJ1351" s="55" t="str">
        <f t="shared" si="376"/>
        <v>Junho/2022</v>
      </c>
      <c r="BK1351" s="2" t="s">
        <v>5</v>
      </c>
      <c r="BL1351" s="2" t="s">
        <v>15</v>
      </c>
      <c r="BM1351" s="52" t="s">
        <v>1203</v>
      </c>
      <c r="BN1351" s="51">
        <f t="shared" si="375"/>
        <v>20949.615917227005</v>
      </c>
    </row>
    <row r="1352" spans="59:66" x14ac:dyDescent="0.25">
      <c r="BG1352" s="50" t="str">
        <f t="shared" si="374"/>
        <v>2022JunhoOutros - América do Sul</v>
      </c>
      <c r="BH1352" s="2">
        <v>2022</v>
      </c>
      <c r="BI1352" s="55" t="s">
        <v>59</v>
      </c>
      <c r="BJ1352" s="55" t="str">
        <f t="shared" si="376"/>
        <v>Junho/2022</v>
      </c>
      <c r="BK1352" s="2" t="s">
        <v>5</v>
      </c>
      <c r="BL1352" s="2" t="s">
        <v>1193</v>
      </c>
      <c r="BM1352" s="52" t="s">
        <v>1203</v>
      </c>
      <c r="BN1352" s="51">
        <f t="shared" si="375"/>
        <v>4712.5741299089404</v>
      </c>
    </row>
    <row r="1353" spans="59:66" x14ac:dyDescent="0.25">
      <c r="BG1353" s="50" t="str">
        <f t="shared" si="374"/>
        <v>2022JulhoBrasil</v>
      </c>
      <c r="BH1353" s="2">
        <v>2022</v>
      </c>
      <c r="BI1353" s="55" t="s">
        <v>60</v>
      </c>
      <c r="BJ1353" s="55" t="str">
        <f t="shared" si="376"/>
        <v>Julho/2022</v>
      </c>
      <c r="BK1353" s="2" t="s">
        <v>5</v>
      </c>
      <c r="BL1353" s="2" t="s">
        <v>6</v>
      </c>
      <c r="BM1353" s="52" t="s">
        <v>1203</v>
      </c>
      <c r="BN1353" s="51">
        <f t="shared" si="375"/>
        <v>1935628.8390428203</v>
      </c>
    </row>
    <row r="1354" spans="59:66" x14ac:dyDescent="0.25">
      <c r="BG1354" s="50" t="str">
        <f t="shared" si="374"/>
        <v>2022JulhoArgentina</v>
      </c>
      <c r="BH1354" s="2">
        <v>2022</v>
      </c>
      <c r="BI1354" s="55" t="s">
        <v>60</v>
      </c>
      <c r="BJ1354" s="55" t="str">
        <f t="shared" si="376"/>
        <v>Julho/2022</v>
      </c>
      <c r="BK1354" s="2" t="s">
        <v>5</v>
      </c>
      <c r="BL1354" s="2" t="s">
        <v>7</v>
      </c>
      <c r="BM1354" s="52" t="s">
        <v>1203</v>
      </c>
      <c r="BN1354" s="51">
        <f t="shared" si="375"/>
        <v>491239.13718132186</v>
      </c>
    </row>
    <row r="1355" spans="59:66" x14ac:dyDescent="0.25">
      <c r="BG1355" s="50" t="str">
        <f t="shared" si="374"/>
        <v>2022JulhoColômbia</v>
      </c>
      <c r="BH1355" s="2">
        <v>2022</v>
      </c>
      <c r="BI1355" s="55" t="s">
        <v>60</v>
      </c>
      <c r="BJ1355" s="55" t="str">
        <f t="shared" si="376"/>
        <v>Julho/2022</v>
      </c>
      <c r="BK1355" s="2" t="s">
        <v>5</v>
      </c>
      <c r="BL1355" s="2" t="s">
        <v>8</v>
      </c>
      <c r="BM1355" s="52" t="s">
        <v>1203</v>
      </c>
      <c r="BN1355" s="51">
        <f t="shared" si="375"/>
        <v>306107.96981074911</v>
      </c>
    </row>
    <row r="1356" spans="59:66" x14ac:dyDescent="0.25">
      <c r="BG1356" s="50" t="str">
        <f t="shared" si="374"/>
        <v>2022JulhoChile</v>
      </c>
      <c r="BH1356" s="2">
        <v>2022</v>
      </c>
      <c r="BI1356" s="55" t="s">
        <v>60</v>
      </c>
      <c r="BJ1356" s="55" t="str">
        <f t="shared" si="376"/>
        <v>Julho/2022</v>
      </c>
      <c r="BK1356" s="2" t="s">
        <v>5</v>
      </c>
      <c r="BL1356" s="2" t="s">
        <v>9</v>
      </c>
      <c r="BM1356" s="52" t="s">
        <v>1203</v>
      </c>
      <c r="BN1356" s="51">
        <f t="shared" si="375"/>
        <v>174133.2762396477</v>
      </c>
    </row>
    <row r="1357" spans="59:66" x14ac:dyDescent="0.25">
      <c r="BG1357" s="50" t="str">
        <f t="shared" si="374"/>
        <v>2022JulhoPeru</v>
      </c>
      <c r="BH1357" s="2">
        <v>2022</v>
      </c>
      <c r="BI1357" s="55" t="s">
        <v>60</v>
      </c>
      <c r="BJ1357" s="55" t="str">
        <f t="shared" si="376"/>
        <v>Julho/2022</v>
      </c>
      <c r="BK1357" s="2" t="s">
        <v>5</v>
      </c>
      <c r="BL1357" s="2" t="s">
        <v>10</v>
      </c>
      <c r="BM1357" s="52" t="s">
        <v>1203</v>
      </c>
      <c r="BN1357" s="51">
        <f t="shared" si="375"/>
        <v>109978.91130925115</v>
      </c>
    </row>
    <row r="1358" spans="59:66" x14ac:dyDescent="0.25">
      <c r="BG1358" s="50" t="str">
        <f t="shared" si="374"/>
        <v>2022JulhoUruguai</v>
      </c>
      <c r="BH1358" s="2">
        <v>2022</v>
      </c>
      <c r="BI1358" s="55" t="s">
        <v>60</v>
      </c>
      <c r="BJ1358" s="55" t="str">
        <f t="shared" si="376"/>
        <v>Julho/2022</v>
      </c>
      <c r="BK1358" s="2" t="s">
        <v>5</v>
      </c>
      <c r="BL1358" s="2" t="s">
        <v>11</v>
      </c>
      <c r="BM1358" s="52" t="s">
        <v>1203</v>
      </c>
      <c r="BN1358" s="51">
        <f t="shared" si="375"/>
        <v>65987.346785550704</v>
      </c>
    </row>
    <row r="1359" spans="59:66" x14ac:dyDescent="0.25">
      <c r="BG1359" s="50" t="str">
        <f t="shared" si="374"/>
        <v>2022JulhoVenezuela</v>
      </c>
      <c r="BH1359" s="2">
        <v>2022</v>
      </c>
      <c r="BI1359" s="55" t="s">
        <v>60</v>
      </c>
      <c r="BJ1359" s="55" t="str">
        <f t="shared" si="376"/>
        <v>Julho/2022</v>
      </c>
      <c r="BK1359" s="2" t="s">
        <v>5</v>
      </c>
      <c r="BL1359" s="2" t="s">
        <v>12</v>
      </c>
      <c r="BM1359" s="52" t="s">
        <v>1203</v>
      </c>
      <c r="BN1359" s="51">
        <f t="shared" si="375"/>
        <v>16808.443611763887</v>
      </c>
    </row>
    <row r="1360" spans="59:66" x14ac:dyDescent="0.25">
      <c r="BG1360" s="50" t="str">
        <f t="shared" si="374"/>
        <v>2022JulhoParaguai</v>
      </c>
      <c r="BH1360" s="2">
        <v>2022</v>
      </c>
      <c r="BI1360" s="55" t="s">
        <v>60</v>
      </c>
      <c r="BJ1360" s="55" t="str">
        <f t="shared" si="376"/>
        <v>Julho/2022</v>
      </c>
      <c r="BK1360" s="2" t="s">
        <v>5</v>
      </c>
      <c r="BL1360" s="2" t="s">
        <v>13</v>
      </c>
      <c r="BM1360" s="52" t="s">
        <v>1203</v>
      </c>
      <c r="BN1360" s="51">
        <f t="shared" si="375"/>
        <v>43991.564523700465</v>
      </c>
    </row>
    <row r="1361" spans="59:66" x14ac:dyDescent="0.25">
      <c r="BG1361" s="50" t="str">
        <f t="shared" si="374"/>
        <v>2022JulhoEquador</v>
      </c>
      <c r="BH1361" s="2">
        <v>2022</v>
      </c>
      <c r="BI1361" s="55" t="s">
        <v>60</v>
      </c>
      <c r="BJ1361" s="55" t="str">
        <f t="shared" si="376"/>
        <v>Julho/2022</v>
      </c>
      <c r="BK1361" s="2" t="s">
        <v>5</v>
      </c>
      <c r="BL1361" s="2" t="s">
        <v>14</v>
      </c>
      <c r="BM1361" s="52" t="s">
        <v>1203</v>
      </c>
      <c r="BN1361" s="51">
        <f t="shared" si="375"/>
        <v>28777.815125920726</v>
      </c>
    </row>
    <row r="1362" spans="59:66" x14ac:dyDescent="0.25">
      <c r="BG1362" s="50" t="str">
        <f t="shared" si="374"/>
        <v>2022JulhoBolívia</v>
      </c>
      <c r="BH1362" s="2">
        <v>2022</v>
      </c>
      <c r="BI1362" s="55" t="s">
        <v>60</v>
      </c>
      <c r="BJ1362" s="55" t="str">
        <f t="shared" si="376"/>
        <v>Julho/2022</v>
      </c>
      <c r="BK1362" s="2" t="s">
        <v>5</v>
      </c>
      <c r="BL1362" s="2" t="s">
        <v>15</v>
      </c>
      <c r="BM1362" s="52" t="s">
        <v>1203</v>
      </c>
      <c r="BN1362" s="51">
        <f t="shared" si="375"/>
        <v>21995.782261850232</v>
      </c>
    </row>
    <row r="1363" spans="59:66" x14ac:dyDescent="0.25">
      <c r="BG1363" s="50" t="str">
        <f t="shared" si="374"/>
        <v>2022JulhoOutros - América do Sul</v>
      </c>
      <c r="BH1363" s="2">
        <v>2022</v>
      </c>
      <c r="BI1363" s="55" t="s">
        <v>60</v>
      </c>
      <c r="BJ1363" s="55" t="str">
        <f t="shared" si="376"/>
        <v>Julho/2022</v>
      </c>
      <c r="BK1363" s="2" t="s">
        <v>5</v>
      </c>
      <c r="BL1363" s="2" t="s">
        <v>1193</v>
      </c>
      <c r="BM1363" s="52" t="s">
        <v>1203</v>
      </c>
      <c r="BN1363" s="51">
        <f t="shared" si="375"/>
        <v>5142.7719826202447</v>
      </c>
    </row>
    <row r="1364" spans="59:66" x14ac:dyDescent="0.25">
      <c r="BG1364" s="50" t="str">
        <f t="shared" si="374"/>
        <v>2022AgostoBrasil</v>
      </c>
      <c r="BH1364" s="2">
        <v>2022</v>
      </c>
      <c r="BI1364" s="55" t="s">
        <v>61</v>
      </c>
      <c r="BJ1364" s="55" t="str">
        <f t="shared" si="376"/>
        <v>Agosto/2022</v>
      </c>
      <c r="BK1364" s="2" t="s">
        <v>5</v>
      </c>
      <c r="BL1364" s="2" t="s">
        <v>6</v>
      </c>
      <c r="BM1364" s="52" t="s">
        <v>1203</v>
      </c>
      <c r="BN1364" s="51">
        <f t="shared" si="375"/>
        <v>2049933.8531170008</v>
      </c>
    </row>
    <row r="1365" spans="59:66" x14ac:dyDescent="0.25">
      <c r="BG1365" s="50" t="str">
        <f t="shared" si="374"/>
        <v>2022AgostoArgentina</v>
      </c>
      <c r="BH1365" s="2">
        <v>2022</v>
      </c>
      <c r="BI1365" s="55" t="s">
        <v>61</v>
      </c>
      <c r="BJ1365" s="55" t="str">
        <f t="shared" si="376"/>
        <v>Agosto/2022</v>
      </c>
      <c r="BK1365" s="2" t="s">
        <v>5</v>
      </c>
      <c r="BL1365" s="2" t="s">
        <v>7</v>
      </c>
      <c r="BM1365" s="52" t="s">
        <v>1203</v>
      </c>
      <c r="BN1365" s="51">
        <f t="shared" si="375"/>
        <v>525860.61938644922</v>
      </c>
    </row>
    <row r="1366" spans="59:66" x14ac:dyDescent="0.25">
      <c r="BG1366" s="50" t="str">
        <f t="shared" si="374"/>
        <v>2022AgostoColômbia</v>
      </c>
      <c r="BH1366" s="2">
        <v>2022</v>
      </c>
      <c r="BI1366" s="55" t="s">
        <v>61</v>
      </c>
      <c r="BJ1366" s="55" t="str">
        <f t="shared" si="376"/>
        <v>Agosto/2022</v>
      </c>
      <c r="BK1366" s="2" t="s">
        <v>5</v>
      </c>
      <c r="BL1366" s="2" t="s">
        <v>8</v>
      </c>
      <c r="BM1366" s="52" t="s">
        <v>1203</v>
      </c>
      <c r="BN1366" s="51">
        <f t="shared" si="375"/>
        <v>322896.87155308295</v>
      </c>
    </row>
    <row r="1367" spans="59:66" x14ac:dyDescent="0.25">
      <c r="BG1367" s="50" t="str">
        <f t="shared" si="374"/>
        <v>2022AgostoChile</v>
      </c>
      <c r="BH1367" s="2">
        <v>2022</v>
      </c>
      <c r="BI1367" s="55" t="s">
        <v>61</v>
      </c>
      <c r="BJ1367" s="55" t="str">
        <f t="shared" si="376"/>
        <v>Agosto/2022</v>
      </c>
      <c r="BK1367" s="2" t="s">
        <v>5</v>
      </c>
      <c r="BL1367" s="2" t="s">
        <v>9</v>
      </c>
      <c r="BM1367" s="52" t="s">
        <v>1203</v>
      </c>
      <c r="BN1367" s="51">
        <f t="shared" si="375"/>
        <v>184512.49803033311</v>
      </c>
    </row>
    <row r="1368" spans="59:66" x14ac:dyDescent="0.25">
      <c r="BG1368" s="50" t="str">
        <f t="shared" si="374"/>
        <v>2022AgostoPeru</v>
      </c>
      <c r="BH1368" s="2">
        <v>2022</v>
      </c>
      <c r="BI1368" s="55" t="s">
        <v>61</v>
      </c>
      <c r="BJ1368" s="55" t="str">
        <f t="shared" si="376"/>
        <v>Agosto/2022</v>
      </c>
      <c r="BK1368" s="2" t="s">
        <v>5</v>
      </c>
      <c r="BL1368" s="2" t="s">
        <v>10</v>
      </c>
      <c r="BM1368" s="52" t="s">
        <v>1203</v>
      </c>
      <c r="BN1368" s="51">
        <f t="shared" si="375"/>
        <v>115320.31126895816</v>
      </c>
    </row>
    <row r="1369" spans="59:66" x14ac:dyDescent="0.25">
      <c r="BG1369" s="50" t="str">
        <f t="shared" si="374"/>
        <v>2022AgostoUruguai</v>
      </c>
      <c r="BH1369" s="2">
        <v>2022</v>
      </c>
      <c r="BI1369" s="55" t="s">
        <v>61</v>
      </c>
      <c r="BJ1369" s="55" t="str">
        <f t="shared" si="376"/>
        <v>Agosto/2022</v>
      </c>
      <c r="BK1369" s="2" t="s">
        <v>5</v>
      </c>
      <c r="BL1369" s="2" t="s">
        <v>11</v>
      </c>
      <c r="BM1369" s="52" t="s">
        <v>1203</v>
      </c>
      <c r="BN1369" s="51">
        <f t="shared" si="375"/>
        <v>69192.186761374905</v>
      </c>
    </row>
    <row r="1370" spans="59:66" x14ac:dyDescent="0.25">
      <c r="BG1370" s="50" t="str">
        <f t="shared" si="374"/>
        <v>2022AgostoVenezuela</v>
      </c>
      <c r="BH1370" s="2">
        <v>2022</v>
      </c>
      <c r="BI1370" s="55" t="s">
        <v>61</v>
      </c>
      <c r="BJ1370" s="55" t="str">
        <f t="shared" si="376"/>
        <v>Agosto/2022</v>
      </c>
      <c r="BK1370" s="2" t="s">
        <v>5</v>
      </c>
      <c r="BL1370" s="2" t="s">
        <v>12</v>
      </c>
      <c r="BM1370" s="52" t="s">
        <v>1203</v>
      </c>
      <c r="BN1370" s="51">
        <f t="shared" si="375"/>
        <v>17676.297311305909</v>
      </c>
    </row>
    <row r="1371" spans="59:66" x14ac:dyDescent="0.25">
      <c r="BG1371" s="50" t="str">
        <f t="shared" si="374"/>
        <v>2022AgostoParaguai</v>
      </c>
      <c r="BH1371" s="2">
        <v>2022</v>
      </c>
      <c r="BI1371" s="55" t="s">
        <v>61</v>
      </c>
      <c r="BJ1371" s="55" t="str">
        <f t="shared" si="376"/>
        <v>Agosto/2022</v>
      </c>
      <c r="BK1371" s="2" t="s">
        <v>5</v>
      </c>
      <c r="BL1371" s="2" t="s">
        <v>13</v>
      </c>
      <c r="BM1371" s="52" t="s">
        <v>1203</v>
      </c>
      <c r="BN1371" s="51">
        <f t="shared" si="375"/>
        <v>46128.124507583285</v>
      </c>
    </row>
    <row r="1372" spans="59:66" x14ac:dyDescent="0.25">
      <c r="BG1372" s="50" t="str">
        <f t="shared" si="374"/>
        <v>2022AgostoEquador</v>
      </c>
      <c r="BH1372" s="2">
        <v>2022</v>
      </c>
      <c r="BI1372" s="55" t="s">
        <v>61</v>
      </c>
      <c r="BJ1372" s="55" t="str">
        <f t="shared" si="376"/>
        <v>Agosto/2022</v>
      </c>
      <c r="BK1372" s="2" t="s">
        <v>5</v>
      </c>
      <c r="BL1372" s="2" t="s">
        <v>14</v>
      </c>
      <c r="BM1372" s="52" t="s">
        <v>1203</v>
      </c>
      <c r="BN1372" s="51">
        <f t="shared" si="375"/>
        <v>30444.562175004961</v>
      </c>
    </row>
    <row r="1373" spans="59:66" x14ac:dyDescent="0.25">
      <c r="BG1373" s="50" t="str">
        <f t="shared" si="374"/>
        <v>2022AgostoBolívia</v>
      </c>
      <c r="BH1373" s="2">
        <v>2022</v>
      </c>
      <c r="BI1373" s="55" t="s">
        <v>61</v>
      </c>
      <c r="BJ1373" s="55" t="str">
        <f t="shared" si="376"/>
        <v>Agosto/2022</v>
      </c>
      <c r="BK1373" s="2" t="s">
        <v>5</v>
      </c>
      <c r="BL1373" s="2" t="s">
        <v>15</v>
      </c>
      <c r="BM1373" s="52" t="s">
        <v>1203</v>
      </c>
      <c r="BN1373" s="51">
        <f t="shared" si="375"/>
        <v>23064.062253791642</v>
      </c>
    </row>
    <row r="1374" spans="59:66" x14ac:dyDescent="0.25">
      <c r="BG1374" s="50" t="str">
        <f t="shared" si="374"/>
        <v>2022AgostoOutros - América do Sul</v>
      </c>
      <c r="BH1374" s="2">
        <v>2022</v>
      </c>
      <c r="BI1374" s="55" t="s">
        <v>61</v>
      </c>
      <c r="BJ1374" s="55" t="str">
        <f t="shared" si="376"/>
        <v>Agosto/2022</v>
      </c>
      <c r="BK1374" s="2" t="s">
        <v>5</v>
      </c>
      <c r="BL1374" s="2" t="s">
        <v>1193</v>
      </c>
      <c r="BM1374" s="52" t="s">
        <v>1203</v>
      </c>
      <c r="BN1374" s="51">
        <f t="shared" si="375"/>
        <v>5575.7474386488193</v>
      </c>
    </row>
    <row r="1375" spans="59:66" x14ac:dyDescent="0.25">
      <c r="BG1375" s="50" t="str">
        <f t="shared" si="374"/>
        <v>2022SetembroBrasil</v>
      </c>
      <c r="BH1375" s="2">
        <v>2022</v>
      </c>
      <c r="BI1375" s="55" t="s">
        <v>62</v>
      </c>
      <c r="BJ1375" s="55" t="str">
        <f t="shared" si="376"/>
        <v>Setembro/2022</v>
      </c>
      <c r="BK1375" s="2" t="s">
        <v>5</v>
      </c>
      <c r="BL1375" s="2" t="s">
        <v>6</v>
      </c>
      <c r="BM1375" s="52" t="s">
        <v>1203</v>
      </c>
      <c r="BN1375" s="51">
        <f t="shared" si="375"/>
        <v>2175103.1086806124</v>
      </c>
    </row>
    <row r="1376" spans="59:66" x14ac:dyDescent="0.25">
      <c r="BG1376" s="50" t="str">
        <f t="shared" si="374"/>
        <v>2022SetembroArgentina</v>
      </c>
      <c r="BH1376" s="2">
        <v>2022</v>
      </c>
      <c r="BI1376" s="55" t="s">
        <v>62</v>
      </c>
      <c r="BJ1376" s="55" t="str">
        <f t="shared" si="376"/>
        <v>Setembro/2022</v>
      </c>
      <c r="BK1376" s="2" t="s">
        <v>5</v>
      </c>
      <c r="BL1376" s="2" t="s">
        <v>7</v>
      </c>
      <c r="BM1376" s="52" t="s">
        <v>1203</v>
      </c>
      <c r="BN1376" s="51">
        <f t="shared" si="375"/>
        <v>562880.15323182952</v>
      </c>
    </row>
    <row r="1377" spans="59:66" x14ac:dyDescent="0.25">
      <c r="BG1377" s="50" t="str">
        <f t="shared" si="374"/>
        <v>2022SetembroColômbia</v>
      </c>
      <c r="BH1377" s="2">
        <v>2022</v>
      </c>
      <c r="BI1377" s="55" t="s">
        <v>62</v>
      </c>
      <c r="BJ1377" s="55" t="str">
        <f t="shared" si="376"/>
        <v>Setembro/2022</v>
      </c>
      <c r="BK1377" s="2" t="s">
        <v>5</v>
      </c>
      <c r="BL1377" s="2" t="s">
        <v>8</v>
      </c>
      <c r="BM1377" s="52" t="s">
        <v>1203</v>
      </c>
      <c r="BN1377" s="51">
        <f t="shared" si="375"/>
        <v>341083.00675968482</v>
      </c>
    </row>
    <row r="1378" spans="59:66" x14ac:dyDescent="0.25">
      <c r="BG1378" s="50" t="str">
        <f t="shared" si="374"/>
        <v>2022SetembroChile</v>
      </c>
      <c r="BH1378" s="2">
        <v>2022</v>
      </c>
      <c r="BI1378" s="55" t="s">
        <v>62</v>
      </c>
      <c r="BJ1378" s="55" t="str">
        <f t="shared" si="376"/>
        <v>Setembro/2022</v>
      </c>
      <c r="BK1378" s="2" t="s">
        <v>5</v>
      </c>
      <c r="BL1378" s="2" t="s">
        <v>9</v>
      </c>
      <c r="BM1378" s="52" t="s">
        <v>1203</v>
      </c>
      <c r="BN1378" s="51">
        <f t="shared" si="375"/>
        <v>195703.3645342454</v>
      </c>
    </row>
    <row r="1379" spans="59:66" x14ac:dyDescent="0.25">
      <c r="BG1379" s="50" t="str">
        <f t="shared" si="374"/>
        <v>2022SetembroPeru</v>
      </c>
      <c r="BH1379" s="2">
        <v>2022</v>
      </c>
      <c r="BI1379" s="55" t="s">
        <v>62</v>
      </c>
      <c r="BJ1379" s="55" t="str">
        <f t="shared" si="376"/>
        <v>Setembro/2022</v>
      </c>
      <c r="BK1379" s="2" t="s">
        <v>5</v>
      </c>
      <c r="BL1379" s="2" t="s">
        <v>10</v>
      </c>
      <c r="BM1379" s="52" t="s">
        <v>1203</v>
      </c>
      <c r="BN1379" s="51">
        <f t="shared" si="375"/>
        <v>121149.70185453285</v>
      </c>
    </row>
    <row r="1380" spans="59:66" x14ac:dyDescent="0.25">
      <c r="BG1380" s="50" t="str">
        <f t="shared" si="374"/>
        <v>2022SetembroUruguai</v>
      </c>
      <c r="BH1380" s="2">
        <v>2022</v>
      </c>
      <c r="BI1380" s="55" t="s">
        <v>62</v>
      </c>
      <c r="BJ1380" s="55" t="str">
        <f t="shared" si="376"/>
        <v>Setembro/2022</v>
      </c>
      <c r="BK1380" s="2" t="s">
        <v>5</v>
      </c>
      <c r="BL1380" s="2" t="s">
        <v>11</v>
      </c>
      <c r="BM1380" s="52" t="s">
        <v>1203</v>
      </c>
      <c r="BN1380" s="51">
        <f t="shared" si="375"/>
        <v>72689.821112719699</v>
      </c>
    </row>
    <row r="1381" spans="59:66" x14ac:dyDescent="0.25">
      <c r="BG1381" s="50" t="str">
        <f t="shared" si="374"/>
        <v>2022SetembroVenezuela</v>
      </c>
      <c r="BH1381" s="2">
        <v>2022</v>
      </c>
      <c r="BI1381" s="55" t="s">
        <v>62</v>
      </c>
      <c r="BJ1381" s="55" t="str">
        <f t="shared" si="376"/>
        <v>Setembro/2022</v>
      </c>
      <c r="BK1381" s="2" t="s">
        <v>5</v>
      </c>
      <c r="BL1381" s="2" t="s">
        <v>12</v>
      </c>
      <c r="BM1381" s="52" t="s">
        <v>1203</v>
      </c>
      <c r="BN1381" s="51">
        <f t="shared" si="375"/>
        <v>1863.8415669928129</v>
      </c>
    </row>
    <row r="1382" spans="59:66" x14ac:dyDescent="0.25">
      <c r="BG1382" s="50" t="str">
        <f t="shared" si="374"/>
        <v>2022SetembroParaguai</v>
      </c>
      <c r="BH1382" s="2">
        <v>2022</v>
      </c>
      <c r="BI1382" s="55" t="s">
        <v>62</v>
      </c>
      <c r="BJ1382" s="55" t="str">
        <f t="shared" si="376"/>
        <v>Setembro/2022</v>
      </c>
      <c r="BK1382" s="2" t="s">
        <v>5</v>
      </c>
      <c r="BL1382" s="2" t="s">
        <v>13</v>
      </c>
      <c r="BM1382" s="52" t="s">
        <v>1203</v>
      </c>
      <c r="BN1382" s="51">
        <f t="shared" si="375"/>
        <v>48459.88074181314</v>
      </c>
    </row>
    <row r="1383" spans="59:66" x14ac:dyDescent="0.25">
      <c r="BG1383" s="50" t="str">
        <f t="shared" si="374"/>
        <v>2022SetembroEquador</v>
      </c>
      <c r="BH1383" s="2">
        <v>2022</v>
      </c>
      <c r="BI1383" s="55" t="s">
        <v>62</v>
      </c>
      <c r="BJ1383" s="55" t="str">
        <f t="shared" si="376"/>
        <v>Setembro/2022</v>
      </c>
      <c r="BK1383" s="2" t="s">
        <v>5</v>
      </c>
      <c r="BL1383" s="2" t="s">
        <v>14</v>
      </c>
      <c r="BM1383" s="52" t="s">
        <v>1203</v>
      </c>
      <c r="BN1383" s="51">
        <f t="shared" si="375"/>
        <v>32244.459108975669</v>
      </c>
    </row>
    <row r="1384" spans="59:66" x14ac:dyDescent="0.25">
      <c r="BG1384" s="50" t="str">
        <f t="shared" si="374"/>
        <v>2022SetembroBolívia</v>
      </c>
      <c r="BH1384" s="2">
        <v>2022</v>
      </c>
      <c r="BI1384" s="55" t="s">
        <v>62</v>
      </c>
      <c r="BJ1384" s="55" t="str">
        <f t="shared" si="376"/>
        <v>Setembro/2022</v>
      </c>
      <c r="BK1384" s="2" t="s">
        <v>5</v>
      </c>
      <c r="BL1384" s="2" t="s">
        <v>15</v>
      </c>
      <c r="BM1384" s="52" t="s">
        <v>1203</v>
      </c>
      <c r="BN1384" s="51">
        <f t="shared" si="375"/>
        <v>24229.94037090657</v>
      </c>
    </row>
    <row r="1385" spans="59:66" x14ac:dyDescent="0.25">
      <c r="BG1385" s="50" t="str">
        <f t="shared" si="374"/>
        <v>2022SetembroOutros - América do Sul</v>
      </c>
      <c r="BH1385" s="2">
        <v>2022</v>
      </c>
      <c r="BI1385" s="55" t="s">
        <v>62</v>
      </c>
      <c r="BJ1385" s="55" t="str">
        <f t="shared" si="376"/>
        <v>Setembro/2022</v>
      </c>
      <c r="BK1385" s="2" t="s">
        <v>5</v>
      </c>
      <c r="BL1385" s="2" t="s">
        <v>1193</v>
      </c>
      <c r="BM1385" s="52" t="s">
        <v>1203</v>
      </c>
      <c r="BN1385" s="51">
        <f t="shared" si="375"/>
        <v>6011.1317695576299</v>
      </c>
    </row>
    <row r="1386" spans="59:66" x14ac:dyDescent="0.25">
      <c r="BG1386" s="50" t="str">
        <f t="shared" si="374"/>
        <v>2022OutubroBrasil</v>
      </c>
      <c r="BH1386" s="2">
        <v>2022</v>
      </c>
      <c r="BI1386" s="55" t="s">
        <v>63</v>
      </c>
      <c r="BJ1386" s="55" t="str">
        <f t="shared" si="376"/>
        <v>Outubro/2022</v>
      </c>
      <c r="BK1386" s="2" t="s">
        <v>5</v>
      </c>
      <c r="BL1386" s="2" t="s">
        <v>6</v>
      </c>
      <c r="BM1386" s="52" t="s">
        <v>1203</v>
      </c>
      <c r="BN1386" s="51">
        <f t="shared" si="375"/>
        <v>2279229.3786402959</v>
      </c>
    </row>
    <row r="1387" spans="59:66" x14ac:dyDescent="0.25">
      <c r="BG1387" s="50" t="str">
        <f t="shared" si="374"/>
        <v>2022OutubroArgentina</v>
      </c>
      <c r="BH1387" s="2">
        <v>2022</v>
      </c>
      <c r="BI1387" s="55" t="s">
        <v>63</v>
      </c>
      <c r="BJ1387" s="55" t="str">
        <f t="shared" si="376"/>
        <v>Outubro/2022</v>
      </c>
      <c r="BK1387" s="2" t="s">
        <v>5</v>
      </c>
      <c r="BL1387" s="2" t="s">
        <v>7</v>
      </c>
      <c r="BM1387" s="52" t="s">
        <v>1203</v>
      </c>
      <c r="BN1387" s="51">
        <f t="shared" si="375"/>
        <v>594987.04728826066</v>
      </c>
    </row>
    <row r="1388" spans="59:66" x14ac:dyDescent="0.25">
      <c r="BG1388" s="50" t="str">
        <f t="shared" si="374"/>
        <v>2022OutubroColômbia</v>
      </c>
      <c r="BH1388" s="2">
        <v>2022</v>
      </c>
      <c r="BI1388" s="55" t="s">
        <v>63</v>
      </c>
      <c r="BJ1388" s="55" t="str">
        <f t="shared" si="376"/>
        <v>Outubro/2022</v>
      </c>
      <c r="BK1388" s="2" t="s">
        <v>5</v>
      </c>
      <c r="BL1388" s="2" t="s">
        <v>8</v>
      </c>
      <c r="BM1388" s="52" t="s">
        <v>1203</v>
      </c>
      <c r="BN1388" s="51">
        <f t="shared" si="375"/>
        <v>356246.16310989897</v>
      </c>
    </row>
    <row r="1389" spans="59:66" x14ac:dyDescent="0.25">
      <c r="BG1389" s="50" t="str">
        <f t="shared" si="374"/>
        <v>2022OutubroChile</v>
      </c>
      <c r="BH1389" s="2">
        <v>2022</v>
      </c>
      <c r="BI1389" s="55" t="s">
        <v>63</v>
      </c>
      <c r="BJ1389" s="55" t="str">
        <f t="shared" si="376"/>
        <v>Outubro/2022</v>
      </c>
      <c r="BK1389" s="2" t="s">
        <v>5</v>
      </c>
      <c r="BL1389" s="2" t="s">
        <v>9</v>
      </c>
      <c r="BM1389" s="52" t="s">
        <v>1203</v>
      </c>
      <c r="BN1389" s="51">
        <f t="shared" si="375"/>
        <v>205167.9473407795</v>
      </c>
    </row>
    <row r="1390" spans="59:66" x14ac:dyDescent="0.25">
      <c r="BG1390" s="50" t="str">
        <f t="shared" si="374"/>
        <v>2022OutubroPeru</v>
      </c>
      <c r="BH1390" s="2">
        <v>2022</v>
      </c>
      <c r="BI1390" s="55" t="s">
        <v>63</v>
      </c>
      <c r="BJ1390" s="55" t="str">
        <f t="shared" si="376"/>
        <v>Outubro/2022</v>
      </c>
      <c r="BK1390" s="2" t="s">
        <v>5</v>
      </c>
      <c r="BL1390" s="2" t="s">
        <v>10</v>
      </c>
      <c r="BM1390" s="52" t="s">
        <v>1203</v>
      </c>
      <c r="BN1390" s="51">
        <f t="shared" si="375"/>
        <v>125898.51314093288</v>
      </c>
    </row>
    <row r="1391" spans="59:66" x14ac:dyDescent="0.25">
      <c r="BG1391" s="50" t="str">
        <f t="shared" si="374"/>
        <v>2022OutubroUruguai</v>
      </c>
      <c r="BH1391" s="2">
        <v>2022</v>
      </c>
      <c r="BI1391" s="55" t="s">
        <v>63</v>
      </c>
      <c r="BJ1391" s="55" t="str">
        <f t="shared" si="376"/>
        <v>Outubro/2022</v>
      </c>
      <c r="BK1391" s="2" t="s">
        <v>5</v>
      </c>
      <c r="BL1391" s="2" t="s">
        <v>11</v>
      </c>
      <c r="BM1391" s="52" t="s">
        <v>1203</v>
      </c>
      <c r="BN1391" s="51">
        <f t="shared" si="375"/>
        <v>75539.107884559708</v>
      </c>
    </row>
    <row r="1392" spans="59:66" x14ac:dyDescent="0.25">
      <c r="BG1392" s="50" t="str">
        <f t="shared" si="374"/>
        <v>2022OutubroVenezuela</v>
      </c>
      <c r="BH1392" s="2">
        <v>2022</v>
      </c>
      <c r="BI1392" s="55" t="s">
        <v>63</v>
      </c>
      <c r="BJ1392" s="55" t="str">
        <f t="shared" si="376"/>
        <v>Outubro/2022</v>
      </c>
      <c r="BK1392" s="2" t="s">
        <v>5</v>
      </c>
      <c r="BL1392" s="2" t="s">
        <v>12</v>
      </c>
      <c r="BM1392" s="52" t="s">
        <v>1203</v>
      </c>
      <c r="BN1392" s="51">
        <f t="shared" si="375"/>
        <v>19416.348471068311</v>
      </c>
    </row>
    <row r="1393" spans="59:66" x14ac:dyDescent="0.25">
      <c r="BG1393" s="50" t="str">
        <f t="shared" si="374"/>
        <v>2022OutubroParaguai</v>
      </c>
      <c r="BH1393" s="2">
        <v>2022</v>
      </c>
      <c r="BI1393" s="55" t="s">
        <v>63</v>
      </c>
      <c r="BJ1393" s="55" t="str">
        <f t="shared" si="376"/>
        <v>Outubro/2022</v>
      </c>
      <c r="BK1393" s="2" t="s">
        <v>5</v>
      </c>
      <c r="BL1393" s="2" t="s">
        <v>13</v>
      </c>
      <c r="BM1393" s="52" t="s">
        <v>1203</v>
      </c>
      <c r="BN1393" s="51">
        <f t="shared" si="375"/>
        <v>50359.405256373146</v>
      </c>
    </row>
    <row r="1394" spans="59:66" x14ac:dyDescent="0.25">
      <c r="BG1394" s="50" t="str">
        <f t="shared" si="374"/>
        <v>2022OutubroEquador</v>
      </c>
      <c r="BH1394" s="2">
        <v>2022</v>
      </c>
      <c r="BI1394" s="55" t="s">
        <v>63</v>
      </c>
      <c r="BJ1394" s="55" t="str">
        <f t="shared" si="376"/>
        <v>Outubro/2022</v>
      </c>
      <c r="BK1394" s="2" t="s">
        <v>5</v>
      </c>
      <c r="BL1394" s="2" t="s">
        <v>14</v>
      </c>
      <c r="BM1394" s="52" t="s">
        <v>1203</v>
      </c>
      <c r="BN1394" s="51">
        <f t="shared" si="375"/>
        <v>33759.453153346447</v>
      </c>
    </row>
    <row r="1395" spans="59:66" x14ac:dyDescent="0.25">
      <c r="BG1395" s="50" t="str">
        <f t="shared" si="374"/>
        <v>2022OutubroBolívia</v>
      </c>
      <c r="BH1395" s="2">
        <v>2022</v>
      </c>
      <c r="BI1395" s="55" t="s">
        <v>63</v>
      </c>
      <c r="BJ1395" s="55" t="str">
        <f t="shared" si="376"/>
        <v>Outubro/2022</v>
      </c>
      <c r="BK1395" s="2" t="s">
        <v>5</v>
      </c>
      <c r="BL1395" s="2" t="s">
        <v>15</v>
      </c>
      <c r="BM1395" s="52" t="s">
        <v>1203</v>
      </c>
      <c r="BN1395" s="51">
        <f t="shared" si="375"/>
        <v>25179.702628186576</v>
      </c>
    </row>
    <row r="1396" spans="59:66" x14ac:dyDescent="0.25">
      <c r="BG1396" s="50" t="str">
        <f t="shared" si="374"/>
        <v>2022OutubroOutros - América do Sul</v>
      </c>
      <c r="BH1396" s="2">
        <v>2022</v>
      </c>
      <c r="BI1396" s="55" t="s">
        <v>63</v>
      </c>
      <c r="BJ1396" s="55" t="str">
        <f t="shared" si="376"/>
        <v>Outubro/2022</v>
      </c>
      <c r="BK1396" s="2" t="s">
        <v>5</v>
      </c>
      <c r="BL1396" s="2" t="s">
        <v>1193</v>
      </c>
      <c r="BM1396" s="52" t="s">
        <v>1203</v>
      </c>
      <c r="BN1396" s="51">
        <f t="shared" si="375"/>
        <v>6448.6187465064786</v>
      </c>
    </row>
    <row r="1397" spans="59:66" x14ac:dyDescent="0.25">
      <c r="BG1397" s="50" t="str">
        <f t="shared" si="374"/>
        <v>2022NovembroBrasil</v>
      </c>
      <c r="BH1397" s="2">
        <v>2022</v>
      </c>
      <c r="BI1397" s="55" t="s">
        <v>64</v>
      </c>
      <c r="BJ1397" s="55" t="str">
        <f t="shared" si="376"/>
        <v>Novembro/2022</v>
      </c>
      <c r="BK1397" s="2" t="s">
        <v>5</v>
      </c>
      <c r="BL1397" s="2" t="s">
        <v>6</v>
      </c>
      <c r="BM1397" s="52" t="s">
        <v>1203</v>
      </c>
      <c r="BN1397" s="51">
        <f t="shared" si="375"/>
        <v>2513244.1522149495</v>
      </c>
    </row>
    <row r="1398" spans="59:66" x14ac:dyDescent="0.25">
      <c r="BG1398" s="50" t="str">
        <f t="shared" si="374"/>
        <v>2022NovembroArgentina</v>
      </c>
      <c r="BH1398" s="2">
        <v>2022</v>
      </c>
      <c r="BI1398" s="55" t="s">
        <v>64</v>
      </c>
      <c r="BJ1398" s="55" t="str">
        <f t="shared" si="376"/>
        <v>Novembro/2022</v>
      </c>
      <c r="BK1398" s="2" t="s">
        <v>5</v>
      </c>
      <c r="BL1398" s="2" t="s">
        <v>7</v>
      </c>
      <c r="BM1398" s="52" t="s">
        <v>1203</v>
      </c>
      <c r="BN1398" s="51">
        <f t="shared" si="375"/>
        <v>660759.02593444719</v>
      </c>
    </row>
    <row r="1399" spans="59:66" x14ac:dyDescent="0.25">
      <c r="BG1399" s="50" t="str">
        <f t="shared" si="374"/>
        <v>2022NovembroColômbia</v>
      </c>
      <c r="BH1399" s="2">
        <v>2022</v>
      </c>
      <c r="BI1399" s="55" t="s">
        <v>64</v>
      </c>
      <c r="BJ1399" s="55" t="str">
        <f t="shared" si="376"/>
        <v>Novembro/2022</v>
      </c>
      <c r="BK1399" s="2" t="s">
        <v>5</v>
      </c>
      <c r="BL1399" s="2" t="s">
        <v>8</v>
      </c>
      <c r="BM1399" s="52" t="s">
        <v>1203</v>
      </c>
      <c r="BN1399" s="51">
        <f t="shared" si="375"/>
        <v>391342.39928855631</v>
      </c>
    </row>
    <row r="1400" spans="59:66" x14ac:dyDescent="0.25">
      <c r="BG1400" s="50" t="str">
        <f t="shared" si="374"/>
        <v>2022NovembroChile</v>
      </c>
      <c r="BH1400" s="2">
        <v>2022</v>
      </c>
      <c r="BI1400" s="55" t="s">
        <v>64</v>
      </c>
      <c r="BJ1400" s="55" t="str">
        <f t="shared" si="376"/>
        <v>Novembro/2022</v>
      </c>
      <c r="BK1400" s="2" t="s">
        <v>5</v>
      </c>
      <c r="BL1400" s="2" t="s">
        <v>9</v>
      </c>
      <c r="BM1400" s="52" t="s">
        <v>1203</v>
      </c>
      <c r="BN1400" s="51">
        <f t="shared" si="375"/>
        <v>29498.170800644952</v>
      </c>
    </row>
    <row r="1401" spans="59:66" x14ac:dyDescent="0.25">
      <c r="BG1401" s="50" t="str">
        <f t="shared" si="374"/>
        <v>2022NovembroPeru</v>
      </c>
      <c r="BH1401" s="2">
        <v>2022</v>
      </c>
      <c r="BI1401" s="55" t="s">
        <v>64</v>
      </c>
      <c r="BJ1401" s="55" t="str">
        <f t="shared" si="376"/>
        <v>Novembro/2022</v>
      </c>
      <c r="BK1401" s="2" t="s">
        <v>5</v>
      </c>
      <c r="BL1401" s="2" t="s">
        <v>10</v>
      </c>
      <c r="BM1401" s="52" t="s">
        <v>1203</v>
      </c>
      <c r="BN1401" s="51">
        <f t="shared" si="375"/>
        <v>137658.13040300977</v>
      </c>
    </row>
    <row r="1402" spans="59:66" x14ac:dyDescent="0.25">
      <c r="BG1402" s="50" t="str">
        <f t="shared" si="374"/>
        <v>2022NovembroUruguai</v>
      </c>
      <c r="BH1402" s="2">
        <v>2022</v>
      </c>
      <c r="BI1402" s="55" t="s">
        <v>64</v>
      </c>
      <c r="BJ1402" s="55" t="str">
        <f t="shared" si="376"/>
        <v>Novembro/2022</v>
      </c>
      <c r="BK1402" s="2" t="s">
        <v>5</v>
      </c>
      <c r="BL1402" s="2" t="s">
        <v>11</v>
      </c>
      <c r="BM1402" s="52" t="s">
        <v>1203</v>
      </c>
      <c r="BN1402" s="51">
        <f t="shared" si="375"/>
        <v>82594.878241805869</v>
      </c>
    </row>
    <row r="1403" spans="59:66" x14ac:dyDescent="0.25">
      <c r="BG1403" s="50" t="str">
        <f t="shared" si="374"/>
        <v>2022NovembroVenezuela</v>
      </c>
      <c r="BH1403" s="2">
        <v>2022</v>
      </c>
      <c r="BI1403" s="55" t="s">
        <v>64</v>
      </c>
      <c r="BJ1403" s="55" t="str">
        <f t="shared" si="376"/>
        <v>Novembro/2022</v>
      </c>
      <c r="BK1403" s="2" t="s">
        <v>5</v>
      </c>
      <c r="BL1403" s="2" t="s">
        <v>12</v>
      </c>
      <c r="BM1403" s="52" t="s">
        <v>1203</v>
      </c>
      <c r="BN1403" s="51">
        <f t="shared" si="375"/>
        <v>21297.679318065657</v>
      </c>
    </row>
    <row r="1404" spans="59:66" x14ac:dyDescent="0.25">
      <c r="BG1404" s="50" t="str">
        <f t="shared" si="374"/>
        <v>2022NovembroParaguai</v>
      </c>
      <c r="BH1404" s="2">
        <v>2022</v>
      </c>
      <c r="BI1404" s="55" t="s">
        <v>64</v>
      </c>
      <c r="BJ1404" s="55" t="str">
        <f t="shared" si="376"/>
        <v>Novembro/2022</v>
      </c>
      <c r="BK1404" s="2" t="s">
        <v>5</v>
      </c>
      <c r="BL1404" s="2" t="s">
        <v>13</v>
      </c>
      <c r="BM1404" s="52" t="s">
        <v>1203</v>
      </c>
      <c r="BN1404" s="51">
        <f t="shared" si="375"/>
        <v>55063.252161203905</v>
      </c>
    </row>
    <row r="1405" spans="59:66" x14ac:dyDescent="0.25">
      <c r="BG1405" s="50" t="str">
        <f t="shared" si="374"/>
        <v>2022NovembroEquador</v>
      </c>
      <c r="BH1405" s="2">
        <v>2022</v>
      </c>
      <c r="BI1405" s="55" t="s">
        <v>64</v>
      </c>
      <c r="BJ1405" s="55" t="str">
        <f t="shared" si="376"/>
        <v>Novembro/2022</v>
      </c>
      <c r="BK1405" s="2" t="s">
        <v>5</v>
      </c>
      <c r="BL1405" s="2" t="s">
        <v>14</v>
      </c>
      <c r="BM1405" s="52" t="s">
        <v>1203</v>
      </c>
      <c r="BN1405" s="51">
        <f t="shared" si="375"/>
        <v>37167.695208812642</v>
      </c>
    </row>
    <row r="1406" spans="59:66" x14ac:dyDescent="0.25">
      <c r="BG1406" s="50" t="str">
        <f t="shared" si="374"/>
        <v>2022NovembroBolívia</v>
      </c>
      <c r="BH1406" s="2">
        <v>2022</v>
      </c>
      <c r="BI1406" s="55" t="s">
        <v>64</v>
      </c>
      <c r="BJ1406" s="55" t="str">
        <f t="shared" si="376"/>
        <v>Novembro/2022</v>
      </c>
      <c r="BK1406" s="2" t="s">
        <v>5</v>
      </c>
      <c r="BL1406" s="2" t="s">
        <v>15</v>
      </c>
      <c r="BM1406" s="52" t="s">
        <v>1203</v>
      </c>
      <c r="BN1406" s="51">
        <f t="shared" si="375"/>
        <v>27531.626080601956</v>
      </c>
    </row>
    <row r="1407" spans="59:66" x14ac:dyDescent="0.25">
      <c r="BG1407" s="50" t="str">
        <f t="shared" si="374"/>
        <v>2022NovembroOutros - América do Sul</v>
      </c>
      <c r="BH1407" s="2">
        <v>2022</v>
      </c>
      <c r="BI1407" s="55" t="s">
        <v>64</v>
      </c>
      <c r="BJ1407" s="55" t="str">
        <f t="shared" si="376"/>
        <v>Novembro/2022</v>
      </c>
      <c r="BK1407" s="2" t="s">
        <v>5</v>
      </c>
      <c r="BL1407" s="2" t="s">
        <v>1193</v>
      </c>
      <c r="BM1407" s="52" t="s">
        <v>1203</v>
      </c>
      <c r="BN1407" s="51">
        <f t="shared" si="375"/>
        <v>6887.9519364478501</v>
      </c>
    </row>
    <row r="1408" spans="59:66" x14ac:dyDescent="0.25">
      <c r="BG1408" s="50" t="str">
        <f t="shared" si="374"/>
        <v>2022DezembroBrasil</v>
      </c>
      <c r="BH1408" s="2">
        <v>2022</v>
      </c>
      <c r="BI1408" s="55" t="s">
        <v>65</v>
      </c>
      <c r="BJ1408" s="55" t="str">
        <f t="shared" si="376"/>
        <v>Dezembro/2022</v>
      </c>
      <c r="BK1408" s="2" t="s">
        <v>5</v>
      </c>
      <c r="BL1408" s="2" t="s">
        <v>6</v>
      </c>
      <c r="BM1408" s="52" t="s">
        <v>1203</v>
      </c>
      <c r="BN1408" s="51">
        <f t="shared" si="375"/>
        <v>2508486.0500338576</v>
      </c>
    </row>
    <row r="1409" spans="59:66" x14ac:dyDescent="0.25">
      <c r="BG1409" s="50" t="str">
        <f t="shared" si="374"/>
        <v>2022DezembroArgentina</v>
      </c>
      <c r="BH1409" s="2">
        <v>2022</v>
      </c>
      <c r="BI1409" s="55" t="s">
        <v>65</v>
      </c>
      <c r="BJ1409" s="55" t="str">
        <f t="shared" si="376"/>
        <v>Dezembro/2022</v>
      </c>
      <c r="BK1409" s="2" t="s">
        <v>5</v>
      </c>
      <c r="BL1409" s="2" t="s">
        <v>7</v>
      </c>
      <c r="BM1409" s="52" t="s">
        <v>1203</v>
      </c>
      <c r="BN1409" s="51">
        <f t="shared" si="375"/>
        <v>664287.75368488498</v>
      </c>
    </row>
    <row r="1410" spans="59:66" x14ac:dyDescent="0.25">
      <c r="BG1410" s="50" t="str">
        <f t="shared" si="374"/>
        <v>2022DezembroColômbia</v>
      </c>
      <c r="BH1410" s="2">
        <v>2022</v>
      </c>
      <c r="BI1410" s="55" t="s">
        <v>65</v>
      </c>
      <c r="BJ1410" s="55" t="str">
        <f t="shared" si="376"/>
        <v>Dezembro/2022</v>
      </c>
      <c r="BK1410" s="2" t="s">
        <v>5</v>
      </c>
      <c r="BL1410" s="2" t="s">
        <v>8</v>
      </c>
      <c r="BM1410" s="52" t="s">
        <v>1203</v>
      </c>
      <c r="BN1410" s="51">
        <f t="shared" si="375"/>
        <v>389539.84422881366</v>
      </c>
    </row>
    <row r="1411" spans="59:66" x14ac:dyDescent="0.25">
      <c r="BG1411" s="50" t="str">
        <f t="shared" ref="BG1411:BG1474" si="377">BH1411&amp;BI1411&amp;BL1411</f>
        <v>2022DezembroChile</v>
      </c>
      <c r="BH1411" s="2">
        <v>2022</v>
      </c>
      <c r="BI1411" s="55" t="s">
        <v>65</v>
      </c>
      <c r="BJ1411" s="55" t="str">
        <f t="shared" si="376"/>
        <v>Dezembro/2022</v>
      </c>
      <c r="BK1411" s="2" t="s">
        <v>5</v>
      </c>
      <c r="BL1411" s="2" t="s">
        <v>9</v>
      </c>
      <c r="BM1411" s="52" t="s">
        <v>1203</v>
      </c>
      <c r="BN1411" s="51">
        <f t="shared" ref="BN1411:BN1474" si="378">VLOOKUP(BG1411,AC:AQ,VLOOKUP(BM1411,$BP$2:$BQ$16,2,FALSE),FALSE)</f>
        <v>225820.19955293546</v>
      </c>
    </row>
    <row r="1412" spans="59:66" x14ac:dyDescent="0.25">
      <c r="BG1412" s="50" t="str">
        <f t="shared" si="377"/>
        <v>2022DezembroPeru</v>
      </c>
      <c r="BH1412" s="2">
        <v>2022</v>
      </c>
      <c r="BI1412" s="55" t="s">
        <v>65</v>
      </c>
      <c r="BJ1412" s="55" t="str">
        <f t="shared" ref="BJ1412:BJ1475" si="379">BI1412&amp;"/"&amp;BH1412</f>
        <v>Dezembro/2022</v>
      </c>
      <c r="BK1412" s="2" t="s">
        <v>5</v>
      </c>
      <c r="BL1412" s="2" t="s">
        <v>10</v>
      </c>
      <c r="BM1412" s="52" t="s">
        <v>1203</v>
      </c>
      <c r="BN1412" s="51">
        <f t="shared" si="378"/>
        <v>136433.0372298985</v>
      </c>
    </row>
    <row r="1413" spans="59:66" x14ac:dyDescent="0.25">
      <c r="BG1413" s="50" t="str">
        <f t="shared" si="377"/>
        <v>2022DezembroUruguai</v>
      </c>
      <c r="BH1413" s="2">
        <v>2022</v>
      </c>
      <c r="BI1413" s="55" t="s">
        <v>65</v>
      </c>
      <c r="BJ1413" s="55" t="str">
        <f t="shared" si="379"/>
        <v>Dezembro/2022</v>
      </c>
      <c r="BK1413" s="2" t="s">
        <v>5</v>
      </c>
      <c r="BL1413" s="2" t="s">
        <v>11</v>
      </c>
      <c r="BM1413" s="52" t="s">
        <v>1203</v>
      </c>
      <c r="BN1413" s="51">
        <f t="shared" si="378"/>
        <v>81859.822337939113</v>
      </c>
    </row>
    <row r="1414" spans="59:66" x14ac:dyDescent="0.25">
      <c r="BG1414" s="50" t="str">
        <f t="shared" si="377"/>
        <v>2022DezembroVenezuela</v>
      </c>
      <c r="BH1414" s="2">
        <v>2022</v>
      </c>
      <c r="BI1414" s="55" t="s">
        <v>65</v>
      </c>
      <c r="BJ1414" s="55" t="str">
        <f t="shared" si="379"/>
        <v>Dezembro/2022</v>
      </c>
      <c r="BK1414" s="2" t="s">
        <v>5</v>
      </c>
      <c r="BL1414" s="2" t="s">
        <v>12</v>
      </c>
      <c r="BM1414" s="52" t="s">
        <v>1203</v>
      </c>
      <c r="BN1414" s="51">
        <f t="shared" si="378"/>
        <v>21170.6437080877</v>
      </c>
    </row>
    <row r="1415" spans="59:66" x14ac:dyDescent="0.25">
      <c r="BG1415" s="50" t="str">
        <f t="shared" si="377"/>
        <v>2022DezembroParaguai</v>
      </c>
      <c r="BH1415" s="2">
        <v>2022</v>
      </c>
      <c r="BI1415" s="55" t="s">
        <v>65</v>
      </c>
      <c r="BJ1415" s="55" t="str">
        <f t="shared" si="379"/>
        <v>Dezembro/2022</v>
      </c>
      <c r="BK1415" s="2" t="s">
        <v>5</v>
      </c>
      <c r="BL1415" s="2" t="s">
        <v>13</v>
      </c>
      <c r="BM1415" s="52" t="s">
        <v>1203</v>
      </c>
      <c r="BN1415" s="51">
        <f t="shared" si="378"/>
        <v>54573.214891959404</v>
      </c>
    </row>
    <row r="1416" spans="59:66" x14ac:dyDescent="0.25">
      <c r="BG1416" s="50" t="str">
        <f t="shared" si="377"/>
        <v>2022DezembroEquador</v>
      </c>
      <c r="BH1416" s="2">
        <v>2022</v>
      </c>
      <c r="BI1416" s="55" t="s">
        <v>65</v>
      </c>
      <c r="BJ1416" s="55" t="str">
        <f t="shared" si="379"/>
        <v>Dezembro/2022</v>
      </c>
      <c r="BK1416" s="2" t="s">
        <v>5</v>
      </c>
      <c r="BL1416" s="2" t="s">
        <v>14</v>
      </c>
      <c r="BM1416" s="52" t="s">
        <v>1203</v>
      </c>
      <c r="BN1416" s="51">
        <f t="shared" si="378"/>
        <v>37072.149426606898</v>
      </c>
    </row>
    <row r="1417" spans="59:66" x14ac:dyDescent="0.25">
      <c r="BG1417" s="50" t="str">
        <f t="shared" si="377"/>
        <v>2022DezembroBolívia</v>
      </c>
      <c r="BH1417" s="2">
        <v>2022</v>
      </c>
      <c r="BI1417" s="55" t="s">
        <v>65</v>
      </c>
      <c r="BJ1417" s="55" t="str">
        <f t="shared" si="379"/>
        <v>Dezembro/2022</v>
      </c>
      <c r="BK1417" s="2" t="s">
        <v>5</v>
      </c>
      <c r="BL1417" s="2" t="s">
        <v>15</v>
      </c>
      <c r="BM1417" s="52" t="s">
        <v>1203</v>
      </c>
      <c r="BN1417" s="51">
        <f t="shared" si="378"/>
        <v>27286.607445979702</v>
      </c>
    </row>
    <row r="1418" spans="59:66" x14ac:dyDescent="0.25">
      <c r="BG1418" s="50" t="str">
        <f t="shared" si="377"/>
        <v>2022DezembroOutros - América do Sul</v>
      </c>
      <c r="BH1418" s="2">
        <v>2022</v>
      </c>
      <c r="BI1418" s="55" t="s">
        <v>65</v>
      </c>
      <c r="BJ1418" s="55" t="str">
        <f t="shared" si="379"/>
        <v>Dezembro/2022</v>
      </c>
      <c r="BK1418" s="2" t="s">
        <v>5</v>
      </c>
      <c r="BL1418" s="2" t="s">
        <v>1193</v>
      </c>
      <c r="BM1418" s="52" t="s">
        <v>1203</v>
      </c>
      <c r="BN1418" s="51">
        <f t="shared" si="378"/>
        <v>7328.9149759196771</v>
      </c>
    </row>
    <row r="1419" spans="59:66" x14ac:dyDescent="0.25">
      <c r="BG1419" s="50" t="str">
        <f t="shared" si="377"/>
        <v>2022JaneiroBrasil</v>
      </c>
      <c r="BH1419" s="2">
        <v>2022</v>
      </c>
      <c r="BI1419" s="55" t="s">
        <v>16</v>
      </c>
      <c r="BJ1419" s="55" t="str">
        <f t="shared" si="379"/>
        <v>Janeiro/2022</v>
      </c>
      <c r="BK1419" s="2" t="s">
        <v>5</v>
      </c>
      <c r="BL1419" s="2" t="s">
        <v>6</v>
      </c>
      <c r="BM1419" s="52" t="s">
        <v>1200</v>
      </c>
      <c r="BN1419" s="51">
        <f t="shared" si="378"/>
        <v>22675389.408122044</v>
      </c>
    </row>
    <row r="1420" spans="59:66" x14ac:dyDescent="0.25">
      <c r="BG1420" s="50" t="str">
        <f t="shared" si="377"/>
        <v>2022JaneiroArgentina</v>
      </c>
      <c r="BH1420" s="2">
        <v>2022</v>
      </c>
      <c r="BI1420" s="55" t="s">
        <v>16</v>
      </c>
      <c r="BJ1420" s="55" t="str">
        <f t="shared" si="379"/>
        <v>Janeiro/2022</v>
      </c>
      <c r="BK1420" s="2" t="s">
        <v>5</v>
      </c>
      <c r="BL1420" s="2" t="s">
        <v>7</v>
      </c>
      <c r="BM1420" s="52" t="s">
        <v>1200</v>
      </c>
      <c r="BN1420" s="51">
        <f t="shared" si="378"/>
        <v>4535077.8816244099</v>
      </c>
    </row>
    <row r="1421" spans="59:66" x14ac:dyDescent="0.25">
      <c r="BG1421" s="50" t="str">
        <f t="shared" si="377"/>
        <v>2022JaneiroColômbia</v>
      </c>
      <c r="BH1421" s="2">
        <v>2022</v>
      </c>
      <c r="BI1421" s="55" t="s">
        <v>16</v>
      </c>
      <c r="BJ1421" s="55" t="str">
        <f t="shared" si="379"/>
        <v>Janeiro/2022</v>
      </c>
      <c r="BK1421" s="2" t="s">
        <v>5</v>
      </c>
      <c r="BL1421" s="2" t="s">
        <v>8</v>
      </c>
      <c r="BM1421" s="52" t="s">
        <v>1200</v>
      </c>
      <c r="BN1421" s="51">
        <f t="shared" si="378"/>
        <v>680261.68224366137</v>
      </c>
    </row>
    <row r="1422" spans="59:66" x14ac:dyDescent="0.25">
      <c r="BG1422" s="50" t="str">
        <f t="shared" si="377"/>
        <v>2022JaneiroChile</v>
      </c>
      <c r="BH1422" s="2">
        <v>2022</v>
      </c>
      <c r="BI1422" s="55" t="s">
        <v>16</v>
      </c>
      <c r="BJ1422" s="55" t="str">
        <f t="shared" si="379"/>
        <v>Janeiro/2022</v>
      </c>
      <c r="BK1422" s="2" t="s">
        <v>5</v>
      </c>
      <c r="BL1422" s="2" t="s">
        <v>9</v>
      </c>
      <c r="BM1422" s="52" t="s">
        <v>1200</v>
      </c>
      <c r="BN1422" s="51">
        <f t="shared" si="378"/>
        <v>2267538.940812205</v>
      </c>
    </row>
    <row r="1423" spans="59:66" x14ac:dyDescent="0.25">
      <c r="BG1423" s="50" t="str">
        <f t="shared" si="377"/>
        <v>2022JaneiroPeru</v>
      </c>
      <c r="BH1423" s="2">
        <v>2022</v>
      </c>
      <c r="BI1423" s="55" t="s">
        <v>16</v>
      </c>
      <c r="BJ1423" s="55" t="str">
        <f t="shared" si="379"/>
        <v>Janeiro/2022</v>
      </c>
      <c r="BK1423" s="2" t="s">
        <v>5</v>
      </c>
      <c r="BL1423" s="2" t="s">
        <v>10</v>
      </c>
      <c r="BM1423" s="52" t="s">
        <v>1200</v>
      </c>
      <c r="BN1423" s="51">
        <f t="shared" si="378"/>
        <v>907015.57632488187</v>
      </c>
    </row>
    <row r="1424" spans="59:66" x14ac:dyDescent="0.25">
      <c r="BG1424" s="50" t="str">
        <f t="shared" si="377"/>
        <v>2022JaneiroUruguai</v>
      </c>
      <c r="BH1424" s="2">
        <v>2022</v>
      </c>
      <c r="BI1424" s="55" t="s">
        <v>16</v>
      </c>
      <c r="BJ1424" s="55" t="str">
        <f t="shared" si="379"/>
        <v>Janeiro/2022</v>
      </c>
      <c r="BK1424" s="2" t="s">
        <v>5</v>
      </c>
      <c r="BL1424" s="2" t="s">
        <v>11</v>
      </c>
      <c r="BM1424" s="52" t="s">
        <v>1200</v>
      </c>
      <c r="BN1424" s="51">
        <f t="shared" si="378"/>
        <v>453507.78816244093</v>
      </c>
    </row>
    <row r="1425" spans="59:66" x14ac:dyDescent="0.25">
      <c r="BG1425" s="50" t="str">
        <f t="shared" si="377"/>
        <v>2022JaneiroVenezuela</v>
      </c>
      <c r="BH1425" s="2">
        <v>2022</v>
      </c>
      <c r="BI1425" s="55" t="s">
        <v>16</v>
      </c>
      <c r="BJ1425" s="55" t="str">
        <f t="shared" si="379"/>
        <v>Janeiro/2022</v>
      </c>
      <c r="BK1425" s="2" t="s">
        <v>5</v>
      </c>
      <c r="BL1425" s="2" t="s">
        <v>12</v>
      </c>
      <c r="BM1425" s="52" t="s">
        <v>1200</v>
      </c>
      <c r="BN1425" s="51">
        <f t="shared" si="378"/>
        <v>90701.557632488199</v>
      </c>
    </row>
    <row r="1426" spans="59:66" x14ac:dyDescent="0.25">
      <c r="BG1426" s="50" t="str">
        <f t="shared" si="377"/>
        <v>2022JaneiroParaguai</v>
      </c>
      <c r="BH1426" s="2">
        <v>2022</v>
      </c>
      <c r="BI1426" s="55" t="s">
        <v>16</v>
      </c>
      <c r="BJ1426" s="55" t="str">
        <f t="shared" si="379"/>
        <v>Janeiro/2022</v>
      </c>
      <c r="BK1426" s="2" t="s">
        <v>5</v>
      </c>
      <c r="BL1426" s="2" t="s">
        <v>13</v>
      </c>
      <c r="BM1426" s="52" t="s">
        <v>1200</v>
      </c>
      <c r="BN1426" s="51">
        <f t="shared" si="378"/>
        <v>226753.8940812205</v>
      </c>
    </row>
    <row r="1427" spans="59:66" x14ac:dyDescent="0.25">
      <c r="BG1427" s="50" t="str">
        <f t="shared" si="377"/>
        <v>2022JaneiroEquador</v>
      </c>
      <c r="BH1427" s="2">
        <v>2022</v>
      </c>
      <c r="BI1427" s="55" t="s">
        <v>16</v>
      </c>
      <c r="BJ1427" s="55" t="str">
        <f t="shared" si="379"/>
        <v>Janeiro/2022</v>
      </c>
      <c r="BK1427" s="2" t="s">
        <v>5</v>
      </c>
      <c r="BL1427" s="2" t="s">
        <v>14</v>
      </c>
      <c r="BM1427" s="52" t="s">
        <v>1200</v>
      </c>
      <c r="BN1427" s="51">
        <f t="shared" si="378"/>
        <v>90701.557632488184</v>
      </c>
    </row>
    <row r="1428" spans="59:66" x14ac:dyDescent="0.25">
      <c r="BG1428" s="50" t="str">
        <f t="shared" si="377"/>
        <v>2022JaneiroBolívia</v>
      </c>
      <c r="BH1428" s="2">
        <v>2022</v>
      </c>
      <c r="BI1428" s="55" t="s">
        <v>16</v>
      </c>
      <c r="BJ1428" s="55" t="str">
        <f t="shared" si="379"/>
        <v>Janeiro/2022</v>
      </c>
      <c r="BK1428" s="2" t="s">
        <v>5</v>
      </c>
      <c r="BL1428" s="2" t="s">
        <v>15</v>
      </c>
      <c r="BM1428" s="52" t="s">
        <v>1200</v>
      </c>
      <c r="BN1428" s="51">
        <f t="shared" si="378"/>
        <v>226753.89408122047</v>
      </c>
    </row>
    <row r="1429" spans="59:66" x14ac:dyDescent="0.25">
      <c r="BG1429" s="50" t="str">
        <f t="shared" si="377"/>
        <v>2022JaneiroOutros - América do Sul</v>
      </c>
      <c r="BH1429" s="2">
        <v>2022</v>
      </c>
      <c r="BI1429" s="55" t="s">
        <v>16</v>
      </c>
      <c r="BJ1429" s="55" t="str">
        <f t="shared" si="379"/>
        <v>Janeiro/2022</v>
      </c>
      <c r="BK1429" s="2" t="s">
        <v>5</v>
      </c>
      <c r="BL1429" s="2" t="s">
        <v>1193</v>
      </c>
      <c r="BM1429" s="52" t="s">
        <v>1200</v>
      </c>
      <c r="BN1429" s="51">
        <f t="shared" si="378"/>
        <v>41098.717073097003</v>
      </c>
    </row>
    <row r="1430" spans="59:66" x14ac:dyDescent="0.25">
      <c r="BG1430" s="50" t="str">
        <f t="shared" si="377"/>
        <v>2022FevereiroBrasil</v>
      </c>
      <c r="BH1430" s="2">
        <v>2022</v>
      </c>
      <c r="BI1430" s="55" t="s">
        <v>55</v>
      </c>
      <c r="BJ1430" s="55" t="str">
        <f t="shared" si="379"/>
        <v>Fevereiro/2022</v>
      </c>
      <c r="BK1430" s="2" t="s">
        <v>5</v>
      </c>
      <c r="BL1430" s="2" t="s">
        <v>6</v>
      </c>
      <c r="BM1430" s="52" t="s">
        <v>1200</v>
      </c>
      <c r="BN1430" s="51">
        <f t="shared" si="378"/>
        <v>21329413.133360714</v>
      </c>
    </row>
    <row r="1431" spans="59:66" x14ac:dyDescent="0.25">
      <c r="BG1431" s="50" t="str">
        <f t="shared" si="377"/>
        <v>2022FevereiroArgentina</v>
      </c>
      <c r="BH1431" s="2">
        <v>2022</v>
      </c>
      <c r="BI1431" s="55" t="s">
        <v>55</v>
      </c>
      <c r="BJ1431" s="55" t="str">
        <f t="shared" si="379"/>
        <v>Fevereiro/2022</v>
      </c>
      <c r="BK1431" s="2" t="s">
        <v>5</v>
      </c>
      <c r="BL1431" s="2" t="s">
        <v>7</v>
      </c>
      <c r="BM1431" s="52" t="s">
        <v>1200</v>
      </c>
      <c r="BN1431" s="51">
        <f t="shared" si="378"/>
        <v>4258571.7738415133</v>
      </c>
    </row>
    <row r="1432" spans="59:66" x14ac:dyDescent="0.25">
      <c r="BG1432" s="50" t="str">
        <f t="shared" si="377"/>
        <v>2022FevereiroColômbia</v>
      </c>
      <c r="BH1432" s="2">
        <v>2022</v>
      </c>
      <c r="BI1432" s="55" t="s">
        <v>55</v>
      </c>
      <c r="BJ1432" s="55" t="str">
        <f t="shared" si="379"/>
        <v>Fevereiro/2022</v>
      </c>
      <c r="BK1432" s="2" t="s">
        <v>5</v>
      </c>
      <c r="BL1432" s="2" t="s">
        <v>8</v>
      </c>
      <c r="BM1432" s="52" t="s">
        <v>1200</v>
      </c>
      <c r="BN1432" s="51">
        <f t="shared" si="378"/>
        <v>639699.62268005568</v>
      </c>
    </row>
    <row r="1433" spans="59:66" x14ac:dyDescent="0.25">
      <c r="BG1433" s="50" t="str">
        <f t="shared" si="377"/>
        <v>2022FevereiroChile</v>
      </c>
      <c r="BH1433" s="2">
        <v>2022</v>
      </c>
      <c r="BI1433" s="55" t="s">
        <v>55</v>
      </c>
      <c r="BJ1433" s="55" t="str">
        <f t="shared" si="379"/>
        <v>Fevereiro/2022</v>
      </c>
      <c r="BK1433" s="2" t="s">
        <v>5</v>
      </c>
      <c r="BL1433" s="2" t="s">
        <v>9</v>
      </c>
      <c r="BM1433" s="52" t="s">
        <v>1200</v>
      </c>
      <c r="BN1433" s="51">
        <f t="shared" si="378"/>
        <v>2120147.3208824703</v>
      </c>
    </row>
    <row r="1434" spans="59:66" x14ac:dyDescent="0.25">
      <c r="BG1434" s="50" t="str">
        <f t="shared" si="377"/>
        <v>2022FevereiroPeru</v>
      </c>
      <c r="BH1434" s="2">
        <v>2022</v>
      </c>
      <c r="BI1434" s="55" t="s">
        <v>55</v>
      </c>
      <c r="BJ1434" s="55" t="str">
        <f t="shared" si="379"/>
        <v>Fevereiro/2022</v>
      </c>
      <c r="BK1434" s="2" t="s">
        <v>5</v>
      </c>
      <c r="BL1434" s="2" t="s">
        <v>10</v>
      </c>
      <c r="BM1434" s="52" t="s">
        <v>1200</v>
      </c>
      <c r="BN1434" s="51">
        <f t="shared" si="378"/>
        <v>853542.06797595986</v>
      </c>
    </row>
    <row r="1435" spans="59:66" x14ac:dyDescent="0.25">
      <c r="BG1435" s="50" t="str">
        <f t="shared" si="377"/>
        <v>2022FevereiroUruguai</v>
      </c>
      <c r="BH1435" s="2">
        <v>2022</v>
      </c>
      <c r="BI1435" s="55" t="s">
        <v>55</v>
      </c>
      <c r="BJ1435" s="55" t="str">
        <f t="shared" si="379"/>
        <v>Fevereiro/2022</v>
      </c>
      <c r="BK1435" s="2" t="s">
        <v>5</v>
      </c>
      <c r="BL1435" s="2" t="s">
        <v>11</v>
      </c>
      <c r="BM1435" s="52" t="s">
        <v>1200</v>
      </c>
      <c r="BN1435" s="51">
        <f t="shared" si="378"/>
        <v>425857.17738415132</v>
      </c>
    </row>
    <row r="1436" spans="59:66" x14ac:dyDescent="0.25">
      <c r="BG1436" s="50" t="str">
        <f t="shared" si="377"/>
        <v>2022FevereiroVenezuela</v>
      </c>
      <c r="BH1436" s="2">
        <v>2022</v>
      </c>
      <c r="BI1436" s="55" t="s">
        <v>55</v>
      </c>
      <c r="BJ1436" s="55" t="str">
        <f t="shared" si="379"/>
        <v>Fevereiro/2022</v>
      </c>
      <c r="BK1436" s="2" t="s">
        <v>5</v>
      </c>
      <c r="BL1436" s="2" t="s">
        <v>12</v>
      </c>
      <c r="BM1436" s="52" t="s">
        <v>1200</v>
      </c>
      <c r="BN1436" s="51">
        <f t="shared" si="378"/>
        <v>85354.206797595994</v>
      </c>
    </row>
    <row r="1437" spans="59:66" x14ac:dyDescent="0.25">
      <c r="BG1437" s="50" t="str">
        <f t="shared" si="377"/>
        <v>2022FevereiroParaguai</v>
      </c>
      <c r="BH1437" s="2">
        <v>2022</v>
      </c>
      <c r="BI1437" s="55" t="s">
        <v>55</v>
      </c>
      <c r="BJ1437" s="55" t="str">
        <f t="shared" si="379"/>
        <v>Fevereiro/2022</v>
      </c>
      <c r="BK1437" s="2" t="s">
        <v>5</v>
      </c>
      <c r="BL1437" s="2" t="s">
        <v>13</v>
      </c>
      <c r="BM1437" s="52" t="s">
        <v>1200</v>
      </c>
      <c r="BN1437" s="51">
        <f t="shared" si="378"/>
        <v>212014.73208824699</v>
      </c>
    </row>
    <row r="1438" spans="59:66" x14ac:dyDescent="0.25">
      <c r="BG1438" s="50" t="str">
        <f t="shared" si="377"/>
        <v>2022FevereiroEquador</v>
      </c>
      <c r="BH1438" s="2">
        <v>2022</v>
      </c>
      <c r="BI1438" s="55" t="s">
        <v>55</v>
      </c>
      <c r="BJ1438" s="55" t="str">
        <f t="shared" si="379"/>
        <v>Fevereiro/2022</v>
      </c>
      <c r="BK1438" s="2" t="s">
        <v>5</v>
      </c>
      <c r="BL1438" s="2" t="s">
        <v>14</v>
      </c>
      <c r="BM1438" s="52" t="s">
        <v>1200</v>
      </c>
      <c r="BN1438" s="51">
        <f t="shared" si="378"/>
        <v>85354.206797595994</v>
      </c>
    </row>
    <row r="1439" spans="59:66" x14ac:dyDescent="0.25">
      <c r="BG1439" s="50" t="str">
        <f t="shared" si="377"/>
        <v>2022FevereiroBolívia</v>
      </c>
      <c r="BH1439" s="2">
        <v>2022</v>
      </c>
      <c r="BI1439" s="55" t="s">
        <v>55</v>
      </c>
      <c r="BJ1439" s="55" t="str">
        <f t="shared" si="379"/>
        <v>Fevereiro/2022</v>
      </c>
      <c r="BK1439" s="2" t="s">
        <v>5</v>
      </c>
      <c r="BL1439" s="2" t="s">
        <v>15</v>
      </c>
      <c r="BM1439" s="52" t="s">
        <v>1200</v>
      </c>
      <c r="BN1439" s="51">
        <f t="shared" si="378"/>
        <v>212014.73208824702</v>
      </c>
    </row>
    <row r="1440" spans="59:66" x14ac:dyDescent="0.25">
      <c r="BG1440" s="50" t="str">
        <f t="shared" si="377"/>
        <v>2022FevereiroOutros - América do Sul</v>
      </c>
      <c r="BH1440" s="2">
        <v>2022</v>
      </c>
      <c r="BI1440" s="55" t="s">
        <v>55</v>
      </c>
      <c r="BJ1440" s="55" t="str">
        <f t="shared" si="379"/>
        <v>Fevereiro/2022</v>
      </c>
      <c r="BK1440" s="2" t="s">
        <v>5</v>
      </c>
      <c r="BL1440" s="2" t="s">
        <v>1193</v>
      </c>
      <c r="BM1440" s="52" t="s">
        <v>1200</v>
      </c>
      <c r="BN1440" s="51">
        <f t="shared" si="378"/>
        <v>40834.750478452748</v>
      </c>
    </row>
    <row r="1441" spans="59:66" x14ac:dyDescent="0.25">
      <c r="BG1441" s="50" t="str">
        <f t="shared" si="377"/>
        <v>2022MarçoBrasil</v>
      </c>
      <c r="BH1441" s="2">
        <v>2022</v>
      </c>
      <c r="BI1441" s="55" t="s">
        <v>56</v>
      </c>
      <c r="BJ1441" s="55" t="str">
        <f t="shared" si="379"/>
        <v>Março/2022</v>
      </c>
      <c r="BK1441" s="2" t="s">
        <v>5</v>
      </c>
      <c r="BL1441" s="2" t="s">
        <v>6</v>
      </c>
      <c r="BM1441" s="52" t="s">
        <v>1200</v>
      </c>
      <c r="BN1441" s="51">
        <f t="shared" si="378"/>
        <v>22672283.909490269</v>
      </c>
    </row>
    <row r="1442" spans="59:66" x14ac:dyDescent="0.25">
      <c r="BG1442" s="50" t="str">
        <f t="shared" si="377"/>
        <v>2022MarçoArgentina</v>
      </c>
      <c r="BH1442" s="2">
        <v>2022</v>
      </c>
      <c r="BI1442" s="55" t="s">
        <v>56</v>
      </c>
      <c r="BJ1442" s="55" t="str">
        <f t="shared" si="379"/>
        <v>Março/2022</v>
      </c>
      <c r="BK1442" s="2" t="s">
        <v>5</v>
      </c>
      <c r="BL1442" s="2" t="s">
        <v>7</v>
      </c>
      <c r="BM1442" s="52" t="s">
        <v>1200</v>
      </c>
      <c r="BN1442" s="51">
        <f t="shared" si="378"/>
        <v>4534456.7818980552</v>
      </c>
    </row>
    <row r="1443" spans="59:66" x14ac:dyDescent="0.25">
      <c r="BG1443" s="50" t="str">
        <f t="shared" si="377"/>
        <v>2022MarçoColômbia</v>
      </c>
      <c r="BH1443" s="2">
        <v>2022</v>
      </c>
      <c r="BI1443" s="55" t="s">
        <v>56</v>
      </c>
      <c r="BJ1443" s="55" t="str">
        <f t="shared" si="379"/>
        <v>Março/2022</v>
      </c>
      <c r="BK1443" s="2" t="s">
        <v>5</v>
      </c>
      <c r="BL1443" s="2" t="s">
        <v>8</v>
      </c>
      <c r="BM1443" s="52" t="s">
        <v>1200</v>
      </c>
      <c r="BN1443" s="51">
        <f t="shared" si="378"/>
        <v>680168.51728470821</v>
      </c>
    </row>
    <row r="1444" spans="59:66" x14ac:dyDescent="0.25">
      <c r="BG1444" s="50" t="str">
        <f t="shared" si="377"/>
        <v>2022MarçoChile</v>
      </c>
      <c r="BH1444" s="2">
        <v>2022</v>
      </c>
      <c r="BI1444" s="55" t="s">
        <v>56</v>
      </c>
      <c r="BJ1444" s="55" t="str">
        <f t="shared" si="379"/>
        <v>Março/2022</v>
      </c>
      <c r="BK1444" s="2" t="s">
        <v>5</v>
      </c>
      <c r="BL1444" s="2" t="s">
        <v>9</v>
      </c>
      <c r="BM1444" s="52" t="s">
        <v>1200</v>
      </c>
      <c r="BN1444" s="51">
        <f t="shared" si="378"/>
        <v>2267228.3909490271</v>
      </c>
    </row>
    <row r="1445" spans="59:66" x14ac:dyDescent="0.25">
      <c r="BG1445" s="50" t="str">
        <f t="shared" si="377"/>
        <v>2022MarçoPeru</v>
      </c>
      <c r="BH1445" s="2">
        <v>2022</v>
      </c>
      <c r="BI1445" s="55" t="s">
        <v>56</v>
      </c>
      <c r="BJ1445" s="55" t="str">
        <f t="shared" si="379"/>
        <v>Março/2022</v>
      </c>
      <c r="BK1445" s="2" t="s">
        <v>5</v>
      </c>
      <c r="BL1445" s="2" t="s">
        <v>10</v>
      </c>
      <c r="BM1445" s="52" t="s">
        <v>1200</v>
      </c>
      <c r="BN1445" s="51">
        <f t="shared" si="378"/>
        <v>906891.35637961084</v>
      </c>
    </row>
    <row r="1446" spans="59:66" x14ac:dyDescent="0.25">
      <c r="BG1446" s="50" t="str">
        <f t="shared" si="377"/>
        <v>2022MarçoUruguai</v>
      </c>
      <c r="BH1446" s="2">
        <v>2022</v>
      </c>
      <c r="BI1446" s="55" t="s">
        <v>56</v>
      </c>
      <c r="BJ1446" s="55" t="str">
        <f t="shared" si="379"/>
        <v>Março/2022</v>
      </c>
      <c r="BK1446" s="2" t="s">
        <v>5</v>
      </c>
      <c r="BL1446" s="2" t="s">
        <v>11</v>
      </c>
      <c r="BM1446" s="52" t="s">
        <v>1200</v>
      </c>
      <c r="BN1446" s="51">
        <f t="shared" si="378"/>
        <v>453445.67818980548</v>
      </c>
    </row>
    <row r="1447" spans="59:66" x14ac:dyDescent="0.25">
      <c r="BG1447" s="50" t="str">
        <f t="shared" si="377"/>
        <v>2022MarçoVenezuela</v>
      </c>
      <c r="BH1447" s="2">
        <v>2022</v>
      </c>
      <c r="BI1447" s="55" t="s">
        <v>56</v>
      </c>
      <c r="BJ1447" s="55" t="str">
        <f t="shared" si="379"/>
        <v>Março/2022</v>
      </c>
      <c r="BK1447" s="2" t="s">
        <v>5</v>
      </c>
      <c r="BL1447" s="2" t="s">
        <v>12</v>
      </c>
      <c r="BM1447" s="52" t="s">
        <v>1200</v>
      </c>
      <c r="BN1447" s="51">
        <f t="shared" si="378"/>
        <v>90689.135637961095</v>
      </c>
    </row>
    <row r="1448" spans="59:66" x14ac:dyDescent="0.25">
      <c r="BG1448" s="50" t="str">
        <f t="shared" si="377"/>
        <v>2022MarçoParaguai</v>
      </c>
      <c r="BH1448" s="2">
        <v>2022</v>
      </c>
      <c r="BI1448" s="55" t="s">
        <v>56</v>
      </c>
      <c r="BJ1448" s="55" t="str">
        <f t="shared" si="379"/>
        <v>Março/2022</v>
      </c>
      <c r="BK1448" s="2" t="s">
        <v>5</v>
      </c>
      <c r="BL1448" s="2" t="s">
        <v>13</v>
      </c>
      <c r="BM1448" s="52" t="s">
        <v>1200</v>
      </c>
      <c r="BN1448" s="51">
        <f t="shared" si="378"/>
        <v>226722.83909490271</v>
      </c>
    </row>
    <row r="1449" spans="59:66" x14ac:dyDescent="0.25">
      <c r="BG1449" s="50" t="str">
        <f t="shared" si="377"/>
        <v>2022MarçoEquador</v>
      </c>
      <c r="BH1449" s="2">
        <v>2022</v>
      </c>
      <c r="BI1449" s="55" t="s">
        <v>56</v>
      </c>
      <c r="BJ1449" s="55" t="str">
        <f t="shared" si="379"/>
        <v>Março/2022</v>
      </c>
      <c r="BK1449" s="2" t="s">
        <v>5</v>
      </c>
      <c r="BL1449" s="2" t="s">
        <v>14</v>
      </c>
      <c r="BM1449" s="52" t="s">
        <v>1200</v>
      </c>
      <c r="BN1449" s="51">
        <f t="shared" si="378"/>
        <v>90689.135637961066</v>
      </c>
    </row>
    <row r="1450" spans="59:66" x14ac:dyDescent="0.25">
      <c r="BG1450" s="50" t="str">
        <f t="shared" si="377"/>
        <v>2022MarçoBolívia</v>
      </c>
      <c r="BH1450" s="2">
        <v>2022</v>
      </c>
      <c r="BI1450" s="55" t="s">
        <v>56</v>
      </c>
      <c r="BJ1450" s="55" t="str">
        <f t="shared" si="379"/>
        <v>Março/2022</v>
      </c>
      <c r="BK1450" s="2" t="s">
        <v>5</v>
      </c>
      <c r="BL1450" s="2" t="s">
        <v>15</v>
      </c>
      <c r="BM1450" s="52" t="s">
        <v>1200</v>
      </c>
      <c r="BN1450" s="51">
        <f t="shared" si="378"/>
        <v>226722.83909490271</v>
      </c>
    </row>
    <row r="1451" spans="59:66" x14ac:dyDescent="0.25">
      <c r="BG1451" s="50" t="str">
        <f t="shared" si="377"/>
        <v>2022MarçoOutros - América do Sul</v>
      </c>
      <c r="BH1451" s="2">
        <v>2022</v>
      </c>
      <c r="BI1451" s="55" t="s">
        <v>56</v>
      </c>
      <c r="BJ1451" s="55" t="str">
        <f t="shared" si="379"/>
        <v>Março/2022</v>
      </c>
      <c r="BK1451" s="2" t="s">
        <v>5</v>
      </c>
      <c r="BL1451" s="2" t="s">
        <v>1193</v>
      </c>
      <c r="BM1451" s="52" t="s">
        <v>1200</v>
      </c>
      <c r="BN1451" s="51">
        <f t="shared" si="378"/>
        <v>45502.314132953979</v>
      </c>
    </row>
    <row r="1452" spans="59:66" x14ac:dyDescent="0.25">
      <c r="BG1452" s="50" t="str">
        <f t="shared" si="377"/>
        <v>2022AbrilBrasil</v>
      </c>
      <c r="BH1452" s="2">
        <v>2022</v>
      </c>
      <c r="BI1452" s="55" t="s">
        <v>57</v>
      </c>
      <c r="BJ1452" s="55" t="str">
        <f t="shared" si="379"/>
        <v>Abril/2022</v>
      </c>
      <c r="BK1452" s="2" t="s">
        <v>5</v>
      </c>
      <c r="BL1452" s="2" t="s">
        <v>6</v>
      </c>
      <c r="BM1452" s="52" t="s">
        <v>1200</v>
      </c>
      <c r="BN1452" s="51">
        <f t="shared" si="378"/>
        <v>24030634.200439848</v>
      </c>
    </row>
    <row r="1453" spans="59:66" x14ac:dyDescent="0.25">
      <c r="BG1453" s="50" t="str">
        <f t="shared" si="377"/>
        <v>2022AbrilArgentina</v>
      </c>
      <c r="BH1453" s="2">
        <v>2022</v>
      </c>
      <c r="BI1453" s="55" t="s">
        <v>57</v>
      </c>
      <c r="BJ1453" s="55" t="str">
        <f t="shared" si="379"/>
        <v>Abril/2022</v>
      </c>
      <c r="BK1453" s="2" t="s">
        <v>5</v>
      </c>
      <c r="BL1453" s="2" t="s">
        <v>7</v>
      </c>
      <c r="BM1453" s="52" t="s">
        <v>1200</v>
      </c>
      <c r="BN1453" s="51">
        <f t="shared" si="378"/>
        <v>4813337.8330963533</v>
      </c>
    </row>
    <row r="1454" spans="59:66" x14ac:dyDescent="0.25">
      <c r="BG1454" s="50" t="str">
        <f t="shared" si="377"/>
        <v>2022AbrilColômbia</v>
      </c>
      <c r="BH1454" s="2">
        <v>2022</v>
      </c>
      <c r="BI1454" s="55" t="s">
        <v>57</v>
      </c>
      <c r="BJ1454" s="55" t="str">
        <f t="shared" si="379"/>
        <v>Abril/2022</v>
      </c>
      <c r="BK1454" s="2" t="s">
        <v>5</v>
      </c>
      <c r="BL1454" s="2" t="s">
        <v>8</v>
      </c>
      <c r="BM1454" s="52" t="s">
        <v>1200</v>
      </c>
      <c r="BN1454" s="51">
        <f t="shared" si="378"/>
        <v>721099.30083840492</v>
      </c>
    </row>
    <row r="1455" spans="59:66" x14ac:dyDescent="0.25">
      <c r="BG1455" s="50" t="str">
        <f t="shared" si="377"/>
        <v>2022AbrilChile</v>
      </c>
      <c r="BH1455" s="2">
        <v>2022</v>
      </c>
      <c r="BI1455" s="55" t="s">
        <v>57</v>
      </c>
      <c r="BJ1455" s="55" t="str">
        <f t="shared" si="379"/>
        <v>Abril/2022</v>
      </c>
      <c r="BK1455" s="2" t="s">
        <v>5</v>
      </c>
      <c r="BL1455" s="2" t="s">
        <v>9</v>
      </c>
      <c r="BM1455" s="52" t="s">
        <v>1200</v>
      </c>
      <c r="BN1455" s="51">
        <f t="shared" si="378"/>
        <v>2397655.1752876965</v>
      </c>
    </row>
    <row r="1456" spans="59:66" x14ac:dyDescent="0.25">
      <c r="BG1456" s="50" t="str">
        <f t="shared" si="377"/>
        <v>2022AbrilPeru</v>
      </c>
      <c r="BH1456" s="2">
        <v>2022</v>
      </c>
      <c r="BI1456" s="55" t="s">
        <v>57</v>
      </c>
      <c r="BJ1456" s="55" t="str">
        <f t="shared" si="379"/>
        <v>Abril/2022</v>
      </c>
      <c r="BK1456" s="2" t="s">
        <v>5</v>
      </c>
      <c r="BL1456" s="2" t="s">
        <v>10</v>
      </c>
      <c r="BM1456" s="52" t="s">
        <v>1200</v>
      </c>
      <c r="BN1456" s="51">
        <f t="shared" si="378"/>
        <v>960864.81836717471</v>
      </c>
    </row>
    <row r="1457" spans="59:66" x14ac:dyDescent="0.25">
      <c r="BG1457" s="50" t="str">
        <f t="shared" si="377"/>
        <v>2022AbrilUruguai</v>
      </c>
      <c r="BH1457" s="2">
        <v>2022</v>
      </c>
      <c r="BI1457" s="55" t="s">
        <v>57</v>
      </c>
      <c r="BJ1457" s="55" t="str">
        <f t="shared" si="379"/>
        <v>Abril/2022</v>
      </c>
      <c r="BK1457" s="2" t="s">
        <v>5</v>
      </c>
      <c r="BL1457" s="2" t="s">
        <v>11</v>
      </c>
      <c r="BM1457" s="52" t="s">
        <v>1200</v>
      </c>
      <c r="BN1457" s="51">
        <f t="shared" si="378"/>
        <v>481333.78330963536</v>
      </c>
    </row>
    <row r="1458" spans="59:66" x14ac:dyDescent="0.25">
      <c r="BG1458" s="50" t="str">
        <f t="shared" si="377"/>
        <v>2022AbrilVenezuela</v>
      </c>
      <c r="BH1458" s="2">
        <v>2022</v>
      </c>
      <c r="BI1458" s="55" t="s">
        <v>57</v>
      </c>
      <c r="BJ1458" s="55" t="str">
        <f t="shared" si="379"/>
        <v>Abril/2022</v>
      </c>
      <c r="BK1458" s="2" t="s">
        <v>5</v>
      </c>
      <c r="BL1458" s="2" t="s">
        <v>12</v>
      </c>
      <c r="BM1458" s="52" t="s">
        <v>1200</v>
      </c>
      <c r="BN1458" s="51">
        <f t="shared" si="378"/>
        <v>96086.481836717474</v>
      </c>
    </row>
    <row r="1459" spans="59:66" x14ac:dyDescent="0.25">
      <c r="BG1459" s="50" t="str">
        <f t="shared" si="377"/>
        <v>2022AbrilParaguai</v>
      </c>
      <c r="BH1459" s="2">
        <v>2022</v>
      </c>
      <c r="BI1459" s="55" t="s">
        <v>57</v>
      </c>
      <c r="BJ1459" s="55" t="str">
        <f t="shared" si="379"/>
        <v>Abril/2022</v>
      </c>
      <c r="BK1459" s="2" t="s">
        <v>5</v>
      </c>
      <c r="BL1459" s="2" t="s">
        <v>13</v>
      </c>
      <c r="BM1459" s="52" t="s">
        <v>1200</v>
      </c>
      <c r="BN1459" s="51">
        <f t="shared" si="378"/>
        <v>239765.51752876968</v>
      </c>
    </row>
    <row r="1460" spans="59:66" x14ac:dyDescent="0.25">
      <c r="BG1460" s="50" t="str">
        <f t="shared" si="377"/>
        <v>2022AbrilEquador</v>
      </c>
      <c r="BH1460" s="2">
        <v>2022</v>
      </c>
      <c r="BI1460" s="55" t="s">
        <v>57</v>
      </c>
      <c r="BJ1460" s="55" t="str">
        <f t="shared" si="379"/>
        <v>Abril/2022</v>
      </c>
      <c r="BK1460" s="2" t="s">
        <v>5</v>
      </c>
      <c r="BL1460" s="2" t="s">
        <v>14</v>
      </c>
      <c r="BM1460" s="52" t="s">
        <v>1200</v>
      </c>
      <c r="BN1460" s="51">
        <f t="shared" si="378"/>
        <v>96086.481836717459</v>
      </c>
    </row>
    <row r="1461" spans="59:66" x14ac:dyDescent="0.25">
      <c r="BG1461" s="50" t="str">
        <f t="shared" si="377"/>
        <v>2022AbrilBolívia</v>
      </c>
      <c r="BH1461" s="2">
        <v>2022</v>
      </c>
      <c r="BI1461" s="55" t="s">
        <v>57</v>
      </c>
      <c r="BJ1461" s="55" t="str">
        <f t="shared" si="379"/>
        <v>Abril/2022</v>
      </c>
      <c r="BK1461" s="2" t="s">
        <v>5</v>
      </c>
      <c r="BL1461" s="2" t="s">
        <v>15</v>
      </c>
      <c r="BM1461" s="52" t="s">
        <v>1200</v>
      </c>
      <c r="BN1461" s="51">
        <f t="shared" si="378"/>
        <v>239765.51752876968</v>
      </c>
    </row>
    <row r="1462" spans="59:66" x14ac:dyDescent="0.25">
      <c r="BG1462" s="50" t="str">
        <f t="shared" si="377"/>
        <v>2022AbrilOutros - América do Sul</v>
      </c>
      <c r="BH1462" s="2">
        <v>2022</v>
      </c>
      <c r="BI1462" s="55" t="s">
        <v>57</v>
      </c>
      <c r="BJ1462" s="55" t="str">
        <f t="shared" si="379"/>
        <v>Abril/2022</v>
      </c>
      <c r="BK1462" s="2" t="s">
        <v>5</v>
      </c>
      <c r="BL1462" s="2" t="s">
        <v>1193</v>
      </c>
      <c r="BM1462" s="52" t="s">
        <v>1200</v>
      </c>
      <c r="BN1462" s="51">
        <f t="shared" si="378"/>
        <v>50168.961135224832</v>
      </c>
    </row>
    <row r="1463" spans="59:66" x14ac:dyDescent="0.25">
      <c r="BG1463" s="50" t="str">
        <f t="shared" si="377"/>
        <v>2022MaioBrasil</v>
      </c>
      <c r="BH1463" s="2">
        <v>2022</v>
      </c>
      <c r="BI1463" s="55" t="s">
        <v>58</v>
      </c>
      <c r="BJ1463" s="55" t="str">
        <f t="shared" si="379"/>
        <v>Maio/2022</v>
      </c>
      <c r="BK1463" s="2" t="s">
        <v>5</v>
      </c>
      <c r="BL1463" s="2" t="s">
        <v>6</v>
      </c>
      <c r="BM1463" s="52" t="s">
        <v>1200</v>
      </c>
      <c r="BN1463" s="51">
        <f t="shared" si="378"/>
        <v>25406671.129200291</v>
      </c>
    </row>
    <row r="1464" spans="59:66" x14ac:dyDescent="0.25">
      <c r="BG1464" s="50" t="str">
        <f t="shared" si="377"/>
        <v>2022MaioArgentina</v>
      </c>
      <c r="BH1464" s="2">
        <v>2022</v>
      </c>
      <c r="BI1464" s="55" t="s">
        <v>58</v>
      </c>
      <c r="BJ1464" s="55" t="str">
        <f t="shared" si="379"/>
        <v>Maio/2022</v>
      </c>
      <c r="BK1464" s="2" t="s">
        <v>5</v>
      </c>
      <c r="BL1464" s="2" t="s">
        <v>7</v>
      </c>
      <c r="BM1464" s="52" t="s">
        <v>1200</v>
      </c>
      <c r="BN1464" s="51">
        <f t="shared" si="378"/>
        <v>5074162.2650414156</v>
      </c>
    </row>
    <row r="1465" spans="59:66" x14ac:dyDescent="0.25">
      <c r="BG1465" s="50" t="str">
        <f t="shared" si="377"/>
        <v>2022MaioColômbia</v>
      </c>
      <c r="BH1465" s="2">
        <v>2022</v>
      </c>
      <c r="BI1465" s="55" t="s">
        <v>58</v>
      </c>
      <c r="BJ1465" s="55" t="str">
        <f t="shared" si="379"/>
        <v>Maio/2022</v>
      </c>
      <c r="BK1465" s="2" t="s">
        <v>5</v>
      </c>
      <c r="BL1465" s="2" t="s">
        <v>8</v>
      </c>
      <c r="BM1465" s="52" t="s">
        <v>1200</v>
      </c>
      <c r="BN1465" s="51">
        <f t="shared" si="378"/>
        <v>762020.83485604275</v>
      </c>
    </row>
    <row r="1466" spans="59:66" x14ac:dyDescent="0.25">
      <c r="BG1466" s="50" t="str">
        <f t="shared" si="377"/>
        <v>2022MaioChile</v>
      </c>
      <c r="BH1466" s="2">
        <v>2022</v>
      </c>
      <c r="BI1466" s="55" t="s">
        <v>58</v>
      </c>
      <c r="BJ1466" s="55" t="str">
        <f t="shared" si="379"/>
        <v>Maio/2022</v>
      </c>
      <c r="BK1466" s="2" t="s">
        <v>5</v>
      </c>
      <c r="BL1466" s="2" t="s">
        <v>9</v>
      </c>
      <c r="BM1466" s="52" t="s">
        <v>1200</v>
      </c>
      <c r="BN1466" s="51">
        <f t="shared" si="378"/>
        <v>2528116.1815224006</v>
      </c>
    </row>
    <row r="1467" spans="59:66" x14ac:dyDescent="0.25">
      <c r="BG1467" s="50" t="str">
        <f t="shared" si="377"/>
        <v>2022MaioPeru</v>
      </c>
      <c r="BH1467" s="2">
        <v>2022</v>
      </c>
      <c r="BI1467" s="55" t="s">
        <v>58</v>
      </c>
      <c r="BJ1467" s="55" t="str">
        <f t="shared" si="379"/>
        <v>Maio/2022</v>
      </c>
      <c r="BK1467" s="2" t="s">
        <v>5</v>
      </c>
      <c r="BL1467" s="2" t="s">
        <v>10</v>
      </c>
      <c r="BM1467" s="52" t="s">
        <v>1200</v>
      </c>
      <c r="BN1467" s="51">
        <f t="shared" si="378"/>
        <v>1016625.4432079439</v>
      </c>
    </row>
    <row r="1468" spans="59:66" x14ac:dyDescent="0.25">
      <c r="BG1468" s="50" t="str">
        <f t="shared" si="377"/>
        <v>2022MaioUruguai</v>
      </c>
      <c r="BH1468" s="2">
        <v>2022</v>
      </c>
      <c r="BI1468" s="55" t="s">
        <v>58</v>
      </c>
      <c r="BJ1468" s="55" t="str">
        <f t="shared" si="379"/>
        <v>Maio/2022</v>
      </c>
      <c r="BK1468" s="2" t="s">
        <v>5</v>
      </c>
      <c r="BL1468" s="2" t="s">
        <v>11</v>
      </c>
      <c r="BM1468" s="52" t="s">
        <v>1200</v>
      </c>
      <c r="BN1468" s="51">
        <f t="shared" si="378"/>
        <v>507416.22650414146</v>
      </c>
    </row>
    <row r="1469" spans="59:66" x14ac:dyDescent="0.25">
      <c r="BG1469" s="50" t="str">
        <f t="shared" si="377"/>
        <v>2022MaioVenezuela</v>
      </c>
      <c r="BH1469" s="2">
        <v>2022</v>
      </c>
      <c r="BI1469" s="55" t="s">
        <v>58</v>
      </c>
      <c r="BJ1469" s="55" t="str">
        <f t="shared" si="379"/>
        <v>Maio/2022</v>
      </c>
      <c r="BK1469" s="2" t="s">
        <v>5</v>
      </c>
      <c r="BL1469" s="2" t="s">
        <v>12</v>
      </c>
      <c r="BM1469" s="52" t="s">
        <v>1200</v>
      </c>
      <c r="BN1469" s="51">
        <f t="shared" si="378"/>
        <v>101662.54432079442</v>
      </c>
    </row>
    <row r="1470" spans="59:66" x14ac:dyDescent="0.25">
      <c r="BG1470" s="50" t="str">
        <f t="shared" si="377"/>
        <v>2022MaioParaguai</v>
      </c>
      <c r="BH1470" s="2">
        <v>2022</v>
      </c>
      <c r="BI1470" s="55" t="s">
        <v>58</v>
      </c>
      <c r="BJ1470" s="55" t="str">
        <f t="shared" si="379"/>
        <v>Maio/2022</v>
      </c>
      <c r="BK1470" s="2" t="s">
        <v>5</v>
      </c>
      <c r="BL1470" s="2" t="s">
        <v>13</v>
      </c>
      <c r="BM1470" s="52" t="s">
        <v>1200</v>
      </c>
      <c r="BN1470" s="51">
        <f t="shared" si="378"/>
        <v>252811.61815224009</v>
      </c>
    </row>
    <row r="1471" spans="59:66" x14ac:dyDescent="0.25">
      <c r="BG1471" s="50" t="str">
        <f t="shared" si="377"/>
        <v>2022MaioEquador</v>
      </c>
      <c r="BH1471" s="2">
        <v>2022</v>
      </c>
      <c r="BI1471" s="55" t="s">
        <v>58</v>
      </c>
      <c r="BJ1471" s="55" t="str">
        <f t="shared" si="379"/>
        <v>Maio/2022</v>
      </c>
      <c r="BK1471" s="2" t="s">
        <v>5</v>
      </c>
      <c r="BL1471" s="2" t="s">
        <v>14</v>
      </c>
      <c r="BM1471" s="52" t="s">
        <v>1200</v>
      </c>
      <c r="BN1471" s="51">
        <f t="shared" si="378"/>
        <v>101662.54432079442</v>
      </c>
    </row>
    <row r="1472" spans="59:66" x14ac:dyDescent="0.25">
      <c r="BG1472" s="50" t="str">
        <f t="shared" si="377"/>
        <v>2022MaioBolívia</v>
      </c>
      <c r="BH1472" s="2">
        <v>2022</v>
      </c>
      <c r="BI1472" s="55" t="s">
        <v>58</v>
      </c>
      <c r="BJ1472" s="55" t="str">
        <f t="shared" si="379"/>
        <v>Maio/2022</v>
      </c>
      <c r="BK1472" s="2" t="s">
        <v>5</v>
      </c>
      <c r="BL1472" s="2" t="s">
        <v>15</v>
      </c>
      <c r="BM1472" s="52" t="s">
        <v>1200</v>
      </c>
      <c r="BN1472" s="51">
        <f t="shared" si="378"/>
        <v>252811.61815224015</v>
      </c>
    </row>
    <row r="1473" spans="59:66" x14ac:dyDescent="0.25">
      <c r="BG1473" s="50" t="str">
        <f t="shared" si="377"/>
        <v>2022MaioOutros - América do Sul</v>
      </c>
      <c r="BH1473" s="2">
        <v>2022</v>
      </c>
      <c r="BI1473" s="55" t="s">
        <v>58</v>
      </c>
      <c r="BJ1473" s="55" t="str">
        <f t="shared" si="379"/>
        <v>Maio/2022</v>
      </c>
      <c r="BK1473" s="2" t="s">
        <v>5</v>
      </c>
      <c r="BL1473" s="2" t="s">
        <v>1193</v>
      </c>
      <c r="BM1473" s="52" t="s">
        <v>1200</v>
      </c>
      <c r="BN1473" s="51">
        <f t="shared" si="378"/>
        <v>54834.839342159423</v>
      </c>
    </row>
    <row r="1474" spans="59:66" x14ac:dyDescent="0.25">
      <c r="BG1474" s="50" t="str">
        <f t="shared" si="377"/>
        <v>2022JunhoBrasil</v>
      </c>
      <c r="BH1474" s="2">
        <v>2022</v>
      </c>
      <c r="BI1474" s="55" t="s">
        <v>59</v>
      </c>
      <c r="BJ1474" s="55" t="str">
        <f t="shared" si="379"/>
        <v>Junho/2022</v>
      </c>
      <c r="BK1474" s="2" t="s">
        <v>5</v>
      </c>
      <c r="BL1474" s="2" t="s">
        <v>6</v>
      </c>
      <c r="BM1474" s="52" t="s">
        <v>1200</v>
      </c>
      <c r="BN1474" s="51">
        <f t="shared" si="378"/>
        <v>26764953.677393265</v>
      </c>
    </row>
    <row r="1475" spans="59:66" x14ac:dyDescent="0.25">
      <c r="BG1475" s="50" t="str">
        <f t="shared" ref="BG1475:BG1538" si="380">BH1475&amp;BI1475&amp;BL1475</f>
        <v>2022JunhoArgentina</v>
      </c>
      <c r="BH1475" s="2">
        <v>2022</v>
      </c>
      <c r="BI1475" s="55" t="s">
        <v>59</v>
      </c>
      <c r="BJ1475" s="55" t="str">
        <f t="shared" si="379"/>
        <v>Junho/2022</v>
      </c>
      <c r="BK1475" s="2" t="s">
        <v>5</v>
      </c>
      <c r="BL1475" s="2" t="s">
        <v>7</v>
      </c>
      <c r="BM1475" s="52" t="s">
        <v>1200</v>
      </c>
      <c r="BN1475" s="51">
        <f t="shared" ref="BN1475:BN1538" si="381">VLOOKUP(BG1475,AC:AQ,VLOOKUP(BM1475,$BP$2:$BQ$16,2,FALSE),FALSE)</f>
        <v>5352990.7354786545</v>
      </c>
    </row>
    <row r="1476" spans="59:66" x14ac:dyDescent="0.25">
      <c r="BG1476" s="50" t="str">
        <f t="shared" si="380"/>
        <v>2022JunhoColômbia</v>
      </c>
      <c r="BH1476" s="2">
        <v>2022</v>
      </c>
      <c r="BI1476" s="55" t="s">
        <v>59</v>
      </c>
      <c r="BJ1476" s="55" t="str">
        <f t="shared" ref="BJ1476:BJ1539" si="382">BI1476&amp;"/"&amp;BH1476</f>
        <v>Junho/2022</v>
      </c>
      <c r="BK1476" s="2" t="s">
        <v>5</v>
      </c>
      <c r="BL1476" s="2" t="s">
        <v>8</v>
      </c>
      <c r="BM1476" s="52" t="s">
        <v>1200</v>
      </c>
      <c r="BN1476" s="51">
        <f t="shared" si="381"/>
        <v>802948.61032179813</v>
      </c>
    </row>
    <row r="1477" spans="59:66" x14ac:dyDescent="0.25">
      <c r="BG1477" s="50" t="str">
        <f t="shared" si="380"/>
        <v>2022JunhoChile</v>
      </c>
      <c r="BH1477" s="2">
        <v>2022</v>
      </c>
      <c r="BI1477" s="55" t="s">
        <v>59</v>
      </c>
      <c r="BJ1477" s="55" t="str">
        <f t="shared" si="382"/>
        <v>Junho/2022</v>
      </c>
      <c r="BK1477" s="2" t="s">
        <v>5</v>
      </c>
      <c r="BL1477" s="2" t="s">
        <v>9</v>
      </c>
      <c r="BM1477" s="52" t="s">
        <v>1200</v>
      </c>
      <c r="BN1477" s="51">
        <f t="shared" si="381"/>
        <v>2658652.0652877316</v>
      </c>
    </row>
    <row r="1478" spans="59:66" x14ac:dyDescent="0.25">
      <c r="BG1478" s="50" t="str">
        <f t="shared" si="380"/>
        <v>2022JunhoPeru</v>
      </c>
      <c r="BH1478" s="2">
        <v>2022</v>
      </c>
      <c r="BI1478" s="55" t="s">
        <v>59</v>
      </c>
      <c r="BJ1478" s="55" t="str">
        <f t="shared" si="382"/>
        <v>Junho/2022</v>
      </c>
      <c r="BK1478" s="2" t="s">
        <v>5</v>
      </c>
      <c r="BL1478" s="2" t="s">
        <v>10</v>
      </c>
      <c r="BM1478" s="52" t="s">
        <v>1200</v>
      </c>
      <c r="BN1478" s="51">
        <f t="shared" si="381"/>
        <v>1070598.1470957305</v>
      </c>
    </row>
    <row r="1479" spans="59:66" x14ac:dyDescent="0.25">
      <c r="BG1479" s="50" t="str">
        <f t="shared" si="380"/>
        <v>2022JunhoUruguai</v>
      </c>
      <c r="BH1479" s="2">
        <v>2022</v>
      </c>
      <c r="BI1479" s="55" t="s">
        <v>59</v>
      </c>
      <c r="BJ1479" s="55" t="str">
        <f t="shared" si="382"/>
        <v>Junho/2022</v>
      </c>
      <c r="BK1479" s="2" t="s">
        <v>5</v>
      </c>
      <c r="BL1479" s="2" t="s">
        <v>11</v>
      </c>
      <c r="BM1479" s="52" t="s">
        <v>1200</v>
      </c>
      <c r="BN1479" s="51">
        <f t="shared" si="381"/>
        <v>535299.07354786538</v>
      </c>
    </row>
    <row r="1480" spans="59:66" x14ac:dyDescent="0.25">
      <c r="BG1480" s="50" t="str">
        <f t="shared" si="380"/>
        <v>2022JunhoVenezuela</v>
      </c>
      <c r="BH1480" s="2">
        <v>2022</v>
      </c>
      <c r="BI1480" s="55" t="s">
        <v>59</v>
      </c>
      <c r="BJ1480" s="55" t="str">
        <f t="shared" si="382"/>
        <v>Junho/2022</v>
      </c>
      <c r="BK1480" s="2" t="s">
        <v>5</v>
      </c>
      <c r="BL1480" s="2" t="s">
        <v>12</v>
      </c>
      <c r="BM1480" s="52" t="s">
        <v>1200</v>
      </c>
      <c r="BN1480" s="51">
        <f t="shared" si="381"/>
        <v>107059.81470957308</v>
      </c>
    </row>
    <row r="1481" spans="59:66" x14ac:dyDescent="0.25">
      <c r="BG1481" s="50" t="str">
        <f t="shared" si="380"/>
        <v>2022JunhoParaguai</v>
      </c>
      <c r="BH1481" s="2">
        <v>2022</v>
      </c>
      <c r="BI1481" s="55" t="s">
        <v>59</v>
      </c>
      <c r="BJ1481" s="55" t="str">
        <f t="shared" si="382"/>
        <v>Junho/2022</v>
      </c>
      <c r="BK1481" s="2" t="s">
        <v>5</v>
      </c>
      <c r="BL1481" s="2" t="s">
        <v>13</v>
      </c>
      <c r="BM1481" s="52" t="s">
        <v>1200</v>
      </c>
      <c r="BN1481" s="51">
        <f t="shared" si="381"/>
        <v>265865.20652877312</v>
      </c>
    </row>
    <row r="1482" spans="59:66" x14ac:dyDescent="0.25">
      <c r="BG1482" s="50" t="str">
        <f t="shared" si="380"/>
        <v>2022JunhoEquador</v>
      </c>
      <c r="BH1482" s="2">
        <v>2022</v>
      </c>
      <c r="BI1482" s="55" t="s">
        <v>59</v>
      </c>
      <c r="BJ1482" s="55" t="str">
        <f t="shared" si="382"/>
        <v>Junho/2022</v>
      </c>
      <c r="BK1482" s="2" t="s">
        <v>5</v>
      </c>
      <c r="BL1482" s="2" t="s">
        <v>14</v>
      </c>
      <c r="BM1482" s="52" t="s">
        <v>1200</v>
      </c>
      <c r="BN1482" s="51">
        <f t="shared" si="381"/>
        <v>107059.81470957307</v>
      </c>
    </row>
    <row r="1483" spans="59:66" x14ac:dyDescent="0.25">
      <c r="BG1483" s="50" t="str">
        <f t="shared" si="380"/>
        <v>2022JunhoBolívia</v>
      </c>
      <c r="BH1483" s="2">
        <v>2022</v>
      </c>
      <c r="BI1483" s="55" t="s">
        <v>59</v>
      </c>
      <c r="BJ1483" s="55" t="str">
        <f t="shared" si="382"/>
        <v>Junho/2022</v>
      </c>
      <c r="BK1483" s="2" t="s">
        <v>5</v>
      </c>
      <c r="BL1483" s="2" t="s">
        <v>15</v>
      </c>
      <c r="BM1483" s="52" t="s">
        <v>1200</v>
      </c>
      <c r="BN1483" s="51">
        <f t="shared" si="381"/>
        <v>265865.20652877312</v>
      </c>
    </row>
    <row r="1484" spans="59:66" x14ac:dyDescent="0.25">
      <c r="BG1484" s="50" t="str">
        <f t="shared" si="380"/>
        <v>2022JunhoOutros - América do Sul</v>
      </c>
      <c r="BH1484" s="2">
        <v>2022</v>
      </c>
      <c r="BI1484" s="55" t="s">
        <v>59</v>
      </c>
      <c r="BJ1484" s="55" t="str">
        <f t="shared" si="382"/>
        <v>Junho/2022</v>
      </c>
      <c r="BK1484" s="2" t="s">
        <v>5</v>
      </c>
      <c r="BL1484" s="2" t="s">
        <v>1193</v>
      </c>
      <c r="BM1484" s="52" t="s">
        <v>1200</v>
      </c>
      <c r="BN1484" s="51">
        <f t="shared" si="381"/>
        <v>59500.066433885069</v>
      </c>
    </row>
    <row r="1485" spans="59:66" x14ac:dyDescent="0.25">
      <c r="BG1485" s="50" t="str">
        <f t="shared" si="380"/>
        <v>2022JulhoBrasil</v>
      </c>
      <c r="BH1485" s="2">
        <v>2022</v>
      </c>
      <c r="BI1485" s="55" t="s">
        <v>60</v>
      </c>
      <c r="BJ1485" s="55" t="str">
        <f t="shared" si="382"/>
        <v>Julho/2022</v>
      </c>
      <c r="BK1485" s="2" t="s">
        <v>5</v>
      </c>
      <c r="BL1485" s="2" t="s">
        <v>6</v>
      </c>
      <c r="BM1485" s="52" t="s">
        <v>1200</v>
      </c>
      <c r="BN1485" s="51">
        <f t="shared" si="381"/>
        <v>28123251.949677214</v>
      </c>
    </row>
    <row r="1486" spans="59:66" x14ac:dyDescent="0.25">
      <c r="BG1486" s="50" t="str">
        <f t="shared" si="380"/>
        <v>2022JulhoArgentina</v>
      </c>
      <c r="BH1486" s="2">
        <v>2022</v>
      </c>
      <c r="BI1486" s="55" t="s">
        <v>60</v>
      </c>
      <c r="BJ1486" s="55" t="str">
        <f t="shared" si="382"/>
        <v>Julho/2022</v>
      </c>
      <c r="BK1486" s="2" t="s">
        <v>5</v>
      </c>
      <c r="BL1486" s="2" t="s">
        <v>7</v>
      </c>
      <c r="BM1486" s="52" t="s">
        <v>1200</v>
      </c>
      <c r="BN1486" s="51">
        <f t="shared" si="381"/>
        <v>5631756.7075474896</v>
      </c>
    </row>
    <row r="1487" spans="59:66" x14ac:dyDescent="0.25">
      <c r="BG1487" s="50" t="str">
        <f t="shared" si="380"/>
        <v>2022JulhoColômbia</v>
      </c>
      <c r="BH1487" s="2">
        <v>2022</v>
      </c>
      <c r="BI1487" s="55" t="s">
        <v>60</v>
      </c>
      <c r="BJ1487" s="55" t="str">
        <f t="shared" si="382"/>
        <v>Julho/2022</v>
      </c>
      <c r="BK1487" s="2" t="s">
        <v>5</v>
      </c>
      <c r="BL1487" s="2" t="s">
        <v>8</v>
      </c>
      <c r="BM1487" s="52" t="s">
        <v>1200</v>
      </c>
      <c r="BN1487" s="51">
        <f t="shared" si="381"/>
        <v>843875.21643061761</v>
      </c>
    </row>
    <row r="1488" spans="59:66" x14ac:dyDescent="0.25">
      <c r="BG1488" s="50" t="str">
        <f t="shared" si="380"/>
        <v>2022JulhoChile</v>
      </c>
      <c r="BH1488" s="2">
        <v>2022</v>
      </c>
      <c r="BI1488" s="55" t="s">
        <v>60</v>
      </c>
      <c r="BJ1488" s="55" t="str">
        <f t="shared" si="382"/>
        <v>Julho/2022</v>
      </c>
      <c r="BK1488" s="2" t="s">
        <v>5</v>
      </c>
      <c r="BL1488" s="2" t="s">
        <v>9</v>
      </c>
      <c r="BM1488" s="52" t="s">
        <v>1200</v>
      </c>
      <c r="BN1488" s="51">
        <f t="shared" si="381"/>
        <v>2789229.6627285671</v>
      </c>
    </row>
    <row r="1489" spans="59:66" x14ac:dyDescent="0.25">
      <c r="BG1489" s="50" t="str">
        <f t="shared" si="380"/>
        <v>2022JulhoPeru</v>
      </c>
      <c r="BH1489" s="2">
        <v>2022</v>
      </c>
      <c r="BI1489" s="55" t="s">
        <v>60</v>
      </c>
      <c r="BJ1489" s="55" t="str">
        <f t="shared" si="382"/>
        <v>Julho/2022</v>
      </c>
      <c r="BK1489" s="2" t="s">
        <v>5</v>
      </c>
      <c r="BL1489" s="2" t="s">
        <v>10</v>
      </c>
      <c r="BM1489" s="52" t="s">
        <v>1200</v>
      </c>
      <c r="BN1489" s="51">
        <f t="shared" si="381"/>
        <v>1124574.7621064861</v>
      </c>
    </row>
    <row r="1490" spans="59:66" x14ac:dyDescent="0.25">
      <c r="BG1490" s="50" t="str">
        <f t="shared" si="380"/>
        <v>2022JulhoUruguai</v>
      </c>
      <c r="BH1490" s="2">
        <v>2022</v>
      </c>
      <c r="BI1490" s="55" t="s">
        <v>60</v>
      </c>
      <c r="BJ1490" s="55" t="str">
        <f t="shared" si="382"/>
        <v>Julho/2022</v>
      </c>
      <c r="BK1490" s="2" t="s">
        <v>5</v>
      </c>
      <c r="BL1490" s="2" t="s">
        <v>11</v>
      </c>
      <c r="BM1490" s="52" t="s">
        <v>1200</v>
      </c>
      <c r="BN1490" s="51">
        <f t="shared" si="381"/>
        <v>563175.67075474886</v>
      </c>
    </row>
    <row r="1491" spans="59:66" x14ac:dyDescent="0.25">
      <c r="BG1491" s="50" t="str">
        <f t="shared" si="380"/>
        <v>2022JulhoVenezuela</v>
      </c>
      <c r="BH1491" s="2">
        <v>2022</v>
      </c>
      <c r="BI1491" s="55" t="s">
        <v>60</v>
      </c>
      <c r="BJ1491" s="55" t="str">
        <f t="shared" si="382"/>
        <v>Julho/2022</v>
      </c>
      <c r="BK1491" s="2" t="s">
        <v>5</v>
      </c>
      <c r="BL1491" s="2" t="s">
        <v>12</v>
      </c>
      <c r="BM1491" s="52" t="s">
        <v>1200</v>
      </c>
      <c r="BN1491" s="51">
        <f t="shared" si="381"/>
        <v>112457.47621064859</v>
      </c>
    </row>
    <row r="1492" spans="59:66" x14ac:dyDescent="0.25">
      <c r="BG1492" s="50" t="str">
        <f t="shared" si="380"/>
        <v>2022JulhoParaguai</v>
      </c>
      <c r="BH1492" s="2">
        <v>2022</v>
      </c>
      <c r="BI1492" s="55" t="s">
        <v>60</v>
      </c>
      <c r="BJ1492" s="55" t="str">
        <f t="shared" si="382"/>
        <v>Julho/2022</v>
      </c>
      <c r="BK1492" s="2" t="s">
        <v>5</v>
      </c>
      <c r="BL1492" s="2" t="s">
        <v>13</v>
      </c>
      <c r="BM1492" s="52" t="s">
        <v>1200</v>
      </c>
      <c r="BN1492" s="51">
        <f t="shared" si="381"/>
        <v>278922.96627285669</v>
      </c>
    </row>
    <row r="1493" spans="59:66" x14ac:dyDescent="0.25">
      <c r="BG1493" s="50" t="str">
        <f t="shared" si="380"/>
        <v>2022JulhoEquador</v>
      </c>
      <c r="BH1493" s="2">
        <v>2022</v>
      </c>
      <c r="BI1493" s="55" t="s">
        <v>60</v>
      </c>
      <c r="BJ1493" s="55" t="str">
        <f t="shared" si="382"/>
        <v>Julho/2022</v>
      </c>
      <c r="BK1493" s="2" t="s">
        <v>5</v>
      </c>
      <c r="BL1493" s="2" t="s">
        <v>14</v>
      </c>
      <c r="BM1493" s="52" t="s">
        <v>1200</v>
      </c>
      <c r="BN1493" s="51">
        <f t="shared" si="381"/>
        <v>112457.47621064859</v>
      </c>
    </row>
    <row r="1494" spans="59:66" x14ac:dyDescent="0.25">
      <c r="BG1494" s="50" t="str">
        <f t="shared" si="380"/>
        <v>2022JulhoBolívia</v>
      </c>
      <c r="BH1494" s="2">
        <v>2022</v>
      </c>
      <c r="BI1494" s="55" t="s">
        <v>60</v>
      </c>
      <c r="BJ1494" s="55" t="str">
        <f t="shared" si="382"/>
        <v>Julho/2022</v>
      </c>
      <c r="BK1494" s="2" t="s">
        <v>5</v>
      </c>
      <c r="BL1494" s="2" t="s">
        <v>15</v>
      </c>
      <c r="BM1494" s="52" t="s">
        <v>1200</v>
      </c>
      <c r="BN1494" s="51">
        <f t="shared" si="381"/>
        <v>278922.96627285675</v>
      </c>
    </row>
    <row r="1495" spans="59:66" x14ac:dyDescent="0.25">
      <c r="BG1495" s="50" t="str">
        <f t="shared" si="380"/>
        <v>2022JulhoOutros - América do Sul</v>
      </c>
      <c r="BH1495" s="2">
        <v>2022</v>
      </c>
      <c r="BI1495" s="55" t="s">
        <v>60</v>
      </c>
      <c r="BJ1495" s="55" t="str">
        <f t="shared" si="382"/>
        <v>Julho/2022</v>
      </c>
      <c r="BK1495" s="2" t="s">
        <v>5</v>
      </c>
      <c r="BL1495" s="2" t="s">
        <v>1193</v>
      </c>
      <c r="BM1495" s="52" t="s">
        <v>1200</v>
      </c>
      <c r="BN1495" s="51">
        <f t="shared" si="381"/>
        <v>64164.737238657035</v>
      </c>
    </row>
    <row r="1496" spans="59:66" x14ac:dyDescent="0.25">
      <c r="BG1496" s="50" t="str">
        <f t="shared" si="380"/>
        <v>2022AgostoBrasil</v>
      </c>
      <c r="BH1496" s="2">
        <v>2022</v>
      </c>
      <c r="BI1496" s="55" t="s">
        <v>61</v>
      </c>
      <c r="BJ1496" s="55" t="str">
        <f t="shared" si="382"/>
        <v>Agosto/2022</v>
      </c>
      <c r="BK1496" s="2" t="s">
        <v>5</v>
      </c>
      <c r="BL1496" s="2" t="s">
        <v>6</v>
      </c>
      <c r="BM1496" s="52" t="s">
        <v>1200</v>
      </c>
      <c r="BN1496" s="51">
        <f t="shared" si="381"/>
        <v>29499009.762401961</v>
      </c>
    </row>
    <row r="1497" spans="59:66" x14ac:dyDescent="0.25">
      <c r="BG1497" s="50" t="str">
        <f t="shared" si="380"/>
        <v>2022AgostoArgentina</v>
      </c>
      <c r="BH1497" s="2">
        <v>2022</v>
      </c>
      <c r="BI1497" s="55" t="s">
        <v>61</v>
      </c>
      <c r="BJ1497" s="55" t="str">
        <f t="shared" si="382"/>
        <v>Agosto/2022</v>
      </c>
      <c r="BK1497" s="2" t="s">
        <v>5</v>
      </c>
      <c r="BL1497" s="2" t="s">
        <v>7</v>
      </c>
      <c r="BM1497" s="52" t="s">
        <v>1200</v>
      </c>
      <c r="BN1497" s="51">
        <f t="shared" si="381"/>
        <v>5892723.6058067512</v>
      </c>
    </row>
    <row r="1498" spans="59:66" x14ac:dyDescent="0.25">
      <c r="BG1498" s="50" t="str">
        <f t="shared" si="380"/>
        <v>2022AgostoColômbia</v>
      </c>
      <c r="BH1498" s="2">
        <v>2022</v>
      </c>
      <c r="BI1498" s="55" t="s">
        <v>61</v>
      </c>
      <c r="BJ1498" s="55" t="str">
        <f t="shared" si="382"/>
        <v>Agosto/2022</v>
      </c>
      <c r="BK1498" s="2" t="s">
        <v>5</v>
      </c>
      <c r="BL1498" s="2" t="s">
        <v>8</v>
      </c>
      <c r="BM1498" s="52" t="s">
        <v>1200</v>
      </c>
      <c r="BN1498" s="51">
        <f t="shared" si="381"/>
        <v>884793.33420521813</v>
      </c>
    </row>
    <row r="1499" spans="59:66" x14ac:dyDescent="0.25">
      <c r="BG1499" s="50" t="str">
        <f t="shared" si="380"/>
        <v>2022AgostoChile</v>
      </c>
      <c r="BH1499" s="2">
        <v>2022</v>
      </c>
      <c r="BI1499" s="55" t="s">
        <v>61</v>
      </c>
      <c r="BJ1499" s="55" t="str">
        <f t="shared" si="382"/>
        <v>Agosto/2022</v>
      </c>
      <c r="BK1499" s="2" t="s">
        <v>5</v>
      </c>
      <c r="BL1499" s="2" t="s">
        <v>9</v>
      </c>
      <c r="BM1499" s="52" t="s">
        <v>1200</v>
      </c>
      <c r="BN1499" s="51">
        <f t="shared" si="381"/>
        <v>2919818.0028772191</v>
      </c>
    </row>
    <row r="1500" spans="59:66" x14ac:dyDescent="0.25">
      <c r="BG1500" s="50" t="str">
        <f t="shared" si="380"/>
        <v>2022AgostoPeru</v>
      </c>
      <c r="BH1500" s="2">
        <v>2022</v>
      </c>
      <c r="BI1500" s="55" t="s">
        <v>61</v>
      </c>
      <c r="BJ1500" s="55" t="str">
        <f t="shared" si="382"/>
        <v>Agosto/2022</v>
      </c>
      <c r="BK1500" s="2" t="s">
        <v>5</v>
      </c>
      <c r="BL1500" s="2" t="s">
        <v>10</v>
      </c>
      <c r="BM1500" s="52" t="s">
        <v>1200</v>
      </c>
      <c r="BN1500" s="51">
        <f t="shared" si="381"/>
        <v>1180314.3078297607</v>
      </c>
    </row>
    <row r="1501" spans="59:66" x14ac:dyDescent="0.25">
      <c r="BG1501" s="50" t="str">
        <f t="shared" si="380"/>
        <v>2022AgostoUruguai</v>
      </c>
      <c r="BH1501" s="2">
        <v>2022</v>
      </c>
      <c r="BI1501" s="55" t="s">
        <v>61</v>
      </c>
      <c r="BJ1501" s="55" t="str">
        <f t="shared" si="382"/>
        <v>Agosto/2022</v>
      </c>
      <c r="BK1501" s="2" t="s">
        <v>5</v>
      </c>
      <c r="BL1501" s="2" t="s">
        <v>11</v>
      </c>
      <c r="BM1501" s="52" t="s">
        <v>1200</v>
      </c>
      <c r="BN1501" s="51">
        <f t="shared" si="381"/>
        <v>589272.36058067507</v>
      </c>
    </row>
    <row r="1502" spans="59:66" x14ac:dyDescent="0.25">
      <c r="BG1502" s="50" t="str">
        <f t="shared" si="380"/>
        <v>2022AgostoVenezuela</v>
      </c>
      <c r="BH1502" s="2">
        <v>2022</v>
      </c>
      <c r="BI1502" s="55" t="s">
        <v>61</v>
      </c>
      <c r="BJ1502" s="55" t="str">
        <f t="shared" si="382"/>
        <v>Agosto/2022</v>
      </c>
      <c r="BK1502" s="2" t="s">
        <v>5</v>
      </c>
      <c r="BL1502" s="2" t="s">
        <v>12</v>
      </c>
      <c r="BM1502" s="52" t="s">
        <v>1200</v>
      </c>
      <c r="BN1502" s="51">
        <f t="shared" si="381"/>
        <v>118031.43078297609</v>
      </c>
    </row>
    <row r="1503" spans="59:66" x14ac:dyDescent="0.25">
      <c r="BG1503" s="50" t="str">
        <f t="shared" si="380"/>
        <v>2022AgostoParaguai</v>
      </c>
      <c r="BH1503" s="2">
        <v>2022</v>
      </c>
      <c r="BI1503" s="55" t="s">
        <v>61</v>
      </c>
      <c r="BJ1503" s="55" t="str">
        <f t="shared" si="382"/>
        <v>Agosto/2022</v>
      </c>
      <c r="BK1503" s="2" t="s">
        <v>5</v>
      </c>
      <c r="BL1503" s="2" t="s">
        <v>13</v>
      </c>
      <c r="BM1503" s="52" t="s">
        <v>1200</v>
      </c>
      <c r="BN1503" s="51">
        <f t="shared" si="381"/>
        <v>291981.80028772197</v>
      </c>
    </row>
    <row r="1504" spans="59:66" x14ac:dyDescent="0.25">
      <c r="BG1504" s="50" t="str">
        <f t="shared" si="380"/>
        <v>2022AgostoEquador</v>
      </c>
      <c r="BH1504" s="2">
        <v>2022</v>
      </c>
      <c r="BI1504" s="55" t="s">
        <v>61</v>
      </c>
      <c r="BJ1504" s="55" t="str">
        <f t="shared" si="382"/>
        <v>Agosto/2022</v>
      </c>
      <c r="BK1504" s="2" t="s">
        <v>5</v>
      </c>
      <c r="BL1504" s="2" t="s">
        <v>14</v>
      </c>
      <c r="BM1504" s="52" t="s">
        <v>1200</v>
      </c>
      <c r="BN1504" s="51">
        <f t="shared" si="381"/>
        <v>118031.43078297611</v>
      </c>
    </row>
    <row r="1505" spans="59:66" x14ac:dyDescent="0.25">
      <c r="BG1505" s="50" t="str">
        <f t="shared" si="380"/>
        <v>2022AgostoBolívia</v>
      </c>
      <c r="BH1505" s="2">
        <v>2022</v>
      </c>
      <c r="BI1505" s="55" t="s">
        <v>61</v>
      </c>
      <c r="BJ1505" s="55" t="str">
        <f t="shared" si="382"/>
        <v>Agosto/2022</v>
      </c>
      <c r="BK1505" s="2" t="s">
        <v>5</v>
      </c>
      <c r="BL1505" s="2" t="s">
        <v>15</v>
      </c>
      <c r="BM1505" s="52" t="s">
        <v>1200</v>
      </c>
      <c r="BN1505" s="51">
        <f t="shared" si="381"/>
        <v>291981.80028772197</v>
      </c>
    </row>
    <row r="1506" spans="59:66" x14ac:dyDescent="0.25">
      <c r="BG1506" s="50" t="str">
        <f t="shared" si="380"/>
        <v>2022AgostoOutros - América do Sul</v>
      </c>
      <c r="BH1506" s="2">
        <v>2022</v>
      </c>
      <c r="BI1506" s="55" t="s">
        <v>61</v>
      </c>
      <c r="BJ1506" s="55" t="str">
        <f t="shared" si="382"/>
        <v>Agosto/2022</v>
      </c>
      <c r="BK1506" s="2" t="s">
        <v>5</v>
      </c>
      <c r="BL1506" s="2" t="s">
        <v>1193</v>
      </c>
      <c r="BM1506" s="52" t="s">
        <v>1200</v>
      </c>
      <c r="BN1506" s="51">
        <f t="shared" si="381"/>
        <v>68828.929022944227</v>
      </c>
    </row>
    <row r="1507" spans="59:66" x14ac:dyDescent="0.25">
      <c r="BG1507" s="50" t="str">
        <f t="shared" si="380"/>
        <v>2022SetembroBrasil</v>
      </c>
      <c r="BH1507" s="2">
        <v>2022</v>
      </c>
      <c r="BI1507" s="55" t="s">
        <v>62</v>
      </c>
      <c r="BJ1507" s="55" t="str">
        <f t="shared" si="382"/>
        <v>Setembro/2022</v>
      </c>
      <c r="BK1507" s="2" t="s">
        <v>5</v>
      </c>
      <c r="BL1507" s="2" t="s">
        <v>6</v>
      </c>
      <c r="BM1507" s="52" t="s">
        <v>1200</v>
      </c>
      <c r="BN1507" s="51">
        <f t="shared" si="381"/>
        <v>30857270.645630345</v>
      </c>
    </row>
    <row r="1508" spans="59:66" x14ac:dyDescent="0.25">
      <c r="BG1508" s="50" t="str">
        <f t="shared" si="380"/>
        <v>2022SetembroArgentina</v>
      </c>
      <c r="BH1508" s="2">
        <v>2022</v>
      </c>
      <c r="BI1508" s="55" t="s">
        <v>62</v>
      </c>
      <c r="BJ1508" s="55" t="str">
        <f t="shared" si="382"/>
        <v>Setembro/2022</v>
      </c>
      <c r="BK1508" s="2" t="s">
        <v>5</v>
      </c>
      <c r="BL1508" s="2" t="s">
        <v>7</v>
      </c>
      <c r="BM1508" s="52" t="s">
        <v>1200</v>
      </c>
      <c r="BN1508" s="51">
        <f t="shared" si="381"/>
        <v>6171454.1291260691</v>
      </c>
    </row>
    <row r="1509" spans="59:66" x14ac:dyDescent="0.25">
      <c r="BG1509" s="50" t="str">
        <f t="shared" si="380"/>
        <v>2022SetembroColômbia</v>
      </c>
      <c r="BH1509" s="2">
        <v>2022</v>
      </c>
      <c r="BI1509" s="55" t="s">
        <v>62</v>
      </c>
      <c r="BJ1509" s="55" t="str">
        <f t="shared" si="382"/>
        <v>Setembro/2022</v>
      </c>
      <c r="BK1509" s="2" t="s">
        <v>5</v>
      </c>
      <c r="BL1509" s="2" t="s">
        <v>8</v>
      </c>
      <c r="BM1509" s="52" t="s">
        <v>1200</v>
      </c>
      <c r="BN1509" s="51">
        <f t="shared" si="381"/>
        <v>925718.11936891056</v>
      </c>
    </row>
    <row r="1510" spans="59:66" x14ac:dyDescent="0.25">
      <c r="BG1510" s="50" t="str">
        <f t="shared" si="380"/>
        <v>2022SetembroChile</v>
      </c>
      <c r="BH1510" s="2">
        <v>2022</v>
      </c>
      <c r="BI1510" s="55" t="s">
        <v>62</v>
      </c>
      <c r="BJ1510" s="55" t="str">
        <f t="shared" si="382"/>
        <v>Setembro/2022</v>
      </c>
      <c r="BK1510" s="2" t="s">
        <v>5</v>
      </c>
      <c r="BL1510" s="2" t="s">
        <v>9</v>
      </c>
      <c r="BM1510" s="52" t="s">
        <v>1200</v>
      </c>
      <c r="BN1510" s="51">
        <f t="shared" si="381"/>
        <v>3050461.6123965997</v>
      </c>
    </row>
    <row r="1511" spans="59:66" x14ac:dyDescent="0.25">
      <c r="BG1511" s="50" t="str">
        <f t="shared" si="380"/>
        <v>2022SetembroPeru</v>
      </c>
      <c r="BH1511" s="2">
        <v>2022</v>
      </c>
      <c r="BI1511" s="55" t="s">
        <v>62</v>
      </c>
      <c r="BJ1511" s="55" t="str">
        <f t="shared" si="382"/>
        <v>Setembro/2022</v>
      </c>
      <c r="BK1511" s="2" t="s">
        <v>5</v>
      </c>
      <c r="BL1511" s="2" t="s">
        <v>10</v>
      </c>
      <c r="BM1511" s="52" t="s">
        <v>1200</v>
      </c>
      <c r="BN1511" s="51">
        <f t="shared" si="381"/>
        <v>1234290.8258252139</v>
      </c>
    </row>
    <row r="1512" spans="59:66" x14ac:dyDescent="0.25">
      <c r="BG1512" s="50" t="str">
        <f t="shared" si="380"/>
        <v>2022SetembroUruguai</v>
      </c>
      <c r="BH1512" s="2">
        <v>2022</v>
      </c>
      <c r="BI1512" s="55" t="s">
        <v>62</v>
      </c>
      <c r="BJ1512" s="55" t="str">
        <f t="shared" si="382"/>
        <v>Setembro/2022</v>
      </c>
      <c r="BK1512" s="2" t="s">
        <v>5</v>
      </c>
      <c r="BL1512" s="2" t="s">
        <v>11</v>
      </c>
      <c r="BM1512" s="52" t="s">
        <v>1200</v>
      </c>
      <c r="BN1512" s="51">
        <f t="shared" si="381"/>
        <v>617145.41291260696</v>
      </c>
    </row>
    <row r="1513" spans="59:66" x14ac:dyDescent="0.25">
      <c r="BG1513" s="50" t="str">
        <f t="shared" si="380"/>
        <v>2022SetembroVenezuela</v>
      </c>
      <c r="BH1513" s="2">
        <v>2022</v>
      </c>
      <c r="BI1513" s="55" t="s">
        <v>62</v>
      </c>
      <c r="BJ1513" s="55" t="str">
        <f t="shared" si="382"/>
        <v>Setembro/2022</v>
      </c>
      <c r="BK1513" s="2" t="s">
        <v>5</v>
      </c>
      <c r="BL1513" s="2" t="s">
        <v>12</v>
      </c>
      <c r="BM1513" s="52" t="s">
        <v>1200</v>
      </c>
      <c r="BN1513" s="51">
        <f t="shared" si="381"/>
        <v>123429.08258252138</v>
      </c>
    </row>
    <row r="1514" spans="59:66" x14ac:dyDescent="0.25">
      <c r="BG1514" s="50" t="str">
        <f t="shared" si="380"/>
        <v>2022SetembroParaguai</v>
      </c>
      <c r="BH1514" s="2">
        <v>2022</v>
      </c>
      <c r="BI1514" s="55" t="s">
        <v>62</v>
      </c>
      <c r="BJ1514" s="55" t="str">
        <f t="shared" si="382"/>
        <v>Setembro/2022</v>
      </c>
      <c r="BK1514" s="2" t="s">
        <v>5</v>
      </c>
      <c r="BL1514" s="2" t="s">
        <v>13</v>
      </c>
      <c r="BM1514" s="52" t="s">
        <v>1200</v>
      </c>
      <c r="BN1514" s="51">
        <f t="shared" si="381"/>
        <v>305046.16123966</v>
      </c>
    </row>
    <row r="1515" spans="59:66" x14ac:dyDescent="0.25">
      <c r="BG1515" s="50" t="str">
        <f t="shared" si="380"/>
        <v>2022SetembroEquador</v>
      </c>
      <c r="BH1515" s="2">
        <v>2022</v>
      </c>
      <c r="BI1515" s="55" t="s">
        <v>62</v>
      </c>
      <c r="BJ1515" s="55" t="str">
        <f t="shared" si="382"/>
        <v>Setembro/2022</v>
      </c>
      <c r="BK1515" s="2" t="s">
        <v>5</v>
      </c>
      <c r="BL1515" s="2" t="s">
        <v>14</v>
      </c>
      <c r="BM1515" s="52" t="s">
        <v>1200</v>
      </c>
      <c r="BN1515" s="51">
        <f t="shared" si="381"/>
        <v>123429.08258252138</v>
      </c>
    </row>
    <row r="1516" spans="59:66" x14ac:dyDescent="0.25">
      <c r="BG1516" s="50" t="str">
        <f t="shared" si="380"/>
        <v>2022SetembroBolívia</v>
      </c>
      <c r="BH1516" s="2">
        <v>2022</v>
      </c>
      <c r="BI1516" s="55" t="s">
        <v>62</v>
      </c>
      <c r="BJ1516" s="55" t="str">
        <f t="shared" si="382"/>
        <v>Setembro/2022</v>
      </c>
      <c r="BK1516" s="2" t="s">
        <v>5</v>
      </c>
      <c r="BL1516" s="2" t="s">
        <v>15</v>
      </c>
      <c r="BM1516" s="52" t="s">
        <v>1200</v>
      </c>
      <c r="BN1516" s="51">
        <f t="shared" si="381"/>
        <v>305046.16123966</v>
      </c>
    </row>
    <row r="1517" spans="59:66" x14ac:dyDescent="0.25">
      <c r="BG1517" s="50" t="str">
        <f t="shared" si="380"/>
        <v>2022SetembroOutros - América do Sul</v>
      </c>
      <c r="BH1517" s="2">
        <v>2022</v>
      </c>
      <c r="BI1517" s="55" t="s">
        <v>62</v>
      </c>
      <c r="BJ1517" s="55" t="str">
        <f t="shared" si="382"/>
        <v>Setembro/2022</v>
      </c>
      <c r="BK1517" s="2" t="s">
        <v>5</v>
      </c>
      <c r="BL1517" s="2" t="s">
        <v>1193</v>
      </c>
      <c r="BM1517" s="52" t="s">
        <v>1200</v>
      </c>
      <c r="BN1517" s="51">
        <f t="shared" si="381"/>
        <v>73492.705376991362</v>
      </c>
    </row>
    <row r="1518" spans="59:66" x14ac:dyDescent="0.25">
      <c r="BG1518" s="50" t="str">
        <f t="shared" si="380"/>
        <v>2022OutubroBrasil</v>
      </c>
      <c r="BH1518" s="2">
        <v>2022</v>
      </c>
      <c r="BI1518" s="55" t="s">
        <v>63</v>
      </c>
      <c r="BJ1518" s="55" t="str">
        <f t="shared" si="382"/>
        <v>Outubro/2022</v>
      </c>
      <c r="BK1518" s="2" t="s">
        <v>5</v>
      </c>
      <c r="BL1518" s="2" t="s">
        <v>6</v>
      </c>
      <c r="BM1518" s="52" t="s">
        <v>1200</v>
      </c>
      <c r="BN1518" s="51">
        <f t="shared" si="381"/>
        <v>32215547.088178061</v>
      </c>
    </row>
    <row r="1519" spans="59:66" x14ac:dyDescent="0.25">
      <c r="BG1519" s="50" t="str">
        <f t="shared" si="380"/>
        <v>2022OutubroArgentina</v>
      </c>
      <c r="BH1519" s="2">
        <v>2022</v>
      </c>
      <c r="BI1519" s="55" t="s">
        <v>63</v>
      </c>
      <c r="BJ1519" s="55" t="str">
        <f t="shared" si="382"/>
        <v>Outubro/2022</v>
      </c>
      <c r="BK1519" s="2" t="s">
        <v>5</v>
      </c>
      <c r="BL1519" s="2" t="s">
        <v>7</v>
      </c>
      <c r="BM1519" s="52" t="s">
        <v>1200</v>
      </c>
      <c r="BN1519" s="51">
        <f t="shared" si="381"/>
        <v>6450139.5424775481</v>
      </c>
    </row>
    <row r="1520" spans="59:66" x14ac:dyDescent="0.25">
      <c r="BG1520" s="50" t="str">
        <f t="shared" si="380"/>
        <v>2022OutubroColômbia</v>
      </c>
      <c r="BH1520" s="2">
        <v>2022</v>
      </c>
      <c r="BI1520" s="55" t="s">
        <v>63</v>
      </c>
      <c r="BJ1520" s="55" t="str">
        <f t="shared" si="382"/>
        <v>Outubro/2022</v>
      </c>
      <c r="BK1520" s="2" t="s">
        <v>5</v>
      </c>
      <c r="BL1520" s="2" t="s">
        <v>8</v>
      </c>
      <c r="BM1520" s="52" t="s">
        <v>1200</v>
      </c>
      <c r="BN1520" s="51">
        <f t="shared" si="381"/>
        <v>966642.16576639004</v>
      </c>
    </row>
    <row r="1521" spans="59:66" x14ac:dyDescent="0.25">
      <c r="BG1521" s="50" t="str">
        <f t="shared" si="380"/>
        <v>2022OutubroChile</v>
      </c>
      <c r="BH1521" s="2">
        <v>2022</v>
      </c>
      <c r="BI1521" s="55" t="s">
        <v>63</v>
      </c>
      <c r="BJ1521" s="55" t="str">
        <f t="shared" si="382"/>
        <v>Outubro/2022</v>
      </c>
      <c r="BK1521" s="2" t="s">
        <v>5</v>
      </c>
      <c r="BL1521" s="2" t="s">
        <v>9</v>
      </c>
      <c r="BM1521" s="52" t="s">
        <v>1200</v>
      </c>
      <c r="BN1521" s="51">
        <f t="shared" si="381"/>
        <v>3181131.4909766652</v>
      </c>
    </row>
    <row r="1522" spans="59:66" x14ac:dyDescent="0.25">
      <c r="BG1522" s="50" t="str">
        <f t="shared" si="380"/>
        <v>2022OutubroPeru</v>
      </c>
      <c r="BH1522" s="2">
        <v>2022</v>
      </c>
      <c r="BI1522" s="55" t="s">
        <v>63</v>
      </c>
      <c r="BJ1522" s="55" t="str">
        <f t="shared" si="382"/>
        <v>Outubro/2022</v>
      </c>
      <c r="BK1522" s="2" t="s">
        <v>5</v>
      </c>
      <c r="BL1522" s="2" t="s">
        <v>10</v>
      </c>
      <c r="BM1522" s="52" t="s">
        <v>1200</v>
      </c>
      <c r="BN1522" s="51">
        <f t="shared" si="381"/>
        <v>1288270.3772850253</v>
      </c>
    </row>
    <row r="1523" spans="59:66" x14ac:dyDescent="0.25">
      <c r="BG1523" s="50" t="str">
        <f t="shared" si="380"/>
        <v>2022OutubroUruguai</v>
      </c>
      <c r="BH1523" s="2">
        <v>2022</v>
      </c>
      <c r="BI1523" s="55" t="s">
        <v>63</v>
      </c>
      <c r="BJ1523" s="55" t="str">
        <f t="shared" si="382"/>
        <v>Outubro/2022</v>
      </c>
      <c r="BK1523" s="2" t="s">
        <v>5</v>
      </c>
      <c r="BL1523" s="2" t="s">
        <v>11</v>
      </c>
      <c r="BM1523" s="52" t="s">
        <v>1200</v>
      </c>
      <c r="BN1523" s="51">
        <f t="shared" si="381"/>
        <v>645013.95424775477</v>
      </c>
    </row>
    <row r="1524" spans="59:66" x14ac:dyDescent="0.25">
      <c r="BG1524" s="50" t="str">
        <f t="shared" si="380"/>
        <v>2022OutubroVenezuela</v>
      </c>
      <c r="BH1524" s="2">
        <v>2022</v>
      </c>
      <c r="BI1524" s="55" t="s">
        <v>63</v>
      </c>
      <c r="BJ1524" s="55" t="str">
        <f t="shared" si="382"/>
        <v>Outubro/2022</v>
      </c>
      <c r="BK1524" s="2" t="s">
        <v>5</v>
      </c>
      <c r="BL1524" s="2" t="s">
        <v>12</v>
      </c>
      <c r="BM1524" s="52" t="s">
        <v>1200</v>
      </c>
      <c r="BN1524" s="51">
        <f t="shared" si="381"/>
        <v>128827.03772850253</v>
      </c>
    </row>
    <row r="1525" spans="59:66" x14ac:dyDescent="0.25">
      <c r="BG1525" s="50" t="str">
        <f t="shared" si="380"/>
        <v>2022OutubroParaguai</v>
      </c>
      <c r="BH1525" s="2">
        <v>2022</v>
      </c>
      <c r="BI1525" s="55" t="s">
        <v>63</v>
      </c>
      <c r="BJ1525" s="55" t="str">
        <f t="shared" si="382"/>
        <v>Outubro/2022</v>
      </c>
      <c r="BK1525" s="2" t="s">
        <v>5</v>
      </c>
      <c r="BL1525" s="2" t="s">
        <v>13</v>
      </c>
      <c r="BM1525" s="52" t="s">
        <v>1200</v>
      </c>
      <c r="BN1525" s="51">
        <f t="shared" si="381"/>
        <v>318113.14909766655</v>
      </c>
    </row>
    <row r="1526" spans="59:66" x14ac:dyDescent="0.25">
      <c r="BG1526" s="50" t="str">
        <f t="shared" si="380"/>
        <v>2022OutubroEquador</v>
      </c>
      <c r="BH1526" s="2">
        <v>2022</v>
      </c>
      <c r="BI1526" s="55" t="s">
        <v>63</v>
      </c>
      <c r="BJ1526" s="55" t="str">
        <f t="shared" si="382"/>
        <v>Outubro/2022</v>
      </c>
      <c r="BK1526" s="2" t="s">
        <v>5</v>
      </c>
      <c r="BL1526" s="2" t="s">
        <v>14</v>
      </c>
      <c r="BM1526" s="52" t="s">
        <v>1200</v>
      </c>
      <c r="BN1526" s="51">
        <f t="shared" si="381"/>
        <v>128827.03772850252</v>
      </c>
    </row>
    <row r="1527" spans="59:66" x14ac:dyDescent="0.25">
      <c r="BG1527" s="50" t="str">
        <f t="shared" si="380"/>
        <v>2022OutubroBolívia</v>
      </c>
      <c r="BH1527" s="2">
        <v>2022</v>
      </c>
      <c r="BI1527" s="55" t="s">
        <v>63</v>
      </c>
      <c r="BJ1527" s="55" t="str">
        <f t="shared" si="382"/>
        <v>Outubro/2022</v>
      </c>
      <c r="BK1527" s="2" t="s">
        <v>5</v>
      </c>
      <c r="BL1527" s="2" t="s">
        <v>15</v>
      </c>
      <c r="BM1527" s="52" t="s">
        <v>1200</v>
      </c>
      <c r="BN1527" s="51">
        <f t="shared" si="381"/>
        <v>318113.14909766649</v>
      </c>
    </row>
    <row r="1528" spans="59:66" x14ac:dyDescent="0.25">
      <c r="BG1528" s="50" t="str">
        <f t="shared" si="380"/>
        <v>2022OutubroOutros - América do Sul</v>
      </c>
      <c r="BH1528" s="2">
        <v>2022</v>
      </c>
      <c r="BI1528" s="55" t="s">
        <v>63</v>
      </c>
      <c r="BJ1528" s="55" t="str">
        <f t="shared" si="382"/>
        <v>Outubro/2022</v>
      </c>
      <c r="BK1528" s="2" t="s">
        <v>5</v>
      </c>
      <c r="BL1528" s="2" t="s">
        <v>1193</v>
      </c>
      <c r="BM1528" s="52" t="s">
        <v>1200</v>
      </c>
      <c r="BN1528" s="51">
        <f t="shared" si="381"/>
        <v>78156.119112474786</v>
      </c>
    </row>
    <row r="1529" spans="59:66" x14ac:dyDescent="0.25">
      <c r="BG1529" s="50" t="str">
        <f t="shared" si="380"/>
        <v>2022NovembroBrasil</v>
      </c>
      <c r="BH1529" s="2">
        <v>2022</v>
      </c>
      <c r="BI1529" s="55" t="s">
        <v>64</v>
      </c>
      <c r="BJ1529" s="55" t="str">
        <f t="shared" si="382"/>
        <v>Novembro/2022</v>
      </c>
      <c r="BK1529" s="2" t="s">
        <v>5</v>
      </c>
      <c r="BL1529" s="2" t="s">
        <v>6</v>
      </c>
      <c r="BM1529" s="52" t="s">
        <v>1200</v>
      </c>
      <c r="BN1529" s="51">
        <f t="shared" si="381"/>
        <v>33591112.463697381</v>
      </c>
    </row>
    <row r="1530" spans="59:66" x14ac:dyDescent="0.25">
      <c r="BG1530" s="50" t="str">
        <f t="shared" si="380"/>
        <v>2022NovembroArgentina</v>
      </c>
      <c r="BH1530" s="2">
        <v>2022</v>
      </c>
      <c r="BI1530" s="55" t="s">
        <v>64</v>
      </c>
      <c r="BJ1530" s="55" t="str">
        <f t="shared" si="382"/>
        <v>Novembro/2022</v>
      </c>
      <c r="BK1530" s="2" t="s">
        <v>5</v>
      </c>
      <c r="BL1530" s="2" t="s">
        <v>7</v>
      </c>
      <c r="BM1530" s="52" t="s">
        <v>1200</v>
      </c>
      <c r="BN1530" s="51">
        <f t="shared" si="381"/>
        <v>6711213.3925905563</v>
      </c>
    </row>
    <row r="1531" spans="59:66" x14ac:dyDescent="0.25">
      <c r="BG1531" s="50" t="str">
        <f t="shared" si="380"/>
        <v>2022NovembroColômbia</v>
      </c>
      <c r="BH1531" s="2">
        <v>2022</v>
      </c>
      <c r="BI1531" s="55" t="s">
        <v>64</v>
      </c>
      <c r="BJ1531" s="55" t="str">
        <f t="shared" si="382"/>
        <v>Novembro/2022</v>
      </c>
      <c r="BK1531" s="2" t="s">
        <v>5</v>
      </c>
      <c r="BL1531" s="2" t="s">
        <v>8</v>
      </c>
      <c r="BM1531" s="52" t="s">
        <v>1200</v>
      </c>
      <c r="BN1531" s="51">
        <f t="shared" si="381"/>
        <v>1007558.1464071984</v>
      </c>
    </row>
    <row r="1532" spans="59:66" x14ac:dyDescent="0.25">
      <c r="BG1532" s="50" t="str">
        <f t="shared" si="380"/>
        <v>2022NovembroChile</v>
      </c>
      <c r="BH1532" s="2">
        <v>2022</v>
      </c>
      <c r="BI1532" s="55" t="s">
        <v>64</v>
      </c>
      <c r="BJ1532" s="55" t="str">
        <f t="shared" si="382"/>
        <v>Novembro/2022</v>
      </c>
      <c r="BK1532" s="2" t="s">
        <v>5</v>
      </c>
      <c r="BL1532" s="2" t="s">
        <v>9</v>
      </c>
      <c r="BM1532" s="52" t="s">
        <v>1200</v>
      </c>
      <c r="BN1532" s="51">
        <f t="shared" si="381"/>
        <v>3311799.8203645302</v>
      </c>
    </row>
    <row r="1533" spans="59:66" x14ac:dyDescent="0.25">
      <c r="BG1533" s="50" t="str">
        <f t="shared" si="380"/>
        <v>2022NovembroPeru</v>
      </c>
      <c r="BH1533" s="2">
        <v>2022</v>
      </c>
      <c r="BI1533" s="55" t="s">
        <v>64</v>
      </c>
      <c r="BJ1533" s="55" t="str">
        <f t="shared" si="382"/>
        <v>Novembro/2022</v>
      </c>
      <c r="BK1533" s="2" t="s">
        <v>5</v>
      </c>
      <c r="BL1533" s="2" t="s">
        <v>10</v>
      </c>
      <c r="BM1533" s="52" t="s">
        <v>1200</v>
      </c>
      <c r="BN1533" s="51">
        <f t="shared" si="381"/>
        <v>1343994.9535553411</v>
      </c>
    </row>
    <row r="1534" spans="59:66" x14ac:dyDescent="0.25">
      <c r="BG1534" s="50" t="str">
        <f t="shared" si="380"/>
        <v>2022NovembroUruguai</v>
      </c>
      <c r="BH1534" s="2">
        <v>2022</v>
      </c>
      <c r="BI1534" s="55" t="s">
        <v>64</v>
      </c>
      <c r="BJ1534" s="55" t="str">
        <f t="shared" si="382"/>
        <v>Novembro/2022</v>
      </c>
      <c r="BK1534" s="2" t="s">
        <v>5</v>
      </c>
      <c r="BL1534" s="2" t="s">
        <v>11</v>
      </c>
      <c r="BM1534" s="52" t="s">
        <v>1200</v>
      </c>
      <c r="BN1534" s="51">
        <f t="shared" si="381"/>
        <v>671121.33925905556</v>
      </c>
    </row>
    <row r="1535" spans="59:66" x14ac:dyDescent="0.25">
      <c r="BG1535" s="50" t="str">
        <f t="shared" si="380"/>
        <v>2022NovembroVenezuela</v>
      </c>
      <c r="BH1535" s="2">
        <v>2022</v>
      </c>
      <c r="BI1535" s="55" t="s">
        <v>64</v>
      </c>
      <c r="BJ1535" s="55" t="str">
        <f t="shared" si="382"/>
        <v>Novembro/2022</v>
      </c>
      <c r="BK1535" s="2" t="s">
        <v>5</v>
      </c>
      <c r="BL1535" s="2" t="s">
        <v>12</v>
      </c>
      <c r="BM1535" s="52" t="s">
        <v>1200</v>
      </c>
      <c r="BN1535" s="51">
        <f t="shared" si="381"/>
        <v>134399.49535553413</v>
      </c>
    </row>
    <row r="1536" spans="59:66" x14ac:dyDescent="0.25">
      <c r="BG1536" s="50" t="str">
        <f t="shared" si="380"/>
        <v>2022NovembroParaguai</v>
      </c>
      <c r="BH1536" s="2">
        <v>2022</v>
      </c>
      <c r="BI1536" s="55" t="s">
        <v>64</v>
      </c>
      <c r="BJ1536" s="55" t="str">
        <f t="shared" si="382"/>
        <v>Novembro/2022</v>
      </c>
      <c r="BK1536" s="2" t="s">
        <v>5</v>
      </c>
      <c r="BL1536" s="2" t="s">
        <v>13</v>
      </c>
      <c r="BM1536" s="52" t="s">
        <v>1200</v>
      </c>
      <c r="BN1536" s="51">
        <f t="shared" si="381"/>
        <v>331179.98203645297</v>
      </c>
    </row>
    <row r="1537" spans="59:66" x14ac:dyDescent="0.25">
      <c r="BG1537" s="50" t="str">
        <f t="shared" si="380"/>
        <v>2022NovembroEquador</v>
      </c>
      <c r="BH1537" s="2">
        <v>2022</v>
      </c>
      <c r="BI1537" s="55" t="s">
        <v>64</v>
      </c>
      <c r="BJ1537" s="55" t="str">
        <f t="shared" si="382"/>
        <v>Novembro/2022</v>
      </c>
      <c r="BK1537" s="2" t="s">
        <v>5</v>
      </c>
      <c r="BL1537" s="2" t="s">
        <v>14</v>
      </c>
      <c r="BM1537" s="52" t="s">
        <v>1200</v>
      </c>
      <c r="BN1537" s="51">
        <f t="shared" si="381"/>
        <v>134399.49535553413</v>
      </c>
    </row>
    <row r="1538" spans="59:66" x14ac:dyDescent="0.25">
      <c r="BG1538" s="50" t="str">
        <f t="shared" si="380"/>
        <v>2022NovembroBolívia</v>
      </c>
      <c r="BH1538" s="2">
        <v>2022</v>
      </c>
      <c r="BI1538" s="55" t="s">
        <v>64</v>
      </c>
      <c r="BJ1538" s="55" t="str">
        <f t="shared" si="382"/>
        <v>Novembro/2022</v>
      </c>
      <c r="BK1538" s="2" t="s">
        <v>5</v>
      </c>
      <c r="BL1538" s="2" t="s">
        <v>15</v>
      </c>
      <c r="BM1538" s="52" t="s">
        <v>1200</v>
      </c>
      <c r="BN1538" s="51">
        <f t="shared" si="381"/>
        <v>331179.98203645303</v>
      </c>
    </row>
    <row r="1539" spans="59:66" x14ac:dyDescent="0.25">
      <c r="BG1539" s="50" t="str">
        <f t="shared" ref="BG1539:BG1602" si="383">BH1539&amp;BI1539&amp;BL1539</f>
        <v>2022NovembroOutros - América do Sul</v>
      </c>
      <c r="BH1539" s="2">
        <v>2022</v>
      </c>
      <c r="BI1539" s="55" t="s">
        <v>64</v>
      </c>
      <c r="BJ1539" s="55" t="str">
        <f t="shared" si="382"/>
        <v>Novembro/2022</v>
      </c>
      <c r="BK1539" s="2" t="s">
        <v>5</v>
      </c>
      <c r="BL1539" s="2" t="s">
        <v>1193</v>
      </c>
      <c r="BM1539" s="52" t="s">
        <v>1200</v>
      </c>
      <c r="BN1539" s="51">
        <f t="shared" ref="BN1539:BN1602" si="384">VLOOKUP(BG1539,AC:AQ,VLOOKUP(BM1539,$BP$2:$BQ$16,2,FALSE),FALSE)</f>
        <v>82819.214453377819</v>
      </c>
    </row>
    <row r="1540" spans="59:66" x14ac:dyDescent="0.25">
      <c r="BG1540" s="50" t="str">
        <f t="shared" si="383"/>
        <v>2022DezembroBrasil</v>
      </c>
      <c r="BH1540" s="2">
        <v>2022</v>
      </c>
      <c r="BI1540" s="55" t="s">
        <v>65</v>
      </c>
      <c r="BJ1540" s="55" t="str">
        <f t="shared" ref="BJ1540:BJ1603" si="385">BI1540&amp;"/"&amp;BH1540</f>
        <v>Dezembro/2022</v>
      </c>
      <c r="BK1540" s="2" t="s">
        <v>5</v>
      </c>
      <c r="BL1540" s="2" t="s">
        <v>6</v>
      </c>
      <c r="BM1540" s="52" t="s">
        <v>1200</v>
      </c>
      <c r="BN1540" s="51">
        <f t="shared" si="384"/>
        <v>34949366.918382421</v>
      </c>
    </row>
    <row r="1541" spans="59:66" x14ac:dyDescent="0.25">
      <c r="BG1541" s="50" t="str">
        <f t="shared" si="383"/>
        <v>2022DezembroArgentina</v>
      </c>
      <c r="BH1541" s="2">
        <v>2022</v>
      </c>
      <c r="BI1541" s="55" t="s">
        <v>65</v>
      </c>
      <c r="BJ1541" s="55" t="str">
        <f t="shared" si="385"/>
        <v>Dezembro/2022</v>
      </c>
      <c r="BK1541" s="2" t="s">
        <v>5</v>
      </c>
      <c r="BL1541" s="2" t="s">
        <v>7</v>
      </c>
      <c r="BM1541" s="52" t="s">
        <v>1200</v>
      </c>
      <c r="BN1541" s="51">
        <f t="shared" si="384"/>
        <v>6989873.383676487</v>
      </c>
    </row>
    <row r="1542" spans="59:66" x14ac:dyDescent="0.25">
      <c r="BG1542" s="50" t="str">
        <f t="shared" si="383"/>
        <v>2022DezembroColômbia</v>
      </c>
      <c r="BH1542" s="2">
        <v>2022</v>
      </c>
      <c r="BI1542" s="55" t="s">
        <v>65</v>
      </c>
      <c r="BJ1542" s="55" t="str">
        <f t="shared" si="385"/>
        <v>Dezembro/2022</v>
      </c>
      <c r="BK1542" s="2" t="s">
        <v>5</v>
      </c>
      <c r="BL1542" s="2" t="s">
        <v>8</v>
      </c>
      <c r="BM1542" s="52" t="s">
        <v>1200</v>
      </c>
      <c r="BN1542" s="51">
        <f t="shared" si="384"/>
        <v>1048481.0075514729</v>
      </c>
    </row>
    <row r="1543" spans="59:66" x14ac:dyDescent="0.25">
      <c r="BG1543" s="50" t="str">
        <f t="shared" si="383"/>
        <v>2022DezembroChile</v>
      </c>
      <c r="BH1543" s="2">
        <v>2022</v>
      </c>
      <c r="BI1543" s="55" t="s">
        <v>65</v>
      </c>
      <c r="BJ1543" s="55" t="str">
        <f t="shared" si="385"/>
        <v>Dezembro/2022</v>
      </c>
      <c r="BK1543" s="2" t="s">
        <v>5</v>
      </c>
      <c r="BL1543" s="2" t="s">
        <v>9</v>
      </c>
      <c r="BM1543" s="52" t="s">
        <v>1200</v>
      </c>
      <c r="BN1543" s="51">
        <f t="shared" si="384"/>
        <v>3442512.6414606688</v>
      </c>
    </row>
    <row r="1544" spans="59:66" x14ac:dyDescent="0.25">
      <c r="BG1544" s="50" t="str">
        <f t="shared" si="383"/>
        <v>2022DezembroPeru</v>
      </c>
      <c r="BH1544" s="2">
        <v>2022</v>
      </c>
      <c r="BI1544" s="55" t="s">
        <v>65</v>
      </c>
      <c r="BJ1544" s="55" t="str">
        <f t="shared" si="385"/>
        <v>Dezembro/2022</v>
      </c>
      <c r="BK1544" s="2" t="s">
        <v>5</v>
      </c>
      <c r="BL1544" s="2" t="s">
        <v>10</v>
      </c>
      <c r="BM1544" s="52" t="s">
        <v>1200</v>
      </c>
      <c r="BN1544" s="51">
        <f t="shared" si="384"/>
        <v>1397974.6767352971</v>
      </c>
    </row>
    <row r="1545" spans="59:66" x14ac:dyDescent="0.25">
      <c r="BG1545" s="50" t="str">
        <f t="shared" si="383"/>
        <v>2022DezembroUruguai</v>
      </c>
      <c r="BH1545" s="2">
        <v>2022</v>
      </c>
      <c r="BI1545" s="55" t="s">
        <v>65</v>
      </c>
      <c r="BJ1545" s="55" t="str">
        <f t="shared" si="385"/>
        <v>Dezembro/2022</v>
      </c>
      <c r="BK1545" s="2" t="s">
        <v>5</v>
      </c>
      <c r="BL1545" s="2" t="s">
        <v>11</v>
      </c>
      <c r="BM1545" s="52" t="s">
        <v>1200</v>
      </c>
      <c r="BN1545" s="51">
        <f t="shared" si="384"/>
        <v>698987.33836764854</v>
      </c>
    </row>
    <row r="1546" spans="59:66" x14ac:dyDescent="0.25">
      <c r="BG1546" s="50" t="str">
        <f t="shared" si="383"/>
        <v>2022DezembroVenezuela</v>
      </c>
      <c r="BH1546" s="2">
        <v>2022</v>
      </c>
      <c r="BI1546" s="55" t="s">
        <v>65</v>
      </c>
      <c r="BJ1546" s="55" t="str">
        <f t="shared" si="385"/>
        <v>Dezembro/2022</v>
      </c>
      <c r="BK1546" s="2" t="s">
        <v>5</v>
      </c>
      <c r="BL1546" s="2" t="s">
        <v>12</v>
      </c>
      <c r="BM1546" s="52" t="s">
        <v>1200</v>
      </c>
      <c r="BN1546" s="51">
        <f t="shared" si="384"/>
        <v>139797.46767352973</v>
      </c>
    </row>
    <row r="1547" spans="59:66" x14ac:dyDescent="0.25">
      <c r="BG1547" s="50" t="str">
        <f t="shared" si="383"/>
        <v>2022DezembroParaguai</v>
      </c>
      <c r="BH1547" s="2">
        <v>2022</v>
      </c>
      <c r="BI1547" s="55" t="s">
        <v>65</v>
      </c>
      <c r="BJ1547" s="55" t="str">
        <f t="shared" si="385"/>
        <v>Dezembro/2022</v>
      </c>
      <c r="BK1547" s="2" t="s">
        <v>5</v>
      </c>
      <c r="BL1547" s="2" t="s">
        <v>13</v>
      </c>
      <c r="BM1547" s="52" t="s">
        <v>1200</v>
      </c>
      <c r="BN1547" s="51">
        <f t="shared" si="384"/>
        <v>344251.26414606691</v>
      </c>
    </row>
    <row r="1548" spans="59:66" x14ac:dyDescent="0.25">
      <c r="BG1548" s="50" t="str">
        <f t="shared" si="383"/>
        <v>2022DezembroEquador</v>
      </c>
      <c r="BH1548" s="2">
        <v>2022</v>
      </c>
      <c r="BI1548" s="55" t="s">
        <v>65</v>
      </c>
      <c r="BJ1548" s="55" t="str">
        <f t="shared" si="385"/>
        <v>Dezembro/2022</v>
      </c>
      <c r="BK1548" s="2" t="s">
        <v>5</v>
      </c>
      <c r="BL1548" s="2" t="s">
        <v>14</v>
      </c>
      <c r="BM1548" s="52" t="s">
        <v>1200</v>
      </c>
      <c r="BN1548" s="51">
        <f t="shared" si="384"/>
        <v>139797.4676735297</v>
      </c>
    </row>
    <row r="1549" spans="59:66" x14ac:dyDescent="0.25">
      <c r="BG1549" s="50" t="str">
        <f t="shared" si="383"/>
        <v>2022DezembroBolívia</v>
      </c>
      <c r="BH1549" s="2">
        <v>2022</v>
      </c>
      <c r="BI1549" s="55" t="s">
        <v>65</v>
      </c>
      <c r="BJ1549" s="55" t="str">
        <f t="shared" si="385"/>
        <v>Dezembro/2022</v>
      </c>
      <c r="BK1549" s="2" t="s">
        <v>5</v>
      </c>
      <c r="BL1549" s="2" t="s">
        <v>15</v>
      </c>
      <c r="BM1549" s="52" t="s">
        <v>1200</v>
      </c>
      <c r="BN1549" s="51">
        <f t="shared" si="384"/>
        <v>344251.26414606691</v>
      </c>
    </row>
    <row r="1550" spans="59:66" x14ac:dyDescent="0.25">
      <c r="BG1550" s="50" t="str">
        <f t="shared" si="383"/>
        <v>2022DezembroOutros - América do Sul</v>
      </c>
      <c r="BH1550" s="2">
        <v>2022</v>
      </c>
      <c r="BI1550" s="55" t="s">
        <v>65</v>
      </c>
      <c r="BJ1550" s="55" t="str">
        <f t="shared" si="385"/>
        <v>Dezembro/2022</v>
      </c>
      <c r="BK1550" s="2" t="s">
        <v>5</v>
      </c>
      <c r="BL1550" s="2" t="s">
        <v>1193</v>
      </c>
      <c r="BM1550" s="52" t="s">
        <v>1200</v>
      </c>
      <c r="BN1550" s="51">
        <f t="shared" si="384"/>
        <v>87482.028713354943</v>
      </c>
    </row>
    <row r="1551" spans="59:66" x14ac:dyDescent="0.25">
      <c r="BG1551" s="50" t="str">
        <f t="shared" si="383"/>
        <v>2022JaneiroBrasil</v>
      </c>
      <c r="BH1551" s="2">
        <v>2022</v>
      </c>
      <c r="BI1551" s="55" t="s">
        <v>16</v>
      </c>
      <c r="BJ1551" s="55" t="str">
        <f t="shared" si="385"/>
        <v>Janeiro/2022</v>
      </c>
      <c r="BK1551" s="2" t="s">
        <v>5</v>
      </c>
      <c r="BL1551" s="2" t="s">
        <v>6</v>
      </c>
      <c r="BM1551" s="52" t="s">
        <v>1199</v>
      </c>
      <c r="BN1551" s="51">
        <f t="shared" si="384"/>
        <v>9754665.8031801023</v>
      </c>
    </row>
    <row r="1552" spans="59:66" x14ac:dyDescent="0.25">
      <c r="BG1552" s="50" t="str">
        <f t="shared" si="383"/>
        <v>2022JaneiroArgentina</v>
      </c>
      <c r="BH1552" s="2">
        <v>2022</v>
      </c>
      <c r="BI1552" s="55" t="s">
        <v>16</v>
      </c>
      <c r="BJ1552" s="55" t="str">
        <f t="shared" si="385"/>
        <v>Janeiro/2022</v>
      </c>
      <c r="BK1552" s="2" t="s">
        <v>5</v>
      </c>
      <c r="BL1552" s="2" t="s">
        <v>7</v>
      </c>
      <c r="BM1552" s="52" t="s">
        <v>1199</v>
      </c>
      <c r="BN1552" s="51">
        <f t="shared" si="384"/>
        <v>1950933.1606360206</v>
      </c>
    </row>
    <row r="1553" spans="59:66" x14ac:dyDescent="0.25">
      <c r="BG1553" s="50" t="str">
        <f t="shared" si="383"/>
        <v>2022JaneiroColômbia</v>
      </c>
      <c r="BH1553" s="2">
        <v>2022</v>
      </c>
      <c r="BI1553" s="55" t="s">
        <v>16</v>
      </c>
      <c r="BJ1553" s="55" t="str">
        <f t="shared" si="385"/>
        <v>Janeiro/2022</v>
      </c>
      <c r="BK1553" s="2" t="s">
        <v>5</v>
      </c>
      <c r="BL1553" s="2" t="s">
        <v>8</v>
      </c>
      <c r="BM1553" s="52" t="s">
        <v>1199</v>
      </c>
      <c r="BN1553" s="51">
        <f t="shared" si="384"/>
        <v>624298.61140352662</v>
      </c>
    </row>
    <row r="1554" spans="59:66" x14ac:dyDescent="0.25">
      <c r="BG1554" s="50" t="str">
        <f t="shared" si="383"/>
        <v>2022JaneiroChile</v>
      </c>
      <c r="BH1554" s="2">
        <v>2022</v>
      </c>
      <c r="BI1554" s="55" t="s">
        <v>16</v>
      </c>
      <c r="BJ1554" s="55" t="str">
        <f t="shared" si="385"/>
        <v>Janeiro/2022</v>
      </c>
      <c r="BK1554" s="2" t="s">
        <v>5</v>
      </c>
      <c r="BL1554" s="2" t="s">
        <v>9</v>
      </c>
      <c r="BM1554" s="52" t="s">
        <v>1199</v>
      </c>
      <c r="BN1554" s="51">
        <f t="shared" si="384"/>
        <v>780373.26425440842</v>
      </c>
    </row>
    <row r="1555" spans="59:66" x14ac:dyDescent="0.25">
      <c r="BG1555" s="50" t="str">
        <f t="shared" si="383"/>
        <v>2022JaneiroPeru</v>
      </c>
      <c r="BH1555" s="2">
        <v>2022</v>
      </c>
      <c r="BI1555" s="55" t="s">
        <v>16</v>
      </c>
      <c r="BJ1555" s="55" t="str">
        <f t="shared" si="385"/>
        <v>Janeiro/2022</v>
      </c>
      <c r="BK1555" s="2" t="s">
        <v>5</v>
      </c>
      <c r="BL1555" s="2" t="s">
        <v>10</v>
      </c>
      <c r="BM1555" s="52" t="s">
        <v>1199</v>
      </c>
      <c r="BN1555" s="51">
        <f t="shared" si="384"/>
        <v>515046.35440790938</v>
      </c>
    </row>
    <row r="1556" spans="59:66" x14ac:dyDescent="0.25">
      <c r="BG1556" s="50" t="str">
        <f t="shared" si="383"/>
        <v>2022JaneiroUruguai</v>
      </c>
      <c r="BH1556" s="2">
        <v>2022</v>
      </c>
      <c r="BI1556" s="55" t="s">
        <v>16</v>
      </c>
      <c r="BJ1556" s="55" t="str">
        <f t="shared" si="385"/>
        <v>Janeiro/2022</v>
      </c>
      <c r="BK1556" s="2" t="s">
        <v>5</v>
      </c>
      <c r="BL1556" s="2" t="s">
        <v>11</v>
      </c>
      <c r="BM1556" s="52" t="s">
        <v>1199</v>
      </c>
      <c r="BN1556" s="51">
        <f t="shared" si="384"/>
        <v>195093.31606360211</v>
      </c>
    </row>
    <row r="1557" spans="59:66" x14ac:dyDescent="0.25">
      <c r="BG1557" s="50" t="str">
        <f t="shared" si="383"/>
        <v>2022JaneiroVenezuela</v>
      </c>
      <c r="BH1557" s="2">
        <v>2022</v>
      </c>
      <c r="BI1557" s="55" t="s">
        <v>16</v>
      </c>
      <c r="BJ1557" s="55" t="str">
        <f t="shared" si="385"/>
        <v>Janeiro/2022</v>
      </c>
      <c r="BK1557" s="2" t="s">
        <v>5</v>
      </c>
      <c r="BL1557" s="2" t="s">
        <v>12</v>
      </c>
      <c r="BM1557" s="52" t="s">
        <v>1199</v>
      </c>
      <c r="BN1557" s="51">
        <f t="shared" si="384"/>
        <v>390186.63212720415</v>
      </c>
    </row>
    <row r="1558" spans="59:66" x14ac:dyDescent="0.25">
      <c r="BG1558" s="50" t="str">
        <f t="shared" si="383"/>
        <v>2022JaneiroParaguai</v>
      </c>
      <c r="BH1558" s="2">
        <v>2022</v>
      </c>
      <c r="BI1558" s="55" t="s">
        <v>16</v>
      </c>
      <c r="BJ1558" s="55" t="str">
        <f t="shared" si="385"/>
        <v>Janeiro/2022</v>
      </c>
      <c r="BK1558" s="2" t="s">
        <v>5</v>
      </c>
      <c r="BL1558" s="2" t="s">
        <v>13</v>
      </c>
      <c r="BM1558" s="52" t="s">
        <v>1199</v>
      </c>
      <c r="BN1558" s="51">
        <f t="shared" si="384"/>
        <v>260644.67026097237</v>
      </c>
    </row>
    <row r="1559" spans="59:66" x14ac:dyDescent="0.25">
      <c r="BG1559" s="50" t="str">
        <f t="shared" si="383"/>
        <v>2022JaneiroEquador</v>
      </c>
      <c r="BH1559" s="2">
        <v>2022</v>
      </c>
      <c r="BI1559" s="55" t="s">
        <v>16</v>
      </c>
      <c r="BJ1559" s="55" t="str">
        <f t="shared" si="385"/>
        <v>Janeiro/2022</v>
      </c>
      <c r="BK1559" s="2" t="s">
        <v>5</v>
      </c>
      <c r="BL1559" s="2" t="s">
        <v>14</v>
      </c>
      <c r="BM1559" s="52" t="s">
        <v>1199</v>
      </c>
      <c r="BN1559" s="51">
        <f t="shared" si="384"/>
        <v>156074.65285088166</v>
      </c>
    </row>
    <row r="1560" spans="59:66" x14ac:dyDescent="0.25">
      <c r="BG1560" s="50" t="str">
        <f t="shared" si="383"/>
        <v>2022JaneiroBolívia</v>
      </c>
      <c r="BH1560" s="2">
        <v>2022</v>
      </c>
      <c r="BI1560" s="55" t="s">
        <v>16</v>
      </c>
      <c r="BJ1560" s="55" t="str">
        <f t="shared" si="385"/>
        <v>Janeiro/2022</v>
      </c>
      <c r="BK1560" s="2" t="s">
        <v>5</v>
      </c>
      <c r="BL1560" s="2" t="s">
        <v>15</v>
      </c>
      <c r="BM1560" s="52" t="s">
        <v>1199</v>
      </c>
      <c r="BN1560" s="51">
        <f t="shared" si="384"/>
        <v>129541.96186623178</v>
      </c>
    </row>
    <row r="1561" spans="59:66" x14ac:dyDescent="0.25">
      <c r="BG1561" s="50" t="str">
        <f t="shared" si="383"/>
        <v>2022JaneiroOutros - América do Sul</v>
      </c>
      <c r="BH1561" s="2">
        <v>2022</v>
      </c>
      <c r="BI1561" s="55" t="s">
        <v>16</v>
      </c>
      <c r="BJ1561" s="55" t="str">
        <f t="shared" si="385"/>
        <v>Janeiro/2022</v>
      </c>
      <c r="BK1561" s="2" t="s">
        <v>5</v>
      </c>
      <c r="BL1561" s="2" t="s">
        <v>1193</v>
      </c>
      <c r="BM1561" s="52" t="s">
        <v>1199</v>
      </c>
      <c r="BN1561" s="51">
        <f t="shared" si="384"/>
        <v>18862.149869162757</v>
      </c>
    </row>
    <row r="1562" spans="59:66" x14ac:dyDescent="0.25">
      <c r="BG1562" s="50" t="str">
        <f t="shared" si="383"/>
        <v>2022FevereiroBrasil</v>
      </c>
      <c r="BH1562" s="2">
        <v>2022</v>
      </c>
      <c r="BI1562" s="55" t="s">
        <v>55</v>
      </c>
      <c r="BJ1562" s="55" t="str">
        <f t="shared" si="385"/>
        <v>Fevereiro/2022</v>
      </c>
      <c r="BK1562" s="2" t="s">
        <v>5</v>
      </c>
      <c r="BL1562" s="2" t="s">
        <v>6</v>
      </c>
      <c r="BM1562" s="52" t="s">
        <v>1199</v>
      </c>
      <c r="BN1562" s="51">
        <f t="shared" si="384"/>
        <v>8809098.1280350871</v>
      </c>
    </row>
    <row r="1563" spans="59:66" x14ac:dyDescent="0.25">
      <c r="BG1563" s="50" t="str">
        <f t="shared" si="383"/>
        <v>2022FevereiroArgentina</v>
      </c>
      <c r="BH1563" s="2">
        <v>2022</v>
      </c>
      <c r="BI1563" s="55" t="s">
        <v>55</v>
      </c>
      <c r="BJ1563" s="55" t="str">
        <f t="shared" si="385"/>
        <v>Fevereiro/2022</v>
      </c>
      <c r="BK1563" s="2" t="s">
        <v>5</v>
      </c>
      <c r="BL1563" s="2" t="s">
        <v>7</v>
      </c>
      <c r="BM1563" s="52" t="s">
        <v>1199</v>
      </c>
      <c r="BN1563" s="51">
        <f t="shared" si="384"/>
        <v>1761819.6256070177</v>
      </c>
    </row>
    <row r="1564" spans="59:66" x14ac:dyDescent="0.25">
      <c r="BG1564" s="50" t="str">
        <f t="shared" si="383"/>
        <v>2022FevereiroColômbia</v>
      </c>
      <c r="BH1564" s="2">
        <v>2022</v>
      </c>
      <c r="BI1564" s="55" t="s">
        <v>55</v>
      </c>
      <c r="BJ1564" s="55" t="str">
        <f t="shared" si="385"/>
        <v>Fevereiro/2022</v>
      </c>
      <c r="BK1564" s="2" t="s">
        <v>5</v>
      </c>
      <c r="BL1564" s="2" t="s">
        <v>8</v>
      </c>
      <c r="BM1564" s="52" t="s">
        <v>1199</v>
      </c>
      <c r="BN1564" s="51">
        <f t="shared" si="384"/>
        <v>548121.66129996104</v>
      </c>
    </row>
    <row r="1565" spans="59:66" x14ac:dyDescent="0.25">
      <c r="BG1565" s="50" t="str">
        <f t="shared" si="383"/>
        <v>2022FevereiroChile</v>
      </c>
      <c r="BH1565" s="2">
        <v>2022</v>
      </c>
      <c r="BI1565" s="55" t="s">
        <v>55</v>
      </c>
      <c r="BJ1565" s="55" t="str">
        <f t="shared" si="385"/>
        <v>Fevereiro/2022</v>
      </c>
      <c r="BK1565" s="2" t="s">
        <v>5</v>
      </c>
      <c r="BL1565" s="2" t="s">
        <v>9</v>
      </c>
      <c r="BM1565" s="52" t="s">
        <v>1199</v>
      </c>
      <c r="BN1565" s="51">
        <f t="shared" si="384"/>
        <v>685152.07662495144</v>
      </c>
    </row>
    <row r="1566" spans="59:66" x14ac:dyDescent="0.25">
      <c r="BG1566" s="50" t="str">
        <f t="shared" si="383"/>
        <v>2022FevereiroPeru</v>
      </c>
      <c r="BH1566" s="2">
        <v>2022</v>
      </c>
      <c r="BI1566" s="55" t="s">
        <v>55</v>
      </c>
      <c r="BJ1566" s="55" t="str">
        <f t="shared" si="385"/>
        <v>Fevereiro/2022</v>
      </c>
      <c r="BK1566" s="2" t="s">
        <v>5</v>
      </c>
      <c r="BL1566" s="2" t="s">
        <v>10</v>
      </c>
      <c r="BM1566" s="52" t="s">
        <v>1199</v>
      </c>
      <c r="BN1566" s="51">
        <f t="shared" si="384"/>
        <v>458073.10265782458</v>
      </c>
    </row>
    <row r="1567" spans="59:66" x14ac:dyDescent="0.25">
      <c r="BG1567" s="50" t="str">
        <f t="shared" si="383"/>
        <v>2022FevereiroUruguai</v>
      </c>
      <c r="BH1567" s="2">
        <v>2022</v>
      </c>
      <c r="BI1567" s="55" t="s">
        <v>55</v>
      </c>
      <c r="BJ1567" s="55" t="str">
        <f t="shared" si="385"/>
        <v>Fevereiro/2022</v>
      </c>
      <c r="BK1567" s="2" t="s">
        <v>5</v>
      </c>
      <c r="BL1567" s="2" t="s">
        <v>11</v>
      </c>
      <c r="BM1567" s="52" t="s">
        <v>1199</v>
      </c>
      <c r="BN1567" s="51">
        <f t="shared" si="384"/>
        <v>176181.96256070177</v>
      </c>
    </row>
    <row r="1568" spans="59:66" x14ac:dyDescent="0.25">
      <c r="BG1568" s="50" t="str">
        <f t="shared" si="383"/>
        <v>2022FevereiroVenezuela</v>
      </c>
      <c r="BH1568" s="2">
        <v>2022</v>
      </c>
      <c r="BI1568" s="55" t="s">
        <v>55</v>
      </c>
      <c r="BJ1568" s="55" t="str">
        <f t="shared" si="385"/>
        <v>Fevereiro/2022</v>
      </c>
      <c r="BK1568" s="2" t="s">
        <v>5</v>
      </c>
      <c r="BL1568" s="2" t="s">
        <v>12</v>
      </c>
      <c r="BM1568" s="52" t="s">
        <v>1199</v>
      </c>
      <c r="BN1568" s="51">
        <f t="shared" si="384"/>
        <v>342576.03831247566</v>
      </c>
    </row>
    <row r="1569" spans="59:66" x14ac:dyDescent="0.25">
      <c r="BG1569" s="50" t="str">
        <f t="shared" si="383"/>
        <v>2022FevereiroParaguai</v>
      </c>
      <c r="BH1569" s="2">
        <v>2022</v>
      </c>
      <c r="BI1569" s="55" t="s">
        <v>55</v>
      </c>
      <c r="BJ1569" s="55" t="str">
        <f t="shared" si="385"/>
        <v>Fevereiro/2022</v>
      </c>
      <c r="BK1569" s="2" t="s">
        <v>5</v>
      </c>
      <c r="BL1569" s="2" t="s">
        <v>13</v>
      </c>
      <c r="BM1569" s="52" t="s">
        <v>1199</v>
      </c>
      <c r="BN1569" s="51">
        <f t="shared" si="384"/>
        <v>234909.28341426901</v>
      </c>
    </row>
    <row r="1570" spans="59:66" x14ac:dyDescent="0.25">
      <c r="BG1570" s="50" t="str">
        <f t="shared" si="383"/>
        <v>2022FevereiroEquador</v>
      </c>
      <c r="BH1570" s="2">
        <v>2022</v>
      </c>
      <c r="BI1570" s="55" t="s">
        <v>55</v>
      </c>
      <c r="BJ1570" s="55" t="str">
        <f t="shared" si="385"/>
        <v>Fevereiro/2022</v>
      </c>
      <c r="BK1570" s="2" t="s">
        <v>5</v>
      </c>
      <c r="BL1570" s="2" t="s">
        <v>14</v>
      </c>
      <c r="BM1570" s="52" t="s">
        <v>1199</v>
      </c>
      <c r="BN1570" s="51">
        <f t="shared" si="384"/>
        <v>146818.30213391816</v>
      </c>
    </row>
    <row r="1571" spans="59:66" x14ac:dyDescent="0.25">
      <c r="BG1571" s="50" t="str">
        <f t="shared" si="383"/>
        <v>2022FevereiroBolívia</v>
      </c>
      <c r="BH1571" s="2">
        <v>2022</v>
      </c>
      <c r="BI1571" s="55" t="s">
        <v>55</v>
      </c>
      <c r="BJ1571" s="55" t="str">
        <f t="shared" si="385"/>
        <v>Fevereiro/2022</v>
      </c>
      <c r="BK1571" s="2" t="s">
        <v>5</v>
      </c>
      <c r="BL1571" s="2" t="s">
        <v>15</v>
      </c>
      <c r="BM1571" s="52" t="s">
        <v>1199</v>
      </c>
      <c r="BN1571" s="51">
        <f t="shared" si="384"/>
        <v>117454.64170713452</v>
      </c>
    </row>
    <row r="1572" spans="59:66" x14ac:dyDescent="0.25">
      <c r="BG1572" s="50" t="str">
        <f t="shared" si="383"/>
        <v>2022FevereiroOutros - América do Sul</v>
      </c>
      <c r="BH1572" s="2">
        <v>2022</v>
      </c>
      <c r="BI1572" s="55" t="s">
        <v>55</v>
      </c>
      <c r="BJ1572" s="55" t="str">
        <f t="shared" si="385"/>
        <v>Fevereiro/2022</v>
      </c>
      <c r="BK1572" s="2" t="s">
        <v>5</v>
      </c>
      <c r="BL1572" s="2" t="s">
        <v>1193</v>
      </c>
      <c r="BM1572" s="52" t="s">
        <v>1199</v>
      </c>
      <c r="BN1572" s="51">
        <f t="shared" si="384"/>
        <v>17943.696874678684</v>
      </c>
    </row>
    <row r="1573" spans="59:66" x14ac:dyDescent="0.25">
      <c r="BG1573" s="50" t="str">
        <f t="shared" si="383"/>
        <v>2022MarçoBrasil</v>
      </c>
      <c r="BH1573" s="2">
        <v>2022</v>
      </c>
      <c r="BI1573" s="55" t="s">
        <v>56</v>
      </c>
      <c r="BJ1573" s="55" t="str">
        <f t="shared" si="385"/>
        <v>Março/2022</v>
      </c>
      <c r="BK1573" s="2" t="s">
        <v>5</v>
      </c>
      <c r="BL1573" s="2" t="s">
        <v>6</v>
      </c>
      <c r="BM1573" s="52" t="s">
        <v>1199</v>
      </c>
      <c r="BN1573" s="51">
        <f t="shared" si="384"/>
        <v>9753329.8569363598</v>
      </c>
    </row>
    <row r="1574" spans="59:66" x14ac:dyDescent="0.25">
      <c r="BG1574" s="50" t="str">
        <f t="shared" si="383"/>
        <v>2022MarçoArgentina</v>
      </c>
      <c r="BH1574" s="2">
        <v>2022</v>
      </c>
      <c r="BI1574" s="55" t="s">
        <v>56</v>
      </c>
      <c r="BJ1574" s="55" t="str">
        <f t="shared" si="385"/>
        <v>Março/2022</v>
      </c>
      <c r="BK1574" s="2" t="s">
        <v>5</v>
      </c>
      <c r="BL1574" s="2" t="s">
        <v>7</v>
      </c>
      <c r="BM1574" s="52" t="s">
        <v>1199</v>
      </c>
      <c r="BN1574" s="51">
        <f t="shared" si="384"/>
        <v>1950665.971387272</v>
      </c>
    </row>
    <row r="1575" spans="59:66" x14ac:dyDescent="0.25">
      <c r="BG1575" s="50" t="str">
        <f t="shared" si="383"/>
        <v>2022MarçoColômbia</v>
      </c>
      <c r="BH1575" s="2">
        <v>2022</v>
      </c>
      <c r="BI1575" s="55" t="s">
        <v>56</v>
      </c>
      <c r="BJ1575" s="55" t="str">
        <f t="shared" si="385"/>
        <v>Março/2022</v>
      </c>
      <c r="BK1575" s="2" t="s">
        <v>5</v>
      </c>
      <c r="BL1575" s="2" t="s">
        <v>8</v>
      </c>
      <c r="BM1575" s="52" t="s">
        <v>1199</v>
      </c>
      <c r="BN1575" s="51">
        <f t="shared" si="384"/>
        <v>624213.11084392702</v>
      </c>
    </row>
    <row r="1576" spans="59:66" x14ac:dyDescent="0.25">
      <c r="BG1576" s="50" t="str">
        <f t="shared" si="383"/>
        <v>2022MarçoChile</v>
      </c>
      <c r="BH1576" s="2">
        <v>2022</v>
      </c>
      <c r="BI1576" s="55" t="s">
        <v>56</v>
      </c>
      <c r="BJ1576" s="55" t="str">
        <f t="shared" si="385"/>
        <v>Março/2022</v>
      </c>
      <c r="BK1576" s="2" t="s">
        <v>5</v>
      </c>
      <c r="BL1576" s="2" t="s">
        <v>9</v>
      </c>
      <c r="BM1576" s="52" t="s">
        <v>1199</v>
      </c>
      <c r="BN1576" s="51">
        <f t="shared" si="384"/>
        <v>780266.38855490868</v>
      </c>
    </row>
    <row r="1577" spans="59:66" x14ac:dyDescent="0.25">
      <c r="BG1577" s="50" t="str">
        <f t="shared" si="383"/>
        <v>2022MarçoPeru</v>
      </c>
      <c r="BH1577" s="2">
        <v>2022</v>
      </c>
      <c r="BI1577" s="55" t="s">
        <v>56</v>
      </c>
      <c r="BJ1577" s="55" t="str">
        <f t="shared" si="385"/>
        <v>Março/2022</v>
      </c>
      <c r="BK1577" s="2" t="s">
        <v>5</v>
      </c>
      <c r="BL1577" s="2" t="s">
        <v>10</v>
      </c>
      <c r="BM1577" s="52" t="s">
        <v>1199</v>
      </c>
      <c r="BN1577" s="51">
        <f t="shared" si="384"/>
        <v>514975.81644623983</v>
      </c>
    </row>
    <row r="1578" spans="59:66" x14ac:dyDescent="0.25">
      <c r="BG1578" s="50" t="str">
        <f t="shared" si="383"/>
        <v>2022MarçoUruguai</v>
      </c>
      <c r="BH1578" s="2">
        <v>2022</v>
      </c>
      <c r="BI1578" s="55" t="s">
        <v>56</v>
      </c>
      <c r="BJ1578" s="55" t="str">
        <f t="shared" si="385"/>
        <v>Março/2022</v>
      </c>
      <c r="BK1578" s="2" t="s">
        <v>5</v>
      </c>
      <c r="BL1578" s="2" t="s">
        <v>11</v>
      </c>
      <c r="BM1578" s="52" t="s">
        <v>1199</v>
      </c>
      <c r="BN1578" s="51">
        <f t="shared" si="384"/>
        <v>195066.5971387272</v>
      </c>
    </row>
    <row r="1579" spans="59:66" x14ac:dyDescent="0.25">
      <c r="BG1579" s="50" t="str">
        <f t="shared" si="383"/>
        <v>2022MarçoVenezuela</v>
      </c>
      <c r="BH1579" s="2">
        <v>2022</v>
      </c>
      <c r="BI1579" s="55" t="s">
        <v>56</v>
      </c>
      <c r="BJ1579" s="55" t="str">
        <f t="shared" si="385"/>
        <v>Março/2022</v>
      </c>
      <c r="BK1579" s="2" t="s">
        <v>5</v>
      </c>
      <c r="BL1579" s="2" t="s">
        <v>12</v>
      </c>
      <c r="BM1579" s="52" t="s">
        <v>1199</v>
      </c>
      <c r="BN1579" s="51">
        <f t="shared" si="384"/>
        <v>390133.19427745446</v>
      </c>
    </row>
    <row r="1580" spans="59:66" x14ac:dyDescent="0.25">
      <c r="BG1580" s="50" t="str">
        <f t="shared" si="383"/>
        <v>2022MarçoParaguai</v>
      </c>
      <c r="BH1580" s="2">
        <v>2022</v>
      </c>
      <c r="BI1580" s="55" t="s">
        <v>56</v>
      </c>
      <c r="BJ1580" s="55" t="str">
        <f t="shared" si="385"/>
        <v>Março/2022</v>
      </c>
      <c r="BK1580" s="2" t="s">
        <v>5</v>
      </c>
      <c r="BL1580" s="2" t="s">
        <v>13</v>
      </c>
      <c r="BM1580" s="52" t="s">
        <v>1199</v>
      </c>
      <c r="BN1580" s="51">
        <f t="shared" si="384"/>
        <v>260608.97377733953</v>
      </c>
    </row>
    <row r="1581" spans="59:66" x14ac:dyDescent="0.25">
      <c r="BG1581" s="50" t="str">
        <f t="shared" si="383"/>
        <v>2022MarçoEquador</v>
      </c>
      <c r="BH1581" s="2">
        <v>2022</v>
      </c>
      <c r="BI1581" s="55" t="s">
        <v>56</v>
      </c>
      <c r="BJ1581" s="55" t="str">
        <f t="shared" si="385"/>
        <v>Março/2022</v>
      </c>
      <c r="BK1581" s="2" t="s">
        <v>5</v>
      </c>
      <c r="BL1581" s="2" t="s">
        <v>14</v>
      </c>
      <c r="BM1581" s="52" t="s">
        <v>1199</v>
      </c>
      <c r="BN1581" s="51">
        <f t="shared" si="384"/>
        <v>156053.27771098175</v>
      </c>
    </row>
    <row r="1582" spans="59:66" x14ac:dyDescent="0.25">
      <c r="BG1582" s="50" t="str">
        <f t="shared" si="383"/>
        <v>2022MarçoBolívia</v>
      </c>
      <c r="BH1582" s="2">
        <v>2022</v>
      </c>
      <c r="BI1582" s="55" t="s">
        <v>56</v>
      </c>
      <c r="BJ1582" s="55" t="str">
        <f t="shared" si="385"/>
        <v>Março/2022</v>
      </c>
      <c r="BK1582" s="2" t="s">
        <v>5</v>
      </c>
      <c r="BL1582" s="2" t="s">
        <v>15</v>
      </c>
      <c r="BM1582" s="52" t="s">
        <v>1199</v>
      </c>
      <c r="BN1582" s="51">
        <f t="shared" si="384"/>
        <v>129524.22050011487</v>
      </c>
    </row>
    <row r="1583" spans="59:66" x14ac:dyDescent="0.25">
      <c r="BG1583" s="50" t="str">
        <f t="shared" si="383"/>
        <v>2022MarçoOutros - América do Sul</v>
      </c>
      <c r="BH1583" s="2">
        <v>2022</v>
      </c>
      <c r="BI1583" s="55" t="s">
        <v>56</v>
      </c>
      <c r="BJ1583" s="55" t="str">
        <f t="shared" si="385"/>
        <v>Março/2022</v>
      </c>
      <c r="BK1583" s="2" t="s">
        <v>5</v>
      </c>
      <c r="BL1583" s="2" t="s">
        <v>1193</v>
      </c>
      <c r="BM1583" s="52" t="s">
        <v>1199</v>
      </c>
      <c r="BN1583" s="51">
        <f t="shared" si="384"/>
        <v>20883.169346697694</v>
      </c>
    </row>
    <row r="1584" spans="59:66" x14ac:dyDescent="0.25">
      <c r="BG1584" s="50" t="str">
        <f t="shared" si="383"/>
        <v>2022AbrilBrasil</v>
      </c>
      <c r="BH1584" s="2">
        <v>2022</v>
      </c>
      <c r="BI1584" s="55" t="s">
        <v>57</v>
      </c>
      <c r="BJ1584" s="55" t="str">
        <f t="shared" si="385"/>
        <v>Abril/2022</v>
      </c>
      <c r="BK1584" s="2" t="s">
        <v>5</v>
      </c>
      <c r="BL1584" s="2" t="s">
        <v>6</v>
      </c>
      <c r="BM1584" s="52" t="s">
        <v>1199</v>
      </c>
      <c r="BN1584" s="51">
        <f t="shared" si="384"/>
        <v>10716204.246634869</v>
      </c>
    </row>
    <row r="1585" spans="59:66" x14ac:dyDescent="0.25">
      <c r="BG1585" s="50" t="str">
        <f t="shared" si="383"/>
        <v>2022AbrilArgentina</v>
      </c>
      <c r="BH1585" s="2">
        <v>2022</v>
      </c>
      <c r="BI1585" s="55" t="s">
        <v>57</v>
      </c>
      <c r="BJ1585" s="55" t="str">
        <f t="shared" si="385"/>
        <v>Abril/2022</v>
      </c>
      <c r="BK1585" s="2" t="s">
        <v>5</v>
      </c>
      <c r="BL1585" s="2" t="s">
        <v>7</v>
      </c>
      <c r="BM1585" s="52" t="s">
        <v>1199</v>
      </c>
      <c r="BN1585" s="51">
        <f t="shared" si="384"/>
        <v>2143240.8493269738</v>
      </c>
    </row>
    <row r="1586" spans="59:66" x14ac:dyDescent="0.25">
      <c r="BG1586" s="50" t="str">
        <f t="shared" si="383"/>
        <v>2022AbrilColômbia</v>
      </c>
      <c r="BH1586" s="2">
        <v>2022</v>
      </c>
      <c r="BI1586" s="55" t="s">
        <v>57</v>
      </c>
      <c r="BJ1586" s="55" t="str">
        <f t="shared" si="385"/>
        <v>Abril/2022</v>
      </c>
      <c r="BK1586" s="2" t="s">
        <v>5</v>
      </c>
      <c r="BL1586" s="2" t="s">
        <v>8</v>
      </c>
      <c r="BM1586" s="52" t="s">
        <v>1199</v>
      </c>
      <c r="BN1586" s="51">
        <f t="shared" si="384"/>
        <v>685837.07178463158</v>
      </c>
    </row>
    <row r="1587" spans="59:66" x14ac:dyDescent="0.25">
      <c r="BG1587" s="50" t="str">
        <f t="shared" si="383"/>
        <v>2022AbrilChile</v>
      </c>
      <c r="BH1587" s="2">
        <v>2022</v>
      </c>
      <c r="BI1587" s="55" t="s">
        <v>57</v>
      </c>
      <c r="BJ1587" s="55" t="str">
        <f t="shared" si="385"/>
        <v>Abril/2022</v>
      </c>
      <c r="BK1587" s="2" t="s">
        <v>5</v>
      </c>
      <c r="BL1587" s="2" t="s">
        <v>9</v>
      </c>
      <c r="BM1587" s="52" t="s">
        <v>1199</v>
      </c>
      <c r="BN1587" s="51">
        <f t="shared" si="384"/>
        <v>876780.34745194379</v>
      </c>
    </row>
    <row r="1588" spans="59:66" x14ac:dyDescent="0.25">
      <c r="BG1588" s="50" t="str">
        <f t="shared" si="383"/>
        <v>2022AbrilPeru</v>
      </c>
      <c r="BH1588" s="2">
        <v>2022</v>
      </c>
      <c r="BI1588" s="55" t="s">
        <v>57</v>
      </c>
      <c r="BJ1588" s="55" t="str">
        <f t="shared" si="385"/>
        <v>Abril/2022</v>
      </c>
      <c r="BK1588" s="2" t="s">
        <v>5</v>
      </c>
      <c r="BL1588" s="2" t="s">
        <v>10</v>
      </c>
      <c r="BM1588" s="52" t="s">
        <v>1199</v>
      </c>
      <c r="BN1588" s="51">
        <f t="shared" si="384"/>
        <v>565036.22391347494</v>
      </c>
    </row>
    <row r="1589" spans="59:66" x14ac:dyDescent="0.25">
      <c r="BG1589" s="50" t="str">
        <f t="shared" si="383"/>
        <v>2022AbrilUruguai</v>
      </c>
      <c r="BH1589" s="2">
        <v>2022</v>
      </c>
      <c r="BI1589" s="55" t="s">
        <v>57</v>
      </c>
      <c r="BJ1589" s="55" t="str">
        <f t="shared" si="385"/>
        <v>Abril/2022</v>
      </c>
      <c r="BK1589" s="2" t="s">
        <v>5</v>
      </c>
      <c r="BL1589" s="2" t="s">
        <v>11</v>
      </c>
      <c r="BM1589" s="52" t="s">
        <v>1199</v>
      </c>
      <c r="BN1589" s="51">
        <f t="shared" si="384"/>
        <v>214324.08493269735</v>
      </c>
    </row>
    <row r="1590" spans="59:66" x14ac:dyDescent="0.25">
      <c r="BG1590" s="50" t="str">
        <f t="shared" si="383"/>
        <v>2022AbrilVenezuela</v>
      </c>
      <c r="BH1590" s="2">
        <v>2022</v>
      </c>
      <c r="BI1590" s="55" t="s">
        <v>57</v>
      </c>
      <c r="BJ1590" s="55" t="str">
        <f t="shared" si="385"/>
        <v>Abril/2022</v>
      </c>
      <c r="BK1590" s="2" t="s">
        <v>5</v>
      </c>
      <c r="BL1590" s="2" t="s">
        <v>12</v>
      </c>
      <c r="BM1590" s="52" t="s">
        <v>1199</v>
      </c>
      <c r="BN1590" s="51">
        <f t="shared" si="384"/>
        <v>438390.17372597189</v>
      </c>
    </row>
    <row r="1591" spans="59:66" x14ac:dyDescent="0.25">
      <c r="BG1591" s="50" t="str">
        <f t="shared" si="383"/>
        <v>2022AbrilParaguai</v>
      </c>
      <c r="BH1591" s="2">
        <v>2022</v>
      </c>
      <c r="BI1591" s="55" t="s">
        <v>57</v>
      </c>
      <c r="BJ1591" s="55" t="str">
        <f t="shared" si="385"/>
        <v>Abril/2022</v>
      </c>
      <c r="BK1591" s="2" t="s">
        <v>5</v>
      </c>
      <c r="BL1591" s="2" t="s">
        <v>13</v>
      </c>
      <c r="BM1591" s="52" t="s">
        <v>1199</v>
      </c>
      <c r="BN1591" s="51">
        <f t="shared" si="384"/>
        <v>285245.87303769909</v>
      </c>
    </row>
    <row r="1592" spans="59:66" x14ac:dyDescent="0.25">
      <c r="BG1592" s="50" t="str">
        <f t="shared" si="383"/>
        <v>2022AbrilEquador</v>
      </c>
      <c r="BH1592" s="2">
        <v>2022</v>
      </c>
      <c r="BI1592" s="55" t="s">
        <v>57</v>
      </c>
      <c r="BJ1592" s="55" t="str">
        <f t="shared" si="385"/>
        <v>Abril/2022</v>
      </c>
      <c r="BK1592" s="2" t="s">
        <v>5</v>
      </c>
      <c r="BL1592" s="2" t="s">
        <v>14</v>
      </c>
      <c r="BM1592" s="52" t="s">
        <v>1199</v>
      </c>
      <c r="BN1592" s="51">
        <f t="shared" si="384"/>
        <v>165614.06562981161</v>
      </c>
    </row>
    <row r="1593" spans="59:66" x14ac:dyDescent="0.25">
      <c r="BG1593" s="50" t="str">
        <f t="shared" si="383"/>
        <v>2022AbrilBolívia</v>
      </c>
      <c r="BH1593" s="2">
        <v>2022</v>
      </c>
      <c r="BI1593" s="55" t="s">
        <v>57</v>
      </c>
      <c r="BJ1593" s="55" t="str">
        <f t="shared" si="385"/>
        <v>Abril/2022</v>
      </c>
      <c r="BK1593" s="2" t="s">
        <v>5</v>
      </c>
      <c r="BL1593" s="2" t="s">
        <v>15</v>
      </c>
      <c r="BM1593" s="52" t="s">
        <v>1199</v>
      </c>
      <c r="BN1593" s="51">
        <f t="shared" si="384"/>
        <v>138726.13497461868</v>
      </c>
    </row>
    <row r="1594" spans="59:66" x14ac:dyDescent="0.25">
      <c r="BG1594" s="50" t="str">
        <f t="shared" si="383"/>
        <v>2022AbrilOutros - América do Sul</v>
      </c>
      <c r="BH1594" s="2">
        <v>2022</v>
      </c>
      <c r="BI1594" s="55" t="s">
        <v>57</v>
      </c>
      <c r="BJ1594" s="55" t="str">
        <f t="shared" si="385"/>
        <v>Abril/2022</v>
      </c>
      <c r="BK1594" s="2" t="s">
        <v>5</v>
      </c>
      <c r="BL1594" s="2" t="s">
        <v>1193</v>
      </c>
      <c r="BM1594" s="52" t="s">
        <v>1199</v>
      </c>
      <c r="BN1594" s="51">
        <f t="shared" si="384"/>
        <v>23893.563199334963</v>
      </c>
    </row>
    <row r="1595" spans="59:66" x14ac:dyDescent="0.25">
      <c r="BG1595" s="50" t="str">
        <f t="shared" si="383"/>
        <v>2022MaioBrasil</v>
      </c>
      <c r="BH1595" s="2">
        <v>2022</v>
      </c>
      <c r="BI1595" s="55" t="s">
        <v>58</v>
      </c>
      <c r="BJ1595" s="55" t="str">
        <f t="shared" si="385"/>
        <v>Maio/2022</v>
      </c>
      <c r="BK1595" s="2" t="s">
        <v>5</v>
      </c>
      <c r="BL1595" s="2" t="s">
        <v>6</v>
      </c>
      <c r="BM1595" s="52" t="s">
        <v>1199</v>
      </c>
      <c r="BN1595" s="51">
        <f t="shared" si="384"/>
        <v>11679062.309938606</v>
      </c>
    </row>
    <row r="1596" spans="59:66" x14ac:dyDescent="0.25">
      <c r="BG1596" s="50" t="str">
        <f t="shared" si="383"/>
        <v>2022MaioArgentina</v>
      </c>
      <c r="BH1596" s="2">
        <v>2022</v>
      </c>
      <c r="BI1596" s="55" t="s">
        <v>58</v>
      </c>
      <c r="BJ1596" s="55" t="str">
        <f t="shared" si="385"/>
        <v>Maio/2022</v>
      </c>
      <c r="BK1596" s="2" t="s">
        <v>5</v>
      </c>
      <c r="BL1596" s="2" t="s">
        <v>7</v>
      </c>
      <c r="BM1596" s="52" t="s">
        <v>1199</v>
      </c>
      <c r="BN1596" s="51">
        <f t="shared" si="384"/>
        <v>2335812.4619877213</v>
      </c>
    </row>
    <row r="1597" spans="59:66" x14ac:dyDescent="0.25">
      <c r="BG1597" s="50" t="str">
        <f t="shared" si="383"/>
        <v>2022MaioColômbia</v>
      </c>
      <c r="BH1597" s="2">
        <v>2022</v>
      </c>
      <c r="BI1597" s="55" t="s">
        <v>58</v>
      </c>
      <c r="BJ1597" s="55" t="str">
        <f t="shared" si="385"/>
        <v>Maio/2022</v>
      </c>
      <c r="BK1597" s="2" t="s">
        <v>5</v>
      </c>
      <c r="BL1597" s="2" t="s">
        <v>8</v>
      </c>
      <c r="BM1597" s="52" t="s">
        <v>1199</v>
      </c>
      <c r="BN1597" s="51">
        <f t="shared" si="384"/>
        <v>747459.98783607071</v>
      </c>
    </row>
    <row r="1598" spans="59:66" x14ac:dyDescent="0.25">
      <c r="BG1598" s="50" t="str">
        <f t="shared" si="383"/>
        <v>2022MaioChile</v>
      </c>
      <c r="BH1598" s="2">
        <v>2022</v>
      </c>
      <c r="BI1598" s="55" t="s">
        <v>58</v>
      </c>
      <c r="BJ1598" s="55" t="str">
        <f t="shared" si="385"/>
        <v>Maio/2022</v>
      </c>
      <c r="BK1598" s="2" t="s">
        <v>5</v>
      </c>
      <c r="BL1598" s="2" t="s">
        <v>9</v>
      </c>
      <c r="BM1598" s="52" t="s">
        <v>1199</v>
      </c>
      <c r="BN1598" s="51">
        <f t="shared" si="384"/>
        <v>973255.19249488355</v>
      </c>
    </row>
    <row r="1599" spans="59:66" x14ac:dyDescent="0.25">
      <c r="BG1599" s="50" t="str">
        <f t="shared" si="383"/>
        <v>2022MaioPeru</v>
      </c>
      <c r="BH1599" s="2">
        <v>2022</v>
      </c>
      <c r="BI1599" s="55" t="s">
        <v>58</v>
      </c>
      <c r="BJ1599" s="55" t="str">
        <f t="shared" si="385"/>
        <v>Maio/2022</v>
      </c>
      <c r="BK1599" s="2" t="s">
        <v>5</v>
      </c>
      <c r="BL1599" s="2" t="s">
        <v>10</v>
      </c>
      <c r="BM1599" s="52" t="s">
        <v>1199</v>
      </c>
      <c r="BN1599" s="51">
        <f t="shared" si="384"/>
        <v>615097.28165676654</v>
      </c>
    </row>
    <row r="1600" spans="59:66" x14ac:dyDescent="0.25">
      <c r="BG1600" s="50" t="str">
        <f t="shared" si="383"/>
        <v>2022MaioUruguai</v>
      </c>
      <c r="BH1600" s="2">
        <v>2022</v>
      </c>
      <c r="BI1600" s="55" t="s">
        <v>58</v>
      </c>
      <c r="BJ1600" s="55" t="str">
        <f t="shared" si="385"/>
        <v>Maio/2022</v>
      </c>
      <c r="BK1600" s="2" t="s">
        <v>5</v>
      </c>
      <c r="BL1600" s="2" t="s">
        <v>11</v>
      </c>
      <c r="BM1600" s="52" t="s">
        <v>1199</v>
      </c>
      <c r="BN1600" s="51">
        <f t="shared" si="384"/>
        <v>233581.24619877207</v>
      </c>
    </row>
    <row r="1601" spans="59:66" x14ac:dyDescent="0.25">
      <c r="BG1601" s="50" t="str">
        <f t="shared" si="383"/>
        <v>2022MaioVenezuela</v>
      </c>
      <c r="BH1601" s="2">
        <v>2022</v>
      </c>
      <c r="BI1601" s="55" t="s">
        <v>58</v>
      </c>
      <c r="BJ1601" s="55" t="str">
        <f t="shared" si="385"/>
        <v>Maio/2022</v>
      </c>
      <c r="BK1601" s="2" t="s">
        <v>5</v>
      </c>
      <c r="BL1601" s="2" t="s">
        <v>12</v>
      </c>
      <c r="BM1601" s="52" t="s">
        <v>1199</v>
      </c>
      <c r="BN1601" s="51">
        <f t="shared" si="384"/>
        <v>486627.59624744189</v>
      </c>
    </row>
    <row r="1602" spans="59:66" x14ac:dyDescent="0.25">
      <c r="BG1602" s="50" t="str">
        <f t="shared" si="383"/>
        <v>2022MaioParaguai</v>
      </c>
      <c r="BH1602" s="2">
        <v>2022</v>
      </c>
      <c r="BI1602" s="55" t="s">
        <v>58</v>
      </c>
      <c r="BJ1602" s="55" t="str">
        <f t="shared" si="385"/>
        <v>Maio/2022</v>
      </c>
      <c r="BK1602" s="2" t="s">
        <v>5</v>
      </c>
      <c r="BL1602" s="2" t="s">
        <v>13</v>
      </c>
      <c r="BM1602" s="52" t="s">
        <v>1199</v>
      </c>
      <c r="BN1602" s="51">
        <f t="shared" si="384"/>
        <v>309884.45329037093</v>
      </c>
    </row>
    <row r="1603" spans="59:66" x14ac:dyDescent="0.25">
      <c r="BG1603" s="50" t="str">
        <f t="shared" ref="BG1603:BG1666" si="386">BH1603&amp;BI1603&amp;BL1603</f>
        <v>2022MaioEquador</v>
      </c>
      <c r="BH1603" s="2">
        <v>2022</v>
      </c>
      <c r="BI1603" s="55" t="s">
        <v>58</v>
      </c>
      <c r="BJ1603" s="55" t="str">
        <f t="shared" si="385"/>
        <v>Maio/2022</v>
      </c>
      <c r="BK1603" s="2" t="s">
        <v>5</v>
      </c>
      <c r="BL1603" s="2" t="s">
        <v>14</v>
      </c>
      <c r="BM1603" s="52" t="s">
        <v>1199</v>
      </c>
      <c r="BN1603" s="51">
        <f t="shared" ref="BN1603:BN1666" si="387">VLOOKUP(BG1603,AC:AQ,VLOOKUP(BM1603,$BP$2:$BQ$16,2,FALSE),FALSE)</f>
        <v>175185.93464907908</v>
      </c>
    </row>
    <row r="1604" spans="59:66" x14ac:dyDescent="0.25">
      <c r="BG1604" s="50" t="str">
        <f t="shared" si="386"/>
        <v>2022MaioBolívia</v>
      </c>
      <c r="BH1604" s="2">
        <v>2022</v>
      </c>
      <c r="BI1604" s="55" t="s">
        <v>58</v>
      </c>
      <c r="BJ1604" s="55" t="str">
        <f t="shared" ref="BJ1604:BJ1667" si="388">BI1604&amp;"/"&amp;BH1604</f>
        <v>Maio/2022</v>
      </c>
      <c r="BK1604" s="2" t="s">
        <v>5</v>
      </c>
      <c r="BL1604" s="2" t="s">
        <v>15</v>
      </c>
      <c r="BM1604" s="52" t="s">
        <v>1199</v>
      </c>
      <c r="BN1604" s="51">
        <f t="shared" si="387"/>
        <v>147934.78925922237</v>
      </c>
    </row>
    <row r="1605" spans="59:66" x14ac:dyDescent="0.25">
      <c r="BG1605" s="50" t="str">
        <f t="shared" si="386"/>
        <v>2022MaioOutros - América do Sul</v>
      </c>
      <c r="BH1605" s="2">
        <v>2022</v>
      </c>
      <c r="BI1605" s="55" t="s">
        <v>58</v>
      </c>
      <c r="BJ1605" s="55" t="str">
        <f t="shared" si="388"/>
        <v>Maio/2022</v>
      </c>
      <c r="BK1605" s="2" t="s">
        <v>5</v>
      </c>
      <c r="BL1605" s="2" t="s">
        <v>1193</v>
      </c>
      <c r="BM1605" s="52" t="s">
        <v>1199</v>
      </c>
      <c r="BN1605" s="51">
        <f t="shared" si="387"/>
        <v>26963.438745089767</v>
      </c>
    </row>
    <row r="1606" spans="59:66" x14ac:dyDescent="0.25">
      <c r="BG1606" s="50" t="str">
        <f t="shared" si="386"/>
        <v>2022JunhoBrasil</v>
      </c>
      <c r="BH1606" s="2">
        <v>2022</v>
      </c>
      <c r="BI1606" s="55" t="s">
        <v>59</v>
      </c>
      <c r="BJ1606" s="55" t="str">
        <f t="shared" si="388"/>
        <v>Junho/2022</v>
      </c>
      <c r="BK1606" s="2" t="s">
        <v>5</v>
      </c>
      <c r="BL1606" s="2" t="s">
        <v>6</v>
      </c>
      <c r="BM1606" s="52" t="s">
        <v>1199</v>
      </c>
      <c r="BN1606" s="51">
        <f t="shared" si="387"/>
        <v>12641904.803160073</v>
      </c>
    </row>
    <row r="1607" spans="59:66" x14ac:dyDescent="0.25">
      <c r="BG1607" s="50" t="str">
        <f t="shared" si="386"/>
        <v>2022JunhoArgentina</v>
      </c>
      <c r="BH1607" s="2">
        <v>2022</v>
      </c>
      <c r="BI1607" s="55" t="s">
        <v>59</v>
      </c>
      <c r="BJ1607" s="55" t="str">
        <f t="shared" si="388"/>
        <v>Junho/2022</v>
      </c>
      <c r="BK1607" s="2" t="s">
        <v>5</v>
      </c>
      <c r="BL1607" s="2" t="s">
        <v>7</v>
      </c>
      <c r="BM1607" s="52" t="s">
        <v>1199</v>
      </c>
      <c r="BN1607" s="51">
        <f t="shared" si="387"/>
        <v>2528380.9606320155</v>
      </c>
    </row>
    <row r="1608" spans="59:66" x14ac:dyDescent="0.25">
      <c r="BG1608" s="50" t="str">
        <f t="shared" si="386"/>
        <v>2022JunhoColômbia</v>
      </c>
      <c r="BH1608" s="2">
        <v>2022</v>
      </c>
      <c r="BI1608" s="55" t="s">
        <v>59</v>
      </c>
      <c r="BJ1608" s="55" t="str">
        <f t="shared" si="388"/>
        <v>Junho/2022</v>
      </c>
      <c r="BK1608" s="2" t="s">
        <v>5</v>
      </c>
      <c r="BL1608" s="2" t="s">
        <v>8</v>
      </c>
      <c r="BM1608" s="52" t="s">
        <v>1199</v>
      </c>
      <c r="BN1608" s="51">
        <f t="shared" si="387"/>
        <v>809081.90740224486</v>
      </c>
    </row>
    <row r="1609" spans="59:66" x14ac:dyDescent="0.25">
      <c r="BG1609" s="50" t="str">
        <f t="shared" si="386"/>
        <v>2022JunhoChile</v>
      </c>
      <c r="BH1609" s="2">
        <v>2022</v>
      </c>
      <c r="BI1609" s="55" t="s">
        <v>59</v>
      </c>
      <c r="BJ1609" s="55" t="str">
        <f t="shared" si="388"/>
        <v>Junho/2022</v>
      </c>
      <c r="BK1609" s="2" t="s">
        <v>5</v>
      </c>
      <c r="BL1609" s="2" t="s">
        <v>9</v>
      </c>
      <c r="BM1609" s="52" t="s">
        <v>1199</v>
      </c>
      <c r="BN1609" s="51">
        <f t="shared" si="387"/>
        <v>1069699.6371904681</v>
      </c>
    </row>
    <row r="1610" spans="59:66" x14ac:dyDescent="0.25">
      <c r="BG1610" s="50" t="str">
        <f t="shared" si="386"/>
        <v>2022JunhoPeru</v>
      </c>
      <c r="BH1610" s="2">
        <v>2022</v>
      </c>
      <c r="BI1610" s="55" t="s">
        <v>59</v>
      </c>
      <c r="BJ1610" s="55" t="str">
        <f t="shared" si="388"/>
        <v>Junho/2022</v>
      </c>
      <c r="BK1610" s="2" t="s">
        <v>5</v>
      </c>
      <c r="BL1610" s="2" t="s">
        <v>10</v>
      </c>
      <c r="BM1610" s="52" t="s">
        <v>1199</v>
      </c>
      <c r="BN1610" s="51">
        <f t="shared" si="387"/>
        <v>665158.68348934536</v>
      </c>
    </row>
    <row r="1611" spans="59:66" x14ac:dyDescent="0.25">
      <c r="BG1611" s="50" t="str">
        <f t="shared" si="386"/>
        <v>2022JunhoUruguai</v>
      </c>
      <c r="BH1611" s="2">
        <v>2022</v>
      </c>
      <c r="BI1611" s="55" t="s">
        <v>59</v>
      </c>
      <c r="BJ1611" s="55" t="str">
        <f t="shared" si="388"/>
        <v>Junho/2022</v>
      </c>
      <c r="BK1611" s="2" t="s">
        <v>5</v>
      </c>
      <c r="BL1611" s="2" t="s">
        <v>11</v>
      </c>
      <c r="BM1611" s="52" t="s">
        <v>1199</v>
      </c>
      <c r="BN1611" s="51">
        <f t="shared" si="387"/>
        <v>252838.09606320152</v>
      </c>
    </row>
    <row r="1612" spans="59:66" x14ac:dyDescent="0.25">
      <c r="BG1612" s="50" t="str">
        <f t="shared" si="386"/>
        <v>2022JunhoVenezuela</v>
      </c>
      <c r="BH1612" s="2">
        <v>2022</v>
      </c>
      <c r="BI1612" s="55" t="s">
        <v>59</v>
      </c>
      <c r="BJ1612" s="55" t="str">
        <f t="shared" si="388"/>
        <v>Junho/2022</v>
      </c>
      <c r="BK1612" s="2" t="s">
        <v>5</v>
      </c>
      <c r="BL1612" s="2" t="s">
        <v>12</v>
      </c>
      <c r="BM1612" s="52" t="s">
        <v>1199</v>
      </c>
      <c r="BN1612" s="51">
        <f t="shared" si="387"/>
        <v>534849.81859523396</v>
      </c>
    </row>
    <row r="1613" spans="59:66" x14ac:dyDescent="0.25">
      <c r="BG1613" s="50" t="str">
        <f t="shared" si="386"/>
        <v>2022JunhoParaguai</v>
      </c>
      <c r="BH1613" s="2">
        <v>2022</v>
      </c>
      <c r="BI1613" s="55" t="s">
        <v>59</v>
      </c>
      <c r="BJ1613" s="55" t="str">
        <f t="shared" si="388"/>
        <v>Junho/2022</v>
      </c>
      <c r="BK1613" s="2" t="s">
        <v>5</v>
      </c>
      <c r="BL1613" s="2" t="s">
        <v>13</v>
      </c>
      <c r="BM1613" s="52" t="s">
        <v>1199</v>
      </c>
      <c r="BN1613" s="51">
        <f t="shared" si="387"/>
        <v>334524.25017592811</v>
      </c>
    </row>
    <row r="1614" spans="59:66" x14ac:dyDescent="0.25">
      <c r="BG1614" s="50" t="str">
        <f t="shared" si="386"/>
        <v>2022JunhoEquador</v>
      </c>
      <c r="BH1614" s="2">
        <v>2022</v>
      </c>
      <c r="BI1614" s="55" t="s">
        <v>59</v>
      </c>
      <c r="BJ1614" s="55" t="str">
        <f t="shared" si="388"/>
        <v>Junho/2022</v>
      </c>
      <c r="BK1614" s="2" t="s">
        <v>5</v>
      </c>
      <c r="BL1614" s="2" t="s">
        <v>14</v>
      </c>
      <c r="BM1614" s="52" t="s">
        <v>1199</v>
      </c>
      <c r="BN1614" s="51">
        <f t="shared" si="387"/>
        <v>184766.30096926261</v>
      </c>
    </row>
    <row r="1615" spans="59:66" x14ac:dyDescent="0.25">
      <c r="BG1615" s="50" t="str">
        <f t="shared" si="386"/>
        <v>2022JunhoBolívia</v>
      </c>
      <c r="BH1615" s="2">
        <v>2022</v>
      </c>
      <c r="BI1615" s="55" t="s">
        <v>59</v>
      </c>
      <c r="BJ1615" s="55" t="str">
        <f t="shared" si="388"/>
        <v>Junho/2022</v>
      </c>
      <c r="BK1615" s="2" t="s">
        <v>5</v>
      </c>
      <c r="BL1615" s="2" t="s">
        <v>15</v>
      </c>
      <c r="BM1615" s="52" t="s">
        <v>1199</v>
      </c>
      <c r="BN1615" s="51">
        <f t="shared" si="387"/>
        <v>157148.601245436</v>
      </c>
    </row>
    <row r="1616" spans="59:66" x14ac:dyDescent="0.25">
      <c r="BG1616" s="50" t="str">
        <f t="shared" si="386"/>
        <v>2022JunhoOutros - América do Sul</v>
      </c>
      <c r="BH1616" s="2">
        <v>2022</v>
      </c>
      <c r="BI1616" s="55" t="s">
        <v>59</v>
      </c>
      <c r="BJ1616" s="55" t="str">
        <f t="shared" si="388"/>
        <v>Junho/2022</v>
      </c>
      <c r="BK1616" s="2" t="s">
        <v>5</v>
      </c>
      <c r="BL1616" s="2" t="s">
        <v>1193</v>
      </c>
      <c r="BM1616" s="52" t="s">
        <v>1199</v>
      </c>
      <c r="BN1616" s="51">
        <f t="shared" si="387"/>
        <v>30083.691072820722</v>
      </c>
    </row>
    <row r="1617" spans="59:66" x14ac:dyDescent="0.25">
      <c r="BG1617" s="50" t="str">
        <f t="shared" si="386"/>
        <v>2022JulhoBrasil</v>
      </c>
      <c r="BH1617" s="2">
        <v>2022</v>
      </c>
      <c r="BI1617" s="55" t="s">
        <v>60</v>
      </c>
      <c r="BJ1617" s="55" t="str">
        <f t="shared" si="388"/>
        <v>Julho/2022</v>
      </c>
      <c r="BK1617" s="2" t="s">
        <v>5</v>
      </c>
      <c r="BL1617" s="2" t="s">
        <v>6</v>
      </c>
      <c r="BM1617" s="52" t="s">
        <v>1199</v>
      </c>
      <c r="BN1617" s="51">
        <f t="shared" si="387"/>
        <v>13604732.813612465</v>
      </c>
    </row>
    <row r="1618" spans="59:66" x14ac:dyDescent="0.25">
      <c r="BG1618" s="50" t="str">
        <f t="shared" si="386"/>
        <v>2022JulhoArgentina</v>
      </c>
      <c r="BH1618" s="2">
        <v>2022</v>
      </c>
      <c r="BI1618" s="55" t="s">
        <v>60</v>
      </c>
      <c r="BJ1618" s="55" t="str">
        <f t="shared" si="388"/>
        <v>Julho/2022</v>
      </c>
      <c r="BK1618" s="2" t="s">
        <v>5</v>
      </c>
      <c r="BL1618" s="2" t="s">
        <v>7</v>
      </c>
      <c r="BM1618" s="52" t="s">
        <v>1199</v>
      </c>
      <c r="BN1618" s="51">
        <f t="shared" si="387"/>
        <v>2720946.5627224925</v>
      </c>
    </row>
    <row r="1619" spans="59:66" x14ac:dyDescent="0.25">
      <c r="BG1619" s="50" t="str">
        <f t="shared" si="386"/>
        <v>2022JulhoColômbia</v>
      </c>
      <c r="BH1619" s="2">
        <v>2022</v>
      </c>
      <c r="BI1619" s="55" t="s">
        <v>60</v>
      </c>
      <c r="BJ1619" s="55" t="str">
        <f t="shared" si="388"/>
        <v>Julho/2022</v>
      </c>
      <c r="BK1619" s="2" t="s">
        <v>5</v>
      </c>
      <c r="BL1619" s="2" t="s">
        <v>8</v>
      </c>
      <c r="BM1619" s="52" t="s">
        <v>1199</v>
      </c>
      <c r="BN1619" s="51">
        <f t="shared" si="387"/>
        <v>870702.900071198</v>
      </c>
    </row>
    <row r="1620" spans="59:66" x14ac:dyDescent="0.25">
      <c r="BG1620" s="50" t="str">
        <f t="shared" si="386"/>
        <v>2022JulhoChile</v>
      </c>
      <c r="BH1620" s="2">
        <v>2022</v>
      </c>
      <c r="BI1620" s="55" t="s">
        <v>60</v>
      </c>
      <c r="BJ1620" s="55" t="str">
        <f t="shared" si="388"/>
        <v>Julho/2022</v>
      </c>
      <c r="BK1620" s="2" t="s">
        <v>5</v>
      </c>
      <c r="BL1620" s="2" t="s">
        <v>9</v>
      </c>
      <c r="BM1620" s="52" t="s">
        <v>1199</v>
      </c>
      <c r="BN1620" s="51">
        <f t="shared" si="387"/>
        <v>1166119.9554524971</v>
      </c>
    </row>
    <row r="1621" spans="59:66" x14ac:dyDescent="0.25">
      <c r="BG1621" s="50" t="str">
        <f t="shared" si="386"/>
        <v>2022JulhoPeru</v>
      </c>
      <c r="BH1621" s="2">
        <v>2022</v>
      </c>
      <c r="BI1621" s="55" t="s">
        <v>60</v>
      </c>
      <c r="BJ1621" s="55" t="str">
        <f t="shared" si="388"/>
        <v>Julho/2022</v>
      </c>
      <c r="BK1621" s="2" t="s">
        <v>5</v>
      </c>
      <c r="BL1621" s="2" t="s">
        <v>10</v>
      </c>
      <c r="BM1621" s="52" t="s">
        <v>1199</v>
      </c>
      <c r="BN1621" s="51">
        <f t="shared" si="387"/>
        <v>715220.23934419814</v>
      </c>
    </row>
    <row r="1622" spans="59:66" x14ac:dyDescent="0.25">
      <c r="BG1622" s="50" t="str">
        <f t="shared" si="386"/>
        <v>2022JulhoUruguai</v>
      </c>
      <c r="BH1622" s="2">
        <v>2022</v>
      </c>
      <c r="BI1622" s="55" t="s">
        <v>60</v>
      </c>
      <c r="BJ1622" s="55" t="str">
        <f t="shared" si="388"/>
        <v>Julho/2022</v>
      </c>
      <c r="BK1622" s="2" t="s">
        <v>5</v>
      </c>
      <c r="BL1622" s="2" t="s">
        <v>11</v>
      </c>
      <c r="BM1622" s="52" t="s">
        <v>1199</v>
      </c>
      <c r="BN1622" s="51">
        <f t="shared" si="387"/>
        <v>272094.6562722493</v>
      </c>
    </row>
    <row r="1623" spans="59:66" x14ac:dyDescent="0.25">
      <c r="BG1623" s="50" t="str">
        <f t="shared" si="386"/>
        <v>2022JulhoVenezuela</v>
      </c>
      <c r="BH1623" s="2">
        <v>2022</v>
      </c>
      <c r="BI1623" s="55" t="s">
        <v>60</v>
      </c>
      <c r="BJ1623" s="55" t="str">
        <f t="shared" si="388"/>
        <v>Julho/2022</v>
      </c>
      <c r="BK1623" s="2" t="s">
        <v>5</v>
      </c>
      <c r="BL1623" s="2" t="s">
        <v>12</v>
      </c>
      <c r="BM1623" s="52" t="s">
        <v>1199</v>
      </c>
      <c r="BN1623" s="51">
        <f t="shared" si="387"/>
        <v>583059.97772624844</v>
      </c>
    </row>
    <row r="1624" spans="59:66" x14ac:dyDescent="0.25">
      <c r="BG1624" s="50" t="str">
        <f t="shared" si="386"/>
        <v>2022JulhoParaguai</v>
      </c>
      <c r="BH1624" s="2">
        <v>2022</v>
      </c>
      <c r="BI1624" s="55" t="s">
        <v>60</v>
      </c>
      <c r="BJ1624" s="55" t="str">
        <f t="shared" si="388"/>
        <v>Julho/2022</v>
      </c>
      <c r="BK1624" s="2" t="s">
        <v>5</v>
      </c>
      <c r="BL1624" s="2" t="s">
        <v>13</v>
      </c>
      <c r="BM1624" s="52" t="s">
        <v>1199</v>
      </c>
      <c r="BN1624" s="51">
        <f t="shared" si="387"/>
        <v>359164.946279369</v>
      </c>
    </row>
    <row r="1625" spans="59:66" x14ac:dyDescent="0.25">
      <c r="BG1625" s="50" t="str">
        <f t="shared" si="386"/>
        <v>2022JulhoEquador</v>
      </c>
      <c r="BH1625" s="2">
        <v>2022</v>
      </c>
      <c r="BI1625" s="55" t="s">
        <v>60</v>
      </c>
      <c r="BJ1625" s="55" t="str">
        <f t="shared" si="388"/>
        <v>Julho/2022</v>
      </c>
      <c r="BK1625" s="2" t="s">
        <v>5</v>
      </c>
      <c r="BL1625" s="2" t="s">
        <v>14</v>
      </c>
      <c r="BM1625" s="52" t="s">
        <v>1199</v>
      </c>
      <c r="BN1625" s="51">
        <f t="shared" si="387"/>
        <v>194353.32590874948</v>
      </c>
    </row>
    <row r="1626" spans="59:66" x14ac:dyDescent="0.25">
      <c r="BG1626" s="50" t="str">
        <f t="shared" si="386"/>
        <v>2022JulhoBolívia</v>
      </c>
      <c r="BH1626" s="2">
        <v>2022</v>
      </c>
      <c r="BI1626" s="55" t="s">
        <v>60</v>
      </c>
      <c r="BJ1626" s="55" t="str">
        <f t="shared" si="388"/>
        <v>Julho/2022</v>
      </c>
      <c r="BK1626" s="2" t="s">
        <v>5</v>
      </c>
      <c r="BL1626" s="2" t="s">
        <v>15</v>
      </c>
      <c r="BM1626" s="52" t="s">
        <v>1199</v>
      </c>
      <c r="BN1626" s="51">
        <f t="shared" si="387"/>
        <v>166366.44697788954</v>
      </c>
    </row>
    <row r="1627" spans="59:66" x14ac:dyDescent="0.25">
      <c r="BG1627" s="50" t="str">
        <f t="shared" si="386"/>
        <v>2022JulhoOutros - América do Sul</v>
      </c>
      <c r="BH1627" s="2">
        <v>2022</v>
      </c>
      <c r="BI1627" s="55" t="s">
        <v>60</v>
      </c>
      <c r="BJ1627" s="55" t="str">
        <f t="shared" si="388"/>
        <v>Julho/2022</v>
      </c>
      <c r="BK1627" s="2" t="s">
        <v>5</v>
      </c>
      <c r="BL1627" s="2" t="s">
        <v>1193</v>
      </c>
      <c r="BM1627" s="52" t="s">
        <v>1199</v>
      </c>
      <c r="BN1627" s="51">
        <f t="shared" si="387"/>
        <v>33246.983320676656</v>
      </c>
    </row>
    <row r="1628" spans="59:66" x14ac:dyDescent="0.25">
      <c r="BG1628" s="50" t="str">
        <f t="shared" si="386"/>
        <v>2022AgostoBrasil</v>
      </c>
      <c r="BH1628" s="2">
        <v>2022</v>
      </c>
      <c r="BI1628" s="55" t="s">
        <v>61</v>
      </c>
      <c r="BJ1628" s="55" t="str">
        <f t="shared" si="388"/>
        <v>Agosto/2022</v>
      </c>
      <c r="BK1628" s="2" t="s">
        <v>5</v>
      </c>
      <c r="BL1628" s="2" t="s">
        <v>6</v>
      </c>
      <c r="BM1628" s="52" t="s">
        <v>1199</v>
      </c>
      <c r="BN1628" s="51">
        <f t="shared" si="387"/>
        <v>14567547.529844109</v>
      </c>
    </row>
    <row r="1629" spans="59:66" x14ac:dyDescent="0.25">
      <c r="BG1629" s="50" t="str">
        <f t="shared" si="386"/>
        <v>2022AgostoArgentina</v>
      </c>
      <c r="BH1629" s="2">
        <v>2022</v>
      </c>
      <c r="BI1629" s="55" t="s">
        <v>61</v>
      </c>
      <c r="BJ1629" s="55" t="str">
        <f t="shared" si="388"/>
        <v>Agosto/2022</v>
      </c>
      <c r="BK1629" s="2" t="s">
        <v>5</v>
      </c>
      <c r="BL1629" s="2" t="s">
        <v>7</v>
      </c>
      <c r="BM1629" s="52" t="s">
        <v>1199</v>
      </c>
      <c r="BN1629" s="51">
        <f t="shared" si="387"/>
        <v>2913509.5059688212</v>
      </c>
    </row>
    <row r="1630" spans="59:66" x14ac:dyDescent="0.25">
      <c r="BG1630" s="50" t="str">
        <f t="shared" si="386"/>
        <v>2022AgostoColômbia</v>
      </c>
      <c r="BH1630" s="2">
        <v>2022</v>
      </c>
      <c r="BI1630" s="55" t="s">
        <v>61</v>
      </c>
      <c r="BJ1630" s="55" t="str">
        <f t="shared" si="388"/>
        <v>Agosto/2022</v>
      </c>
      <c r="BK1630" s="2" t="s">
        <v>5</v>
      </c>
      <c r="BL1630" s="2" t="s">
        <v>8</v>
      </c>
      <c r="BM1630" s="52" t="s">
        <v>1199</v>
      </c>
      <c r="BN1630" s="51">
        <f t="shared" si="387"/>
        <v>932323.04191002296</v>
      </c>
    </row>
    <row r="1631" spans="59:66" x14ac:dyDescent="0.25">
      <c r="BG1631" s="50" t="str">
        <f t="shared" si="386"/>
        <v>2022AgostoChile</v>
      </c>
      <c r="BH1631" s="2">
        <v>2022</v>
      </c>
      <c r="BI1631" s="55" t="s">
        <v>61</v>
      </c>
      <c r="BJ1631" s="55" t="str">
        <f t="shared" si="388"/>
        <v>Agosto/2022</v>
      </c>
      <c r="BK1631" s="2" t="s">
        <v>5</v>
      </c>
      <c r="BL1631" s="2" t="s">
        <v>9</v>
      </c>
      <c r="BM1631" s="52" t="s">
        <v>1199</v>
      </c>
      <c r="BN1631" s="51">
        <f t="shared" si="387"/>
        <v>1262520.7859198225</v>
      </c>
    </row>
    <row r="1632" spans="59:66" x14ac:dyDescent="0.25">
      <c r="BG1632" s="50" t="str">
        <f t="shared" si="386"/>
        <v>2022AgostoPeru</v>
      </c>
      <c r="BH1632" s="2">
        <v>2022</v>
      </c>
      <c r="BI1632" s="55" t="s">
        <v>61</v>
      </c>
      <c r="BJ1632" s="55" t="str">
        <f t="shared" si="388"/>
        <v>Agosto/2022</v>
      </c>
      <c r="BK1632" s="2" t="s">
        <v>5</v>
      </c>
      <c r="BL1632" s="2" t="s">
        <v>10</v>
      </c>
      <c r="BM1632" s="52" t="s">
        <v>1199</v>
      </c>
      <c r="BN1632" s="51">
        <f t="shared" si="387"/>
        <v>765281.83023447706</v>
      </c>
    </row>
    <row r="1633" spans="59:66" x14ac:dyDescent="0.25">
      <c r="BG1633" s="50" t="str">
        <f t="shared" si="386"/>
        <v>2022AgostoUruguai</v>
      </c>
      <c r="BH1633" s="2">
        <v>2022</v>
      </c>
      <c r="BI1633" s="55" t="s">
        <v>61</v>
      </c>
      <c r="BJ1633" s="55" t="str">
        <f t="shared" si="388"/>
        <v>Agosto/2022</v>
      </c>
      <c r="BK1633" s="2" t="s">
        <v>5</v>
      </c>
      <c r="BL1633" s="2" t="s">
        <v>11</v>
      </c>
      <c r="BM1633" s="52" t="s">
        <v>1199</v>
      </c>
      <c r="BN1633" s="51">
        <f t="shared" si="387"/>
        <v>291350.95059688209</v>
      </c>
    </row>
    <row r="1634" spans="59:66" x14ac:dyDescent="0.25">
      <c r="BG1634" s="50" t="str">
        <f t="shared" si="386"/>
        <v>2022AgostoVenezuela</v>
      </c>
      <c r="BH1634" s="2">
        <v>2022</v>
      </c>
      <c r="BI1634" s="55" t="s">
        <v>61</v>
      </c>
      <c r="BJ1634" s="55" t="str">
        <f t="shared" si="388"/>
        <v>Agosto/2022</v>
      </c>
      <c r="BK1634" s="2" t="s">
        <v>5</v>
      </c>
      <c r="BL1634" s="2" t="s">
        <v>12</v>
      </c>
      <c r="BM1634" s="52" t="s">
        <v>1199</v>
      </c>
      <c r="BN1634" s="51">
        <f t="shared" si="387"/>
        <v>631260.39295991126</v>
      </c>
    </row>
    <row r="1635" spans="59:66" x14ac:dyDescent="0.25">
      <c r="BG1635" s="50" t="str">
        <f t="shared" si="386"/>
        <v>2022AgostoParaguai</v>
      </c>
      <c r="BH1635" s="2">
        <v>2022</v>
      </c>
      <c r="BI1635" s="55" t="s">
        <v>61</v>
      </c>
      <c r="BJ1635" s="55" t="str">
        <f t="shared" si="388"/>
        <v>Agosto/2022</v>
      </c>
      <c r="BK1635" s="2" t="s">
        <v>5</v>
      </c>
      <c r="BL1635" s="2" t="s">
        <v>13</v>
      </c>
      <c r="BM1635" s="52" t="s">
        <v>1199</v>
      </c>
      <c r="BN1635" s="51">
        <f t="shared" si="387"/>
        <v>383806.31891962601</v>
      </c>
    </row>
    <row r="1636" spans="59:66" x14ac:dyDescent="0.25">
      <c r="BG1636" s="50" t="str">
        <f t="shared" si="386"/>
        <v>2022AgostoEquador</v>
      </c>
      <c r="BH1636" s="2">
        <v>2022</v>
      </c>
      <c r="BI1636" s="55" t="s">
        <v>61</v>
      </c>
      <c r="BJ1636" s="55" t="str">
        <f t="shared" si="388"/>
        <v>Agosto/2022</v>
      </c>
      <c r="BK1636" s="2" t="s">
        <v>5</v>
      </c>
      <c r="BL1636" s="2" t="s">
        <v>14</v>
      </c>
      <c r="BM1636" s="52" t="s">
        <v>1199</v>
      </c>
      <c r="BN1636" s="51">
        <f t="shared" si="387"/>
        <v>203945.66541781754</v>
      </c>
    </row>
    <row r="1637" spans="59:66" x14ac:dyDescent="0.25">
      <c r="BG1637" s="50" t="str">
        <f t="shared" si="386"/>
        <v>2022AgostoBolívia</v>
      </c>
      <c r="BH1637" s="2">
        <v>2022</v>
      </c>
      <c r="BI1637" s="55" t="s">
        <v>61</v>
      </c>
      <c r="BJ1637" s="55" t="str">
        <f t="shared" si="388"/>
        <v>Agosto/2022</v>
      </c>
      <c r="BK1637" s="2" t="s">
        <v>5</v>
      </c>
      <c r="BL1637" s="2" t="s">
        <v>15</v>
      </c>
      <c r="BM1637" s="52" t="s">
        <v>1199</v>
      </c>
      <c r="BN1637" s="51">
        <f t="shared" si="387"/>
        <v>175587.50622638769</v>
      </c>
    </row>
    <row r="1638" spans="59:66" x14ac:dyDescent="0.25">
      <c r="BG1638" s="50" t="str">
        <f t="shared" si="386"/>
        <v>2022AgostoOutros - América do Sul</v>
      </c>
      <c r="BH1638" s="2">
        <v>2022</v>
      </c>
      <c r="BI1638" s="55" t="s">
        <v>61</v>
      </c>
      <c r="BJ1638" s="55" t="str">
        <f t="shared" si="388"/>
        <v>Agosto/2022</v>
      </c>
      <c r="BK1638" s="2" t="s">
        <v>5</v>
      </c>
      <c r="BL1638" s="2" t="s">
        <v>1193</v>
      </c>
      <c r="BM1638" s="52" t="s">
        <v>1199</v>
      </c>
      <c r="BN1638" s="51">
        <f t="shared" si="387"/>
        <v>36447.33738216223</v>
      </c>
    </row>
    <row r="1639" spans="59:66" x14ac:dyDescent="0.25">
      <c r="BG1639" s="50" t="str">
        <f t="shared" si="386"/>
        <v>2022SetembroBrasil</v>
      </c>
      <c r="BH1639" s="2">
        <v>2022</v>
      </c>
      <c r="BI1639" s="55" t="s">
        <v>62</v>
      </c>
      <c r="BJ1639" s="55" t="str">
        <f t="shared" si="388"/>
        <v>Setembro/2022</v>
      </c>
      <c r="BK1639" s="2" t="s">
        <v>5</v>
      </c>
      <c r="BL1639" s="2" t="s">
        <v>6</v>
      </c>
      <c r="BM1639" s="52" t="s">
        <v>1199</v>
      </c>
      <c r="BN1639" s="51">
        <f t="shared" si="387"/>
        <v>45326.431898966439</v>
      </c>
    </row>
    <row r="1640" spans="59:66" x14ac:dyDescent="0.25">
      <c r="BG1640" s="50" t="str">
        <f t="shared" si="386"/>
        <v>2022SetembroArgentina</v>
      </c>
      <c r="BH1640" s="2">
        <v>2022</v>
      </c>
      <c r="BI1640" s="55" t="s">
        <v>62</v>
      </c>
      <c r="BJ1640" s="55" t="str">
        <f t="shared" si="388"/>
        <v>Setembro/2022</v>
      </c>
      <c r="BK1640" s="2" t="s">
        <v>5</v>
      </c>
      <c r="BL1640" s="2" t="s">
        <v>7</v>
      </c>
      <c r="BM1640" s="52" t="s">
        <v>1199</v>
      </c>
      <c r="BN1640" s="51">
        <f t="shared" si="387"/>
        <v>9065286.3797932863</v>
      </c>
    </row>
    <row r="1641" spans="59:66" x14ac:dyDescent="0.25">
      <c r="BG1641" s="50" t="str">
        <f t="shared" si="386"/>
        <v>2022SetembroColômbia</v>
      </c>
      <c r="BH1641" s="2">
        <v>2022</v>
      </c>
      <c r="BI1641" s="55" t="s">
        <v>62</v>
      </c>
      <c r="BJ1641" s="55" t="str">
        <f t="shared" si="388"/>
        <v>Setembro/2022</v>
      </c>
      <c r="BK1641" s="2" t="s">
        <v>5</v>
      </c>
      <c r="BL1641" s="2" t="s">
        <v>8</v>
      </c>
      <c r="BM1641" s="52" t="s">
        <v>1199</v>
      </c>
      <c r="BN1641" s="51">
        <f t="shared" si="387"/>
        <v>2900891.6415338521</v>
      </c>
    </row>
    <row r="1642" spans="59:66" x14ac:dyDescent="0.25">
      <c r="BG1642" s="50" t="str">
        <f t="shared" si="386"/>
        <v>2022SetembroChile</v>
      </c>
      <c r="BH1642" s="2">
        <v>2022</v>
      </c>
      <c r="BI1642" s="55" t="s">
        <v>62</v>
      </c>
      <c r="BJ1642" s="55" t="str">
        <f t="shared" si="388"/>
        <v>Setembro/2022</v>
      </c>
      <c r="BK1642" s="2" t="s">
        <v>5</v>
      </c>
      <c r="BL1642" s="2" t="s">
        <v>9</v>
      </c>
      <c r="BM1642" s="52" t="s">
        <v>1199</v>
      </c>
      <c r="BN1642" s="51">
        <f t="shared" si="387"/>
        <v>3966062.7911595646</v>
      </c>
    </row>
    <row r="1643" spans="59:66" x14ac:dyDescent="0.25">
      <c r="BG1643" s="50" t="str">
        <f t="shared" si="386"/>
        <v>2022SetembroPeru</v>
      </c>
      <c r="BH1643" s="2">
        <v>2022</v>
      </c>
      <c r="BI1643" s="55" t="s">
        <v>62</v>
      </c>
      <c r="BJ1643" s="55" t="str">
        <f t="shared" si="388"/>
        <v>Setembro/2022</v>
      </c>
      <c r="BK1643" s="2" t="s">
        <v>5</v>
      </c>
      <c r="BL1643" s="2" t="s">
        <v>10</v>
      </c>
      <c r="BM1643" s="52" t="s">
        <v>1199</v>
      </c>
      <c r="BN1643" s="51">
        <f t="shared" si="387"/>
        <v>2379637.6746957381</v>
      </c>
    </row>
    <row r="1644" spans="59:66" x14ac:dyDescent="0.25">
      <c r="BG1644" s="50" t="str">
        <f t="shared" si="386"/>
        <v>2022SetembroUruguai</v>
      </c>
      <c r="BH1644" s="2">
        <v>2022</v>
      </c>
      <c r="BI1644" s="55" t="s">
        <v>62</v>
      </c>
      <c r="BJ1644" s="55" t="str">
        <f t="shared" si="388"/>
        <v>Setembro/2022</v>
      </c>
      <c r="BK1644" s="2" t="s">
        <v>5</v>
      </c>
      <c r="BL1644" s="2" t="s">
        <v>11</v>
      </c>
      <c r="BM1644" s="52" t="s">
        <v>1199</v>
      </c>
      <c r="BN1644" s="51">
        <f t="shared" si="387"/>
        <v>906528.63797932875</v>
      </c>
    </row>
    <row r="1645" spans="59:66" x14ac:dyDescent="0.25">
      <c r="BG1645" s="50" t="str">
        <f t="shared" si="386"/>
        <v>2022SetembroVenezuela</v>
      </c>
      <c r="BH1645" s="2">
        <v>2022</v>
      </c>
      <c r="BI1645" s="55" t="s">
        <v>62</v>
      </c>
      <c r="BJ1645" s="55" t="str">
        <f t="shared" si="388"/>
        <v>Setembro/2022</v>
      </c>
      <c r="BK1645" s="2" t="s">
        <v>5</v>
      </c>
      <c r="BL1645" s="2" t="s">
        <v>12</v>
      </c>
      <c r="BM1645" s="52" t="s">
        <v>1199</v>
      </c>
      <c r="BN1645" s="51">
        <f t="shared" si="387"/>
        <v>1983031.3955797821</v>
      </c>
    </row>
    <row r="1646" spans="59:66" x14ac:dyDescent="0.25">
      <c r="BG1646" s="50" t="str">
        <f t="shared" si="386"/>
        <v>2022SetembroParaguai</v>
      </c>
      <c r="BH1646" s="2">
        <v>2022</v>
      </c>
      <c r="BI1646" s="55" t="s">
        <v>62</v>
      </c>
      <c r="BJ1646" s="55" t="str">
        <f t="shared" si="388"/>
        <v>Setembro/2022</v>
      </c>
      <c r="BK1646" s="2" t="s">
        <v>5</v>
      </c>
      <c r="BL1646" s="2" t="s">
        <v>13</v>
      </c>
      <c r="BM1646" s="52" t="s">
        <v>1199</v>
      </c>
      <c r="BN1646" s="51">
        <f t="shared" si="387"/>
        <v>1192085.1589428175</v>
      </c>
    </row>
    <row r="1647" spans="59:66" x14ac:dyDescent="0.25">
      <c r="BG1647" s="50" t="str">
        <f t="shared" si="386"/>
        <v>2022SetembroEquador</v>
      </c>
      <c r="BH1647" s="2">
        <v>2022</v>
      </c>
      <c r="BI1647" s="55" t="s">
        <v>62</v>
      </c>
      <c r="BJ1647" s="55" t="str">
        <f t="shared" si="388"/>
        <v>Setembro/2022</v>
      </c>
      <c r="BK1647" s="2" t="s">
        <v>5</v>
      </c>
      <c r="BL1647" s="2" t="s">
        <v>14</v>
      </c>
      <c r="BM1647" s="52" t="s">
        <v>1199</v>
      </c>
      <c r="BN1647" s="51">
        <f t="shared" si="387"/>
        <v>623238.43861078855</v>
      </c>
    </row>
    <row r="1648" spans="59:66" x14ac:dyDescent="0.25">
      <c r="BG1648" s="50" t="str">
        <f t="shared" si="386"/>
        <v>2022SetembroBolívia</v>
      </c>
      <c r="BH1648" s="2">
        <v>2022</v>
      </c>
      <c r="BI1648" s="55" t="s">
        <v>62</v>
      </c>
      <c r="BJ1648" s="55" t="str">
        <f t="shared" si="388"/>
        <v>Setembro/2022</v>
      </c>
      <c r="BK1648" s="2" t="s">
        <v>5</v>
      </c>
      <c r="BL1648" s="2" t="s">
        <v>15</v>
      </c>
      <c r="BM1648" s="52" t="s">
        <v>1199</v>
      </c>
      <c r="BN1648" s="51">
        <f t="shared" si="387"/>
        <v>539384.5395977007</v>
      </c>
    </row>
    <row r="1649" spans="59:66" x14ac:dyDescent="0.25">
      <c r="BG1649" s="50" t="str">
        <f t="shared" si="386"/>
        <v>2022SetembroOutros - América do Sul</v>
      </c>
      <c r="BH1649" s="2">
        <v>2022</v>
      </c>
      <c r="BI1649" s="55" t="s">
        <v>62</v>
      </c>
      <c r="BJ1649" s="55" t="str">
        <f t="shared" si="388"/>
        <v>Setembro/2022</v>
      </c>
      <c r="BK1649" s="2" t="s">
        <v>5</v>
      </c>
      <c r="BL1649" s="2" t="s">
        <v>1193</v>
      </c>
      <c r="BM1649" s="52" t="s">
        <v>1199</v>
      </c>
      <c r="BN1649" s="51">
        <f t="shared" si="387"/>
        <v>39679.833280213665</v>
      </c>
    </row>
    <row r="1650" spans="59:66" x14ac:dyDescent="0.25">
      <c r="BG1650" s="50" t="str">
        <f t="shared" si="386"/>
        <v>2022OutubroBrasil</v>
      </c>
      <c r="BH1650" s="2">
        <v>2022</v>
      </c>
      <c r="BI1650" s="55" t="s">
        <v>63</v>
      </c>
      <c r="BJ1650" s="55" t="str">
        <f t="shared" si="388"/>
        <v>Outubro/2022</v>
      </c>
      <c r="BK1650" s="2" t="s">
        <v>5</v>
      </c>
      <c r="BL1650" s="2" t="s">
        <v>6</v>
      </c>
      <c r="BM1650" s="52" t="s">
        <v>1199</v>
      </c>
      <c r="BN1650" s="51">
        <f t="shared" si="387"/>
        <v>48095.351459756297</v>
      </c>
    </row>
    <row r="1651" spans="59:66" x14ac:dyDescent="0.25">
      <c r="BG1651" s="50" t="str">
        <f t="shared" si="386"/>
        <v>2022OutubroArgentina</v>
      </c>
      <c r="BH1651" s="2">
        <v>2022</v>
      </c>
      <c r="BI1651" s="55" t="s">
        <v>63</v>
      </c>
      <c r="BJ1651" s="55" t="str">
        <f t="shared" si="388"/>
        <v>Outubro/2022</v>
      </c>
      <c r="BK1651" s="2" t="s">
        <v>5</v>
      </c>
      <c r="BL1651" s="2" t="s">
        <v>7</v>
      </c>
      <c r="BM1651" s="52" t="s">
        <v>1199</v>
      </c>
      <c r="BN1651" s="51">
        <f t="shared" si="387"/>
        <v>9619070.2919512596</v>
      </c>
    </row>
    <row r="1652" spans="59:66" x14ac:dyDescent="0.25">
      <c r="BG1652" s="50" t="str">
        <f t="shared" si="386"/>
        <v>2022OutubroColômbia</v>
      </c>
      <c r="BH1652" s="2">
        <v>2022</v>
      </c>
      <c r="BI1652" s="55" t="s">
        <v>63</v>
      </c>
      <c r="BJ1652" s="55" t="str">
        <f t="shared" si="388"/>
        <v>Outubro/2022</v>
      </c>
      <c r="BK1652" s="2" t="s">
        <v>5</v>
      </c>
      <c r="BL1652" s="2" t="s">
        <v>8</v>
      </c>
      <c r="BM1652" s="52" t="s">
        <v>1199</v>
      </c>
      <c r="BN1652" s="51">
        <f t="shared" si="387"/>
        <v>3078102.493424403</v>
      </c>
    </row>
    <row r="1653" spans="59:66" x14ac:dyDescent="0.25">
      <c r="BG1653" s="50" t="str">
        <f t="shared" si="386"/>
        <v>2022OutubroChile</v>
      </c>
      <c r="BH1653" s="2">
        <v>2022</v>
      </c>
      <c r="BI1653" s="55" t="s">
        <v>63</v>
      </c>
      <c r="BJ1653" s="55" t="str">
        <f t="shared" si="388"/>
        <v>Outubro/2022</v>
      </c>
      <c r="BK1653" s="2" t="s">
        <v>5</v>
      </c>
      <c r="BL1653" s="2" t="s">
        <v>9</v>
      </c>
      <c r="BM1653" s="52" t="s">
        <v>1199</v>
      </c>
      <c r="BN1653" s="51">
        <f t="shared" si="387"/>
        <v>4243707.4817432025</v>
      </c>
    </row>
    <row r="1654" spans="59:66" x14ac:dyDescent="0.25">
      <c r="BG1654" s="50" t="str">
        <f t="shared" si="386"/>
        <v>2022OutubroPeru</v>
      </c>
      <c r="BH1654" s="2">
        <v>2022</v>
      </c>
      <c r="BI1654" s="55" t="s">
        <v>63</v>
      </c>
      <c r="BJ1654" s="55" t="str">
        <f t="shared" si="388"/>
        <v>Outubro/2022</v>
      </c>
      <c r="BK1654" s="2" t="s">
        <v>5</v>
      </c>
      <c r="BL1654" s="2" t="s">
        <v>10</v>
      </c>
      <c r="BM1654" s="52" t="s">
        <v>1199</v>
      </c>
      <c r="BN1654" s="51">
        <f t="shared" si="387"/>
        <v>2523591.3824766241</v>
      </c>
    </row>
    <row r="1655" spans="59:66" x14ac:dyDescent="0.25">
      <c r="BG1655" s="50" t="str">
        <f t="shared" si="386"/>
        <v>2022OutubroUruguai</v>
      </c>
      <c r="BH1655" s="2">
        <v>2022</v>
      </c>
      <c r="BI1655" s="55" t="s">
        <v>63</v>
      </c>
      <c r="BJ1655" s="55" t="str">
        <f t="shared" si="388"/>
        <v>Outubro/2022</v>
      </c>
      <c r="BK1655" s="2" t="s">
        <v>5</v>
      </c>
      <c r="BL1655" s="2" t="s">
        <v>11</v>
      </c>
      <c r="BM1655" s="52" t="s">
        <v>1199</v>
      </c>
      <c r="BN1655" s="51">
        <f t="shared" si="387"/>
        <v>961907.02919512603</v>
      </c>
    </row>
    <row r="1656" spans="59:66" x14ac:dyDescent="0.25">
      <c r="BG1656" s="50" t="str">
        <f t="shared" si="386"/>
        <v>2022OutubroVenezuela</v>
      </c>
      <c r="BH1656" s="2">
        <v>2022</v>
      </c>
      <c r="BI1656" s="55" t="s">
        <v>63</v>
      </c>
      <c r="BJ1656" s="55" t="str">
        <f t="shared" si="388"/>
        <v>Outubro/2022</v>
      </c>
      <c r="BK1656" s="2" t="s">
        <v>5</v>
      </c>
      <c r="BL1656" s="2" t="s">
        <v>12</v>
      </c>
      <c r="BM1656" s="52" t="s">
        <v>1199</v>
      </c>
      <c r="BN1656" s="51">
        <f t="shared" si="387"/>
        <v>2121853.7408716013</v>
      </c>
    </row>
    <row r="1657" spans="59:66" x14ac:dyDescent="0.25">
      <c r="BG1657" s="50" t="str">
        <f t="shared" si="386"/>
        <v>2022OutubroParaguai</v>
      </c>
      <c r="BH1657" s="2">
        <v>2022</v>
      </c>
      <c r="BI1657" s="55" t="s">
        <v>63</v>
      </c>
      <c r="BJ1657" s="55" t="str">
        <f t="shared" si="388"/>
        <v>Outubro/2022</v>
      </c>
      <c r="BK1657" s="2" t="s">
        <v>5</v>
      </c>
      <c r="BL1657" s="2" t="s">
        <v>13</v>
      </c>
      <c r="BM1657" s="52" t="s">
        <v>1199</v>
      </c>
      <c r="BN1657" s="51">
        <f t="shared" si="387"/>
        <v>1262927.346566777</v>
      </c>
    </row>
    <row r="1658" spans="59:66" x14ac:dyDescent="0.25">
      <c r="BG1658" s="50" t="str">
        <f t="shared" si="386"/>
        <v>2022OutubroEquador</v>
      </c>
      <c r="BH1658" s="2">
        <v>2022</v>
      </c>
      <c r="BI1658" s="55" t="s">
        <v>63</v>
      </c>
      <c r="BJ1658" s="55" t="str">
        <f t="shared" si="388"/>
        <v>Outubro/2022</v>
      </c>
      <c r="BK1658" s="2" t="s">
        <v>5</v>
      </c>
      <c r="BL1658" s="2" t="s">
        <v>14</v>
      </c>
      <c r="BM1658" s="52" t="s">
        <v>1199</v>
      </c>
      <c r="BN1658" s="51">
        <f t="shared" si="387"/>
        <v>650701.81386729097</v>
      </c>
    </row>
    <row r="1659" spans="59:66" x14ac:dyDescent="0.25">
      <c r="BG1659" s="50" t="str">
        <f t="shared" si="386"/>
        <v>2022OutubroBolívia</v>
      </c>
      <c r="BH1659" s="2">
        <v>2022</v>
      </c>
      <c r="BI1659" s="55" t="s">
        <v>63</v>
      </c>
      <c r="BJ1659" s="55" t="str">
        <f t="shared" si="388"/>
        <v>Outubro/2022</v>
      </c>
      <c r="BK1659" s="2" t="s">
        <v>5</v>
      </c>
      <c r="BL1659" s="2" t="s">
        <v>15</v>
      </c>
      <c r="BM1659" s="52" t="s">
        <v>1199</v>
      </c>
      <c r="BN1659" s="51">
        <f t="shared" si="387"/>
        <v>565827.66423242702</v>
      </c>
    </row>
    <row r="1660" spans="59:66" x14ac:dyDescent="0.25">
      <c r="BG1660" s="50" t="str">
        <f t="shared" si="386"/>
        <v>2022OutubroOutros - América do Sul</v>
      </c>
      <c r="BH1660" s="2">
        <v>2022</v>
      </c>
      <c r="BI1660" s="55" t="s">
        <v>63</v>
      </c>
      <c r="BJ1660" s="55" t="str">
        <f t="shared" si="388"/>
        <v>Outubro/2022</v>
      </c>
      <c r="BK1660" s="2" t="s">
        <v>5</v>
      </c>
      <c r="BL1660" s="2" t="s">
        <v>1193</v>
      </c>
      <c r="BM1660" s="52" t="s">
        <v>1199</v>
      </c>
      <c r="BN1660" s="51">
        <f t="shared" si="387"/>
        <v>42940.384975570763</v>
      </c>
    </row>
    <row r="1661" spans="59:66" x14ac:dyDescent="0.25">
      <c r="BG1661" s="50" t="str">
        <f t="shared" si="386"/>
        <v>2022NovembroBrasil</v>
      </c>
      <c r="BH1661" s="2">
        <v>2022</v>
      </c>
      <c r="BI1661" s="55" t="s">
        <v>64</v>
      </c>
      <c r="BJ1661" s="55" t="str">
        <f t="shared" si="388"/>
        <v>Novembro/2022</v>
      </c>
      <c r="BK1661" s="2" t="s">
        <v>5</v>
      </c>
      <c r="BL1661" s="2" t="s">
        <v>6</v>
      </c>
      <c r="BM1661" s="52" t="s">
        <v>1199</v>
      </c>
      <c r="BN1661" s="51">
        <f t="shared" si="387"/>
        <v>89295.229509139826</v>
      </c>
    </row>
    <row r="1662" spans="59:66" x14ac:dyDescent="0.25">
      <c r="BG1662" s="50" t="str">
        <f t="shared" si="386"/>
        <v>2022NovembroArgentina</v>
      </c>
      <c r="BH1662" s="2">
        <v>2022</v>
      </c>
      <c r="BI1662" s="55" t="s">
        <v>64</v>
      </c>
      <c r="BJ1662" s="55" t="str">
        <f t="shared" si="388"/>
        <v>Novembro/2022</v>
      </c>
      <c r="BK1662" s="2" t="s">
        <v>5</v>
      </c>
      <c r="BL1662" s="2" t="s">
        <v>7</v>
      </c>
      <c r="BM1662" s="52" t="s">
        <v>1199</v>
      </c>
      <c r="BN1662" s="51">
        <f t="shared" si="387"/>
        <v>17859045.901827969</v>
      </c>
    </row>
    <row r="1663" spans="59:66" x14ac:dyDescent="0.25">
      <c r="BG1663" s="50" t="str">
        <f t="shared" si="386"/>
        <v>2022NovembroColômbia</v>
      </c>
      <c r="BH1663" s="2">
        <v>2022</v>
      </c>
      <c r="BI1663" s="55" t="s">
        <v>64</v>
      </c>
      <c r="BJ1663" s="55" t="str">
        <f t="shared" si="388"/>
        <v>Novembro/2022</v>
      </c>
      <c r="BK1663" s="2" t="s">
        <v>5</v>
      </c>
      <c r="BL1663" s="2" t="s">
        <v>8</v>
      </c>
      <c r="BM1663" s="52" t="s">
        <v>1199</v>
      </c>
      <c r="BN1663" s="51">
        <f t="shared" si="387"/>
        <v>5714894.6885849498</v>
      </c>
    </row>
    <row r="1664" spans="59:66" x14ac:dyDescent="0.25">
      <c r="BG1664" s="50" t="str">
        <f t="shared" si="386"/>
        <v>2022NovembroChile</v>
      </c>
      <c r="BH1664" s="2">
        <v>2022</v>
      </c>
      <c r="BI1664" s="55" t="s">
        <v>64</v>
      </c>
      <c r="BJ1664" s="55" t="str">
        <f t="shared" si="388"/>
        <v>Novembro/2022</v>
      </c>
      <c r="BK1664" s="2" t="s">
        <v>5</v>
      </c>
      <c r="BL1664" s="2" t="s">
        <v>9</v>
      </c>
      <c r="BM1664" s="52" t="s">
        <v>1199</v>
      </c>
      <c r="BN1664" s="51">
        <f t="shared" si="387"/>
        <v>7937353.7341457615</v>
      </c>
    </row>
    <row r="1665" spans="59:66" x14ac:dyDescent="0.25">
      <c r="BG1665" s="50" t="str">
        <f t="shared" si="386"/>
        <v>2022NovembroPeru</v>
      </c>
      <c r="BH1665" s="2">
        <v>2022</v>
      </c>
      <c r="BI1665" s="55" t="s">
        <v>64</v>
      </c>
      <c r="BJ1665" s="55" t="str">
        <f t="shared" si="388"/>
        <v>Novembro/2022</v>
      </c>
      <c r="BK1665" s="2" t="s">
        <v>5</v>
      </c>
      <c r="BL1665" s="2" t="s">
        <v>10</v>
      </c>
      <c r="BM1665" s="52" t="s">
        <v>1199</v>
      </c>
      <c r="BN1665" s="51">
        <f t="shared" si="387"/>
        <v>4683038.7031459985</v>
      </c>
    </row>
    <row r="1666" spans="59:66" x14ac:dyDescent="0.25">
      <c r="BG1666" s="50" t="str">
        <f t="shared" si="386"/>
        <v>2022NovembroUruguai</v>
      </c>
      <c r="BH1666" s="2">
        <v>2022</v>
      </c>
      <c r="BI1666" s="55" t="s">
        <v>64</v>
      </c>
      <c r="BJ1666" s="55" t="str">
        <f t="shared" si="388"/>
        <v>Novembro/2022</v>
      </c>
      <c r="BK1666" s="2" t="s">
        <v>5</v>
      </c>
      <c r="BL1666" s="2" t="s">
        <v>11</v>
      </c>
      <c r="BM1666" s="52" t="s">
        <v>1199</v>
      </c>
      <c r="BN1666" s="51">
        <f t="shared" si="387"/>
        <v>1785904.5901827966</v>
      </c>
    </row>
    <row r="1667" spans="59:66" x14ac:dyDescent="0.25">
      <c r="BG1667" s="50" t="str">
        <f t="shared" ref="BG1667:BG1730" si="389">BH1667&amp;BI1667&amp;BL1667</f>
        <v>2022NovembroVenezuela</v>
      </c>
      <c r="BH1667" s="2">
        <v>2022</v>
      </c>
      <c r="BI1667" s="55" t="s">
        <v>64</v>
      </c>
      <c r="BJ1667" s="55" t="str">
        <f t="shared" si="388"/>
        <v>Novembro/2022</v>
      </c>
      <c r="BK1667" s="2" t="s">
        <v>5</v>
      </c>
      <c r="BL1667" s="2" t="s">
        <v>12</v>
      </c>
      <c r="BM1667" s="52" t="s">
        <v>1199</v>
      </c>
      <c r="BN1667" s="51">
        <f t="shared" ref="BN1667:BN1730" si="390">VLOOKUP(BG1667,AC:AQ,VLOOKUP(BM1667,$BP$2:$BQ$16,2,FALSE),FALSE)</f>
        <v>3968676.8670728807</v>
      </c>
    </row>
    <row r="1668" spans="59:66" x14ac:dyDescent="0.25">
      <c r="BG1668" s="50" t="str">
        <f t="shared" si="389"/>
        <v>2022NovembroParaguai</v>
      </c>
      <c r="BH1668" s="2">
        <v>2022</v>
      </c>
      <c r="BI1668" s="55" t="s">
        <v>64</v>
      </c>
      <c r="BJ1668" s="55" t="str">
        <f t="shared" ref="BJ1668:BJ1731" si="391">BI1668&amp;"/"&amp;BH1668</f>
        <v>Novembro/2022</v>
      </c>
      <c r="BK1668" s="2" t="s">
        <v>5</v>
      </c>
      <c r="BL1668" s="2" t="s">
        <v>13</v>
      </c>
      <c r="BM1668" s="52" t="s">
        <v>1199</v>
      </c>
      <c r="BN1668" s="51">
        <f t="shared" si="390"/>
        <v>2341519.3515729993</v>
      </c>
    </row>
    <row r="1669" spans="59:66" x14ac:dyDescent="0.25">
      <c r="BG1669" s="50" t="str">
        <f t="shared" si="389"/>
        <v>2022NovembroEquador</v>
      </c>
      <c r="BH1669" s="2">
        <v>2022</v>
      </c>
      <c r="BI1669" s="55" t="s">
        <v>64</v>
      </c>
      <c r="BJ1669" s="55" t="str">
        <f t="shared" si="391"/>
        <v>Novembro/2022</v>
      </c>
      <c r="BK1669" s="2" t="s">
        <v>5</v>
      </c>
      <c r="BL1669" s="2" t="s">
        <v>14</v>
      </c>
      <c r="BM1669" s="52" t="s">
        <v>1199</v>
      </c>
      <c r="BN1669" s="51">
        <f t="shared" si="390"/>
        <v>1190603.0601218643</v>
      </c>
    </row>
    <row r="1670" spans="59:66" x14ac:dyDescent="0.25">
      <c r="BG1670" s="50" t="str">
        <f t="shared" si="389"/>
        <v>2022NovembroBolívia</v>
      </c>
      <c r="BH1670" s="2">
        <v>2022</v>
      </c>
      <c r="BI1670" s="55" t="s">
        <v>64</v>
      </c>
      <c r="BJ1670" s="55" t="str">
        <f t="shared" si="391"/>
        <v>Novembro/2022</v>
      </c>
      <c r="BK1670" s="2" t="s">
        <v>5</v>
      </c>
      <c r="BL1670" s="2" t="s">
        <v>15</v>
      </c>
      <c r="BM1670" s="52" t="s">
        <v>1199</v>
      </c>
      <c r="BN1670" s="51">
        <f t="shared" si="390"/>
        <v>1039793.3391730948</v>
      </c>
    </row>
    <row r="1671" spans="59:66" x14ac:dyDescent="0.25">
      <c r="BG1671" s="50" t="str">
        <f t="shared" si="389"/>
        <v>2022NovembroOutros - América do Sul</v>
      </c>
      <c r="BH1671" s="2">
        <v>2022</v>
      </c>
      <c r="BI1671" s="55" t="s">
        <v>64</v>
      </c>
      <c r="BJ1671" s="55" t="str">
        <f t="shared" si="391"/>
        <v>Novembro/2022</v>
      </c>
      <c r="BK1671" s="2" t="s">
        <v>5</v>
      </c>
      <c r="BL1671" s="2" t="s">
        <v>1193</v>
      </c>
      <c r="BM1671" s="52" t="s">
        <v>1199</v>
      </c>
      <c r="BN1671" s="51">
        <f t="shared" si="390"/>
        <v>81151.557729828593</v>
      </c>
    </row>
    <row r="1672" spans="59:66" x14ac:dyDescent="0.25">
      <c r="BG1672" s="50" t="str">
        <f t="shared" si="389"/>
        <v>2022DezembroBrasil</v>
      </c>
      <c r="BH1672" s="2">
        <v>2022</v>
      </c>
      <c r="BI1672" s="55" t="s">
        <v>65</v>
      </c>
      <c r="BJ1672" s="55" t="str">
        <f t="shared" si="391"/>
        <v>Dezembro/2022</v>
      </c>
      <c r="BK1672" s="2" t="s">
        <v>5</v>
      </c>
      <c r="BL1672" s="2" t="s">
        <v>6</v>
      </c>
      <c r="BM1672" s="52" t="s">
        <v>1199</v>
      </c>
      <c r="BN1672" s="51">
        <f t="shared" si="390"/>
        <v>92588.311632321289</v>
      </c>
    </row>
    <row r="1673" spans="59:66" x14ac:dyDescent="0.25">
      <c r="BG1673" s="50" t="str">
        <f t="shared" si="389"/>
        <v>2022DezembroArgentina</v>
      </c>
      <c r="BH1673" s="2">
        <v>2022</v>
      </c>
      <c r="BI1673" s="55" t="s">
        <v>65</v>
      </c>
      <c r="BJ1673" s="55" t="str">
        <f t="shared" si="391"/>
        <v>Dezembro/2022</v>
      </c>
      <c r="BK1673" s="2" t="s">
        <v>5</v>
      </c>
      <c r="BL1673" s="2" t="s">
        <v>7</v>
      </c>
      <c r="BM1673" s="52" t="s">
        <v>1199</v>
      </c>
      <c r="BN1673" s="51">
        <f t="shared" si="390"/>
        <v>18517662.326464262</v>
      </c>
    </row>
    <row r="1674" spans="59:66" x14ac:dyDescent="0.25">
      <c r="BG1674" s="50" t="str">
        <f t="shared" si="389"/>
        <v>2022DezembroColômbia</v>
      </c>
      <c r="BH1674" s="2">
        <v>2022</v>
      </c>
      <c r="BI1674" s="55" t="s">
        <v>65</v>
      </c>
      <c r="BJ1674" s="55" t="str">
        <f t="shared" si="391"/>
        <v>Dezembro/2022</v>
      </c>
      <c r="BK1674" s="2" t="s">
        <v>5</v>
      </c>
      <c r="BL1674" s="2" t="s">
        <v>8</v>
      </c>
      <c r="BM1674" s="52" t="s">
        <v>1199</v>
      </c>
      <c r="BN1674" s="51">
        <f t="shared" si="390"/>
        <v>5925651.9444685653</v>
      </c>
    </row>
    <row r="1675" spans="59:66" x14ac:dyDescent="0.25">
      <c r="BG1675" s="50" t="str">
        <f t="shared" si="389"/>
        <v>2022DezembroChile</v>
      </c>
      <c r="BH1675" s="2">
        <v>2022</v>
      </c>
      <c r="BI1675" s="55" t="s">
        <v>65</v>
      </c>
      <c r="BJ1675" s="55" t="str">
        <f t="shared" si="391"/>
        <v>Dezembro/2022</v>
      </c>
      <c r="BK1675" s="2" t="s">
        <v>5</v>
      </c>
      <c r="BL1675" s="2" t="s">
        <v>9</v>
      </c>
      <c r="BM1675" s="52" t="s">
        <v>1199</v>
      </c>
      <c r="BN1675" s="51">
        <f t="shared" si="390"/>
        <v>8284217.3565761177</v>
      </c>
    </row>
    <row r="1676" spans="59:66" x14ac:dyDescent="0.25">
      <c r="BG1676" s="50" t="str">
        <f t="shared" si="389"/>
        <v>2022DezembroPeru</v>
      </c>
      <c r="BH1676" s="2">
        <v>2022</v>
      </c>
      <c r="BI1676" s="55" t="s">
        <v>65</v>
      </c>
      <c r="BJ1676" s="55" t="str">
        <f t="shared" si="391"/>
        <v>Dezembro/2022</v>
      </c>
      <c r="BK1676" s="2" t="s">
        <v>5</v>
      </c>
      <c r="BL1676" s="2" t="s">
        <v>10</v>
      </c>
      <c r="BM1676" s="52" t="s">
        <v>1199</v>
      </c>
      <c r="BN1676" s="51">
        <f t="shared" si="390"/>
        <v>4853576.757146948</v>
      </c>
    </row>
    <row r="1677" spans="59:66" x14ac:dyDescent="0.25">
      <c r="BG1677" s="50" t="str">
        <f t="shared" si="389"/>
        <v>2022DezembroUruguai</v>
      </c>
      <c r="BH1677" s="2">
        <v>2022</v>
      </c>
      <c r="BI1677" s="55" t="s">
        <v>65</v>
      </c>
      <c r="BJ1677" s="55" t="str">
        <f t="shared" si="391"/>
        <v>Dezembro/2022</v>
      </c>
      <c r="BK1677" s="2" t="s">
        <v>5</v>
      </c>
      <c r="BL1677" s="2" t="s">
        <v>11</v>
      </c>
      <c r="BM1677" s="52" t="s">
        <v>1199</v>
      </c>
      <c r="BN1677" s="51">
        <f t="shared" si="390"/>
        <v>1851766.2326464267</v>
      </c>
    </row>
    <row r="1678" spans="59:66" x14ac:dyDescent="0.25">
      <c r="BG1678" s="50" t="str">
        <f t="shared" si="389"/>
        <v>2022DezembroVenezuela</v>
      </c>
      <c r="BH1678" s="2">
        <v>2022</v>
      </c>
      <c r="BI1678" s="55" t="s">
        <v>65</v>
      </c>
      <c r="BJ1678" s="55" t="str">
        <f t="shared" si="391"/>
        <v>Dezembro/2022</v>
      </c>
      <c r="BK1678" s="2" t="s">
        <v>5</v>
      </c>
      <c r="BL1678" s="2" t="s">
        <v>12</v>
      </c>
      <c r="BM1678" s="52" t="s">
        <v>1199</v>
      </c>
      <c r="BN1678" s="51">
        <f t="shared" si="390"/>
        <v>4142108.6782880593</v>
      </c>
    </row>
    <row r="1679" spans="59:66" x14ac:dyDescent="0.25">
      <c r="BG1679" s="50" t="str">
        <f t="shared" si="389"/>
        <v>2022DezembroParaguai</v>
      </c>
      <c r="BH1679" s="2">
        <v>2022</v>
      </c>
      <c r="BI1679" s="55" t="s">
        <v>65</v>
      </c>
      <c r="BJ1679" s="55" t="str">
        <f t="shared" si="391"/>
        <v>Dezembro/2022</v>
      </c>
      <c r="BK1679" s="2" t="s">
        <v>5</v>
      </c>
      <c r="BL1679" s="2" t="s">
        <v>13</v>
      </c>
      <c r="BM1679" s="52" t="s">
        <v>1199</v>
      </c>
      <c r="BN1679" s="51">
        <f t="shared" si="390"/>
        <v>2424839.1509601627</v>
      </c>
    </row>
    <row r="1680" spans="59:66" x14ac:dyDescent="0.25">
      <c r="BG1680" s="50" t="str">
        <f t="shared" si="389"/>
        <v>2022DezembroEquador</v>
      </c>
      <c r="BH1680" s="2">
        <v>2022</v>
      </c>
      <c r="BI1680" s="55" t="s">
        <v>65</v>
      </c>
      <c r="BJ1680" s="55" t="str">
        <f t="shared" si="391"/>
        <v>Dezembro/2022</v>
      </c>
      <c r="BK1680" s="2" t="s">
        <v>5</v>
      </c>
      <c r="BL1680" s="2" t="s">
        <v>14</v>
      </c>
      <c r="BM1680" s="52" t="s">
        <v>1199</v>
      </c>
      <c r="BN1680" s="51">
        <f t="shared" si="390"/>
        <v>1218267.2583200173</v>
      </c>
    </row>
    <row r="1681" spans="59:66" x14ac:dyDescent="0.25">
      <c r="BG1681" s="50" t="str">
        <f t="shared" si="389"/>
        <v>2022DezembroBolívia</v>
      </c>
      <c r="BH1681" s="2">
        <v>2022</v>
      </c>
      <c r="BI1681" s="55" t="s">
        <v>65</v>
      </c>
      <c r="BJ1681" s="55" t="str">
        <f t="shared" si="391"/>
        <v>Dezembro/2022</v>
      </c>
      <c r="BK1681" s="2" t="s">
        <v>5</v>
      </c>
      <c r="BL1681" s="2" t="s">
        <v>15</v>
      </c>
      <c r="BM1681" s="52" t="s">
        <v>1199</v>
      </c>
      <c r="BN1681" s="51">
        <f t="shared" si="390"/>
        <v>1068176.7320949913</v>
      </c>
    </row>
    <row r="1682" spans="59:66" x14ac:dyDescent="0.25">
      <c r="BG1682" s="50" t="str">
        <f t="shared" si="389"/>
        <v>2022DezembroOutros - América do Sul</v>
      </c>
      <c r="BH1682" s="2">
        <v>2022</v>
      </c>
      <c r="BI1682" s="55" t="s">
        <v>65</v>
      </c>
      <c r="BJ1682" s="55" t="str">
        <f t="shared" si="391"/>
        <v>Dezembro/2022</v>
      </c>
      <c r="BK1682" s="2" t="s">
        <v>5</v>
      </c>
      <c r="BL1682" s="2" t="s">
        <v>1193</v>
      </c>
      <c r="BM1682" s="52" t="s">
        <v>1199</v>
      </c>
      <c r="BN1682" s="51">
        <f t="shared" si="390"/>
        <v>85508.743699795465</v>
      </c>
    </row>
    <row r="1683" spans="59:66" x14ac:dyDescent="0.25">
      <c r="BG1683" s="50" t="str">
        <f t="shared" si="389"/>
        <v>2022JaneiroAlemanha</v>
      </c>
      <c r="BH1683" s="2">
        <v>2022</v>
      </c>
      <c r="BI1683" s="55" t="s">
        <v>16</v>
      </c>
      <c r="BJ1683" s="55" t="str">
        <f t="shared" si="391"/>
        <v>Janeiro/2022</v>
      </c>
      <c r="BK1683" s="2" t="s">
        <v>38</v>
      </c>
      <c r="BL1683" s="2" t="s">
        <v>28</v>
      </c>
      <c r="BM1683" s="52" t="s">
        <v>1198</v>
      </c>
      <c r="BN1683" s="51">
        <f t="shared" si="390"/>
        <v>25657541.433586955</v>
      </c>
    </row>
    <row r="1684" spans="59:66" x14ac:dyDescent="0.25">
      <c r="BG1684" s="50" t="str">
        <f t="shared" si="389"/>
        <v>2022JaneiroFrança</v>
      </c>
      <c r="BH1684" s="2">
        <v>2022</v>
      </c>
      <c r="BI1684" s="55" t="s">
        <v>16</v>
      </c>
      <c r="BJ1684" s="55" t="str">
        <f t="shared" si="391"/>
        <v>Janeiro/2022</v>
      </c>
      <c r="BK1684" s="2" t="s">
        <v>38</v>
      </c>
      <c r="BL1684" s="2" t="s">
        <v>29</v>
      </c>
      <c r="BM1684" s="52" t="s">
        <v>1198</v>
      </c>
      <c r="BN1684" s="51">
        <f t="shared" si="390"/>
        <v>18660030.133517787</v>
      </c>
    </row>
    <row r="1685" spans="59:66" x14ac:dyDescent="0.25">
      <c r="BG1685" s="50" t="str">
        <f t="shared" si="389"/>
        <v>2022JaneiroReino Unido</v>
      </c>
      <c r="BH1685" s="2">
        <v>2022</v>
      </c>
      <c r="BI1685" s="55" t="s">
        <v>16</v>
      </c>
      <c r="BJ1685" s="55" t="str">
        <f t="shared" si="391"/>
        <v>Janeiro/2022</v>
      </c>
      <c r="BK1685" s="2" t="s">
        <v>38</v>
      </c>
      <c r="BL1685" s="2" t="s">
        <v>30</v>
      </c>
      <c r="BM1685" s="52" t="s">
        <v>1198</v>
      </c>
      <c r="BN1685" s="51">
        <f t="shared" si="390"/>
        <v>38719562.527049415</v>
      </c>
    </row>
    <row r="1686" spans="59:66" x14ac:dyDescent="0.25">
      <c r="BG1686" s="50" t="str">
        <f t="shared" si="389"/>
        <v>2022JaneiroItália</v>
      </c>
      <c r="BH1686" s="2">
        <v>2022</v>
      </c>
      <c r="BI1686" s="55" t="s">
        <v>16</v>
      </c>
      <c r="BJ1686" s="55" t="str">
        <f t="shared" si="391"/>
        <v>Janeiro/2022</v>
      </c>
      <c r="BK1686" s="2" t="s">
        <v>38</v>
      </c>
      <c r="BL1686" s="2" t="s">
        <v>31</v>
      </c>
      <c r="BM1686" s="52" t="s">
        <v>1198</v>
      </c>
      <c r="BN1686" s="51">
        <f t="shared" si="390"/>
        <v>13995022.60013834</v>
      </c>
    </row>
    <row r="1687" spans="59:66" x14ac:dyDescent="0.25">
      <c r="BG1687" s="50" t="str">
        <f t="shared" si="389"/>
        <v>2022JaneiroEspanha</v>
      </c>
      <c r="BH1687" s="2">
        <v>2022</v>
      </c>
      <c r="BI1687" s="55" t="s">
        <v>16</v>
      </c>
      <c r="BJ1687" s="55" t="str">
        <f t="shared" si="391"/>
        <v>Janeiro/2022</v>
      </c>
      <c r="BK1687" s="2" t="s">
        <v>38</v>
      </c>
      <c r="BL1687" s="2" t="s">
        <v>32</v>
      </c>
      <c r="BM1687" s="52" t="s">
        <v>1198</v>
      </c>
      <c r="BN1687" s="51">
        <f t="shared" si="390"/>
        <v>11662518.833448619</v>
      </c>
    </row>
    <row r="1688" spans="59:66" x14ac:dyDescent="0.25">
      <c r="BG1688" s="50" t="str">
        <f t="shared" si="389"/>
        <v>2022JaneiroPolônia</v>
      </c>
      <c r="BH1688" s="2">
        <v>2022</v>
      </c>
      <c r="BI1688" s="55" t="s">
        <v>16</v>
      </c>
      <c r="BJ1688" s="55" t="str">
        <f t="shared" si="391"/>
        <v>Janeiro/2022</v>
      </c>
      <c r="BK1688" s="2" t="s">
        <v>38</v>
      </c>
      <c r="BL1688" s="2" t="s">
        <v>33</v>
      </c>
      <c r="BM1688" s="52" t="s">
        <v>1198</v>
      </c>
      <c r="BN1688" s="51">
        <f t="shared" si="390"/>
        <v>8863514.3134209514</v>
      </c>
    </row>
    <row r="1689" spans="59:66" x14ac:dyDescent="0.25">
      <c r="BG1689" s="50" t="str">
        <f t="shared" si="389"/>
        <v>2022JaneiroRússia</v>
      </c>
      <c r="BH1689" s="2">
        <v>2022</v>
      </c>
      <c r="BI1689" s="55" t="s">
        <v>16</v>
      </c>
      <c r="BJ1689" s="55" t="str">
        <f t="shared" si="391"/>
        <v>Janeiro/2022</v>
      </c>
      <c r="BK1689" s="2" t="s">
        <v>38</v>
      </c>
      <c r="BL1689" s="2" t="s">
        <v>34</v>
      </c>
      <c r="BM1689" s="52" t="s">
        <v>1198</v>
      </c>
      <c r="BN1689" s="51">
        <f t="shared" si="390"/>
        <v>18660030.133517787</v>
      </c>
    </row>
    <row r="1690" spans="59:66" x14ac:dyDescent="0.25">
      <c r="BG1690" s="50" t="str">
        <f t="shared" si="389"/>
        <v>2022JaneiroHolanda</v>
      </c>
      <c r="BH1690" s="2">
        <v>2022</v>
      </c>
      <c r="BI1690" s="55" t="s">
        <v>16</v>
      </c>
      <c r="BJ1690" s="55" t="str">
        <f t="shared" si="391"/>
        <v>Janeiro/2022</v>
      </c>
      <c r="BK1690" s="2" t="s">
        <v>38</v>
      </c>
      <c r="BL1690" s="2" t="s">
        <v>35</v>
      </c>
      <c r="BM1690" s="52" t="s">
        <v>1198</v>
      </c>
      <c r="BN1690" s="51">
        <f t="shared" si="390"/>
        <v>6997511.3000691701</v>
      </c>
    </row>
    <row r="1691" spans="59:66" x14ac:dyDescent="0.25">
      <c r="BG1691" s="50" t="str">
        <f t="shared" si="389"/>
        <v>2022JaneiroSuíça</v>
      </c>
      <c r="BH1691" s="2">
        <v>2022</v>
      </c>
      <c r="BI1691" s="55" t="s">
        <v>16</v>
      </c>
      <c r="BJ1691" s="55" t="str">
        <f t="shared" si="391"/>
        <v>Janeiro/2022</v>
      </c>
      <c r="BK1691" s="2" t="s">
        <v>38</v>
      </c>
      <c r="BL1691" s="2" t="s">
        <v>36</v>
      </c>
      <c r="BM1691" s="52" t="s">
        <v>1198</v>
      </c>
      <c r="BN1691" s="51">
        <f t="shared" si="390"/>
        <v>7930512.8067450598</v>
      </c>
    </row>
    <row r="1692" spans="59:66" x14ac:dyDescent="0.25">
      <c r="BG1692" s="50" t="str">
        <f t="shared" si="389"/>
        <v>2022JaneiroSuécia</v>
      </c>
      <c r="BH1692" s="2">
        <v>2022</v>
      </c>
      <c r="BI1692" s="55" t="s">
        <v>16</v>
      </c>
      <c r="BJ1692" s="55" t="str">
        <f t="shared" si="391"/>
        <v>Janeiro/2022</v>
      </c>
      <c r="BK1692" s="2" t="s">
        <v>38</v>
      </c>
      <c r="BL1692" s="2" t="s">
        <v>37</v>
      </c>
      <c r="BM1692" s="52" t="s">
        <v>1198</v>
      </c>
      <c r="BN1692" s="51">
        <f t="shared" si="390"/>
        <v>5598009.0400553364</v>
      </c>
    </row>
    <row r="1693" spans="59:66" x14ac:dyDescent="0.25">
      <c r="BG1693" s="50" t="str">
        <f t="shared" si="389"/>
        <v>2022JaneiroOutros - Europa</v>
      </c>
      <c r="BH1693" s="2">
        <v>2022</v>
      </c>
      <c r="BI1693" s="55" t="s">
        <v>16</v>
      </c>
      <c r="BJ1693" s="55" t="str">
        <f t="shared" si="391"/>
        <v>Janeiro/2022</v>
      </c>
      <c r="BK1693" s="2" t="s">
        <v>38</v>
      </c>
      <c r="BL1693" s="2" t="s">
        <v>1192</v>
      </c>
      <c r="BM1693" s="52" t="s">
        <v>1198</v>
      </c>
      <c r="BN1693" s="51">
        <f t="shared" si="390"/>
        <v>12869528.151032478</v>
      </c>
    </row>
    <row r="1694" spans="59:66" x14ac:dyDescent="0.25">
      <c r="BG1694" s="50" t="str">
        <f t="shared" si="389"/>
        <v>2022FevereiroAlemanha</v>
      </c>
      <c r="BH1694" s="2">
        <v>2022</v>
      </c>
      <c r="BI1694" s="55" t="s">
        <v>55</v>
      </c>
      <c r="BJ1694" s="55" t="str">
        <f t="shared" si="391"/>
        <v>Fevereiro/2022</v>
      </c>
      <c r="BK1694" s="2" t="s">
        <v>38</v>
      </c>
      <c r="BL1694" s="2" t="s">
        <v>28</v>
      </c>
      <c r="BM1694" s="52" t="s">
        <v>1198</v>
      </c>
      <c r="BN1694" s="51">
        <f t="shared" si="390"/>
        <v>24044090.605828941</v>
      </c>
    </row>
    <row r="1695" spans="59:66" x14ac:dyDescent="0.25">
      <c r="BG1695" s="50" t="str">
        <f t="shared" si="389"/>
        <v>2022FevereiroFrança</v>
      </c>
      <c r="BH1695" s="2">
        <v>2022</v>
      </c>
      <c r="BI1695" s="55" t="s">
        <v>55</v>
      </c>
      <c r="BJ1695" s="55" t="str">
        <f t="shared" si="391"/>
        <v>Fevereiro/2022</v>
      </c>
      <c r="BK1695" s="2" t="s">
        <v>38</v>
      </c>
      <c r="BL1695" s="2" t="s">
        <v>29</v>
      </c>
      <c r="BM1695" s="52" t="s">
        <v>1198</v>
      </c>
      <c r="BN1695" s="51">
        <f t="shared" si="390"/>
        <v>17311745.236196835</v>
      </c>
    </row>
    <row r="1696" spans="59:66" x14ac:dyDescent="0.25">
      <c r="BG1696" s="50" t="str">
        <f t="shared" si="389"/>
        <v>2022FevereiroReino Unido</v>
      </c>
      <c r="BH1696" s="2">
        <v>2022</v>
      </c>
      <c r="BI1696" s="55" t="s">
        <v>55</v>
      </c>
      <c r="BJ1696" s="55" t="str">
        <f t="shared" si="391"/>
        <v>Fevereiro/2022</v>
      </c>
      <c r="BK1696" s="2" t="s">
        <v>38</v>
      </c>
      <c r="BL1696" s="2" t="s">
        <v>30</v>
      </c>
      <c r="BM1696" s="52" t="s">
        <v>1198</v>
      </c>
      <c r="BN1696" s="51">
        <f t="shared" si="390"/>
        <v>36547017.720859982</v>
      </c>
    </row>
    <row r="1697" spans="59:66" x14ac:dyDescent="0.25">
      <c r="BG1697" s="50" t="str">
        <f t="shared" si="389"/>
        <v>2022FevereiroItália</v>
      </c>
      <c r="BH1697" s="2">
        <v>2022</v>
      </c>
      <c r="BI1697" s="55" t="s">
        <v>55</v>
      </c>
      <c r="BJ1697" s="55" t="str">
        <f t="shared" si="391"/>
        <v>Fevereiro/2022</v>
      </c>
      <c r="BK1697" s="2" t="s">
        <v>38</v>
      </c>
      <c r="BL1697" s="2" t="s">
        <v>31</v>
      </c>
      <c r="BM1697" s="52" t="s">
        <v>1198</v>
      </c>
      <c r="BN1697" s="51">
        <f t="shared" si="390"/>
        <v>12983808.927147625</v>
      </c>
    </row>
    <row r="1698" spans="59:66" x14ac:dyDescent="0.25">
      <c r="BG1698" s="50" t="str">
        <f t="shared" si="389"/>
        <v>2022FevereiroEspanha</v>
      </c>
      <c r="BH1698" s="2">
        <v>2022</v>
      </c>
      <c r="BI1698" s="55" t="s">
        <v>55</v>
      </c>
      <c r="BJ1698" s="55" t="str">
        <f t="shared" si="391"/>
        <v>Fevereiro/2022</v>
      </c>
      <c r="BK1698" s="2" t="s">
        <v>38</v>
      </c>
      <c r="BL1698" s="2" t="s">
        <v>32</v>
      </c>
      <c r="BM1698" s="52" t="s">
        <v>1198</v>
      </c>
      <c r="BN1698" s="51">
        <f t="shared" si="390"/>
        <v>10579399.866564732</v>
      </c>
    </row>
    <row r="1699" spans="59:66" x14ac:dyDescent="0.25">
      <c r="BG1699" s="50" t="str">
        <f t="shared" si="389"/>
        <v>2022FevereiroPolônia</v>
      </c>
      <c r="BH1699" s="2">
        <v>2022</v>
      </c>
      <c r="BI1699" s="55" t="s">
        <v>55</v>
      </c>
      <c r="BJ1699" s="55" t="str">
        <f t="shared" si="391"/>
        <v>Fevereiro/2022</v>
      </c>
      <c r="BK1699" s="2" t="s">
        <v>38</v>
      </c>
      <c r="BL1699" s="2" t="s">
        <v>33</v>
      </c>
      <c r="BM1699" s="52" t="s">
        <v>1198</v>
      </c>
      <c r="BN1699" s="51">
        <f t="shared" si="390"/>
        <v>8174990.80598184</v>
      </c>
    </row>
    <row r="1700" spans="59:66" x14ac:dyDescent="0.25">
      <c r="BG1700" s="50" t="str">
        <f t="shared" si="389"/>
        <v>2022FevereiroRússia</v>
      </c>
      <c r="BH1700" s="2">
        <v>2022</v>
      </c>
      <c r="BI1700" s="55" t="s">
        <v>55</v>
      </c>
      <c r="BJ1700" s="55" t="str">
        <f t="shared" si="391"/>
        <v>Fevereiro/2022</v>
      </c>
      <c r="BK1700" s="2" t="s">
        <v>38</v>
      </c>
      <c r="BL1700" s="2" t="s">
        <v>34</v>
      </c>
      <c r="BM1700" s="52" t="s">
        <v>1198</v>
      </c>
      <c r="BN1700" s="51">
        <f t="shared" si="390"/>
        <v>17311745.236196835</v>
      </c>
    </row>
    <row r="1701" spans="59:66" x14ac:dyDescent="0.25">
      <c r="BG1701" s="50" t="str">
        <f t="shared" si="389"/>
        <v>2022FevereiroHolanda</v>
      </c>
      <c r="BH1701" s="2">
        <v>2022</v>
      </c>
      <c r="BI1701" s="55" t="s">
        <v>55</v>
      </c>
      <c r="BJ1701" s="55" t="str">
        <f t="shared" si="391"/>
        <v>Fevereiro/2022</v>
      </c>
      <c r="BK1701" s="2" t="s">
        <v>38</v>
      </c>
      <c r="BL1701" s="2" t="s">
        <v>35</v>
      </c>
      <c r="BM1701" s="52" t="s">
        <v>1198</v>
      </c>
      <c r="BN1701" s="51">
        <f t="shared" si="390"/>
        <v>6251463.5575155243</v>
      </c>
    </row>
    <row r="1702" spans="59:66" x14ac:dyDescent="0.25">
      <c r="BG1702" s="50" t="str">
        <f t="shared" si="389"/>
        <v>2022FevereiroSuíça</v>
      </c>
      <c r="BH1702" s="2">
        <v>2022</v>
      </c>
      <c r="BI1702" s="55" t="s">
        <v>55</v>
      </c>
      <c r="BJ1702" s="55" t="str">
        <f t="shared" si="391"/>
        <v>Fevereiro/2022</v>
      </c>
      <c r="BK1702" s="2" t="s">
        <v>38</v>
      </c>
      <c r="BL1702" s="2" t="s">
        <v>36</v>
      </c>
      <c r="BM1702" s="52" t="s">
        <v>1198</v>
      </c>
      <c r="BN1702" s="51">
        <f t="shared" si="390"/>
        <v>7213227.1817486826</v>
      </c>
    </row>
    <row r="1703" spans="59:66" x14ac:dyDescent="0.25">
      <c r="BG1703" s="50" t="str">
        <f t="shared" si="389"/>
        <v>2022FevereiroSuécia</v>
      </c>
      <c r="BH1703" s="2">
        <v>2022</v>
      </c>
      <c r="BI1703" s="55" t="s">
        <v>55</v>
      </c>
      <c r="BJ1703" s="55" t="str">
        <f t="shared" si="391"/>
        <v>Fevereiro/2022</v>
      </c>
      <c r="BK1703" s="2" t="s">
        <v>38</v>
      </c>
      <c r="BL1703" s="2" t="s">
        <v>37</v>
      </c>
      <c r="BM1703" s="52" t="s">
        <v>1198</v>
      </c>
      <c r="BN1703" s="51">
        <f t="shared" si="390"/>
        <v>5289699.933282367</v>
      </c>
    </row>
    <row r="1704" spans="59:66" x14ac:dyDescent="0.25">
      <c r="BG1704" s="50" t="str">
        <f t="shared" si="389"/>
        <v>2022FevereiroOutros - Europa</v>
      </c>
      <c r="BH1704" s="2">
        <v>2022</v>
      </c>
      <c r="BI1704" s="55" t="s">
        <v>55</v>
      </c>
      <c r="BJ1704" s="55" t="str">
        <f t="shared" si="391"/>
        <v>Fevereiro/2022</v>
      </c>
      <c r="BK1704" s="2" t="s">
        <v>38</v>
      </c>
      <c r="BL1704" s="2" t="s">
        <v>1192</v>
      </c>
      <c r="BM1704" s="52" t="s">
        <v>1198</v>
      </c>
      <c r="BN1704" s="51">
        <f t="shared" si="390"/>
        <v>10516030.521844165</v>
      </c>
    </row>
    <row r="1705" spans="59:66" x14ac:dyDescent="0.25">
      <c r="BG1705" s="50" t="str">
        <f t="shared" si="389"/>
        <v>2022MarçoAlemanha</v>
      </c>
      <c r="BH1705" s="2">
        <v>2022</v>
      </c>
      <c r="BI1705" s="55" t="s">
        <v>56</v>
      </c>
      <c r="BJ1705" s="55" t="str">
        <f t="shared" si="391"/>
        <v>Março/2022</v>
      </c>
      <c r="BK1705" s="2" t="s">
        <v>38</v>
      </c>
      <c r="BL1705" s="2" t="s">
        <v>28</v>
      </c>
      <c r="BM1705" s="52" t="s">
        <v>1198</v>
      </c>
      <c r="BN1705" s="51">
        <f t="shared" si="390"/>
        <v>26548894.334994085</v>
      </c>
    </row>
    <row r="1706" spans="59:66" x14ac:dyDescent="0.25">
      <c r="BG1706" s="50" t="str">
        <f t="shared" si="389"/>
        <v>2022MarçoFrança</v>
      </c>
      <c r="BH1706" s="2">
        <v>2022</v>
      </c>
      <c r="BI1706" s="55" t="s">
        <v>56</v>
      </c>
      <c r="BJ1706" s="55" t="str">
        <f t="shared" si="391"/>
        <v>Março/2022</v>
      </c>
      <c r="BK1706" s="2" t="s">
        <v>38</v>
      </c>
      <c r="BL1706" s="2" t="s">
        <v>29</v>
      </c>
      <c r="BM1706" s="52" t="s">
        <v>1198</v>
      </c>
      <c r="BN1706" s="51">
        <f t="shared" si="390"/>
        <v>19308286.789086603</v>
      </c>
    </row>
    <row r="1707" spans="59:66" x14ac:dyDescent="0.25">
      <c r="BG1707" s="50" t="str">
        <f t="shared" si="389"/>
        <v>2022MarçoReino Unido</v>
      </c>
      <c r="BH1707" s="2">
        <v>2022</v>
      </c>
      <c r="BI1707" s="55" t="s">
        <v>56</v>
      </c>
      <c r="BJ1707" s="55" t="str">
        <f t="shared" si="391"/>
        <v>Março/2022</v>
      </c>
      <c r="BK1707" s="2" t="s">
        <v>38</v>
      </c>
      <c r="BL1707" s="2" t="s">
        <v>30</v>
      </c>
      <c r="BM1707" s="52" t="s">
        <v>1198</v>
      </c>
      <c r="BN1707" s="51">
        <f t="shared" si="390"/>
        <v>40064695.087354697</v>
      </c>
    </row>
    <row r="1708" spans="59:66" x14ac:dyDescent="0.25">
      <c r="BG1708" s="50" t="str">
        <f t="shared" si="389"/>
        <v>2022MarçoItália</v>
      </c>
      <c r="BH1708" s="2">
        <v>2022</v>
      </c>
      <c r="BI1708" s="55" t="s">
        <v>56</v>
      </c>
      <c r="BJ1708" s="55" t="str">
        <f t="shared" si="391"/>
        <v>Março/2022</v>
      </c>
      <c r="BK1708" s="2" t="s">
        <v>38</v>
      </c>
      <c r="BL1708" s="2" t="s">
        <v>31</v>
      </c>
      <c r="BM1708" s="52" t="s">
        <v>1198</v>
      </c>
      <c r="BN1708" s="51">
        <f t="shared" si="390"/>
        <v>14481215.091814954</v>
      </c>
    </row>
    <row r="1709" spans="59:66" x14ac:dyDescent="0.25">
      <c r="BG1709" s="50" t="str">
        <f t="shared" si="389"/>
        <v>2022MarçoEspanha</v>
      </c>
      <c r="BH1709" s="2">
        <v>2022</v>
      </c>
      <c r="BI1709" s="55" t="s">
        <v>56</v>
      </c>
      <c r="BJ1709" s="55" t="str">
        <f t="shared" si="391"/>
        <v>Março/2022</v>
      </c>
      <c r="BK1709" s="2" t="s">
        <v>38</v>
      </c>
      <c r="BL1709" s="2" t="s">
        <v>32</v>
      </c>
      <c r="BM1709" s="52" t="s">
        <v>1198</v>
      </c>
      <c r="BN1709" s="51">
        <f t="shared" si="390"/>
        <v>12067679.243179126</v>
      </c>
    </row>
    <row r="1710" spans="59:66" x14ac:dyDescent="0.25">
      <c r="BG1710" s="50" t="str">
        <f t="shared" si="389"/>
        <v>2022MarçoPolônia</v>
      </c>
      <c r="BH1710" s="2">
        <v>2022</v>
      </c>
      <c r="BI1710" s="55" t="s">
        <v>56</v>
      </c>
      <c r="BJ1710" s="55" t="str">
        <f t="shared" si="391"/>
        <v>Março/2022</v>
      </c>
      <c r="BK1710" s="2" t="s">
        <v>38</v>
      </c>
      <c r="BL1710" s="2" t="s">
        <v>33</v>
      </c>
      <c r="BM1710" s="52" t="s">
        <v>1198</v>
      </c>
      <c r="BN1710" s="51">
        <f t="shared" si="390"/>
        <v>9171436.2248161379</v>
      </c>
    </row>
    <row r="1711" spans="59:66" x14ac:dyDescent="0.25">
      <c r="BG1711" s="50" t="str">
        <f t="shared" si="389"/>
        <v>2022MarçoRússia</v>
      </c>
      <c r="BH1711" s="2">
        <v>2022</v>
      </c>
      <c r="BI1711" s="55" t="s">
        <v>56</v>
      </c>
      <c r="BJ1711" s="55" t="str">
        <f t="shared" si="391"/>
        <v>Março/2022</v>
      </c>
      <c r="BK1711" s="2" t="s">
        <v>38</v>
      </c>
      <c r="BL1711" s="2" t="s">
        <v>34</v>
      </c>
      <c r="BM1711" s="52" t="s">
        <v>1198</v>
      </c>
      <c r="BN1711" s="51">
        <f t="shared" si="390"/>
        <v>16894750.94045078</v>
      </c>
    </row>
    <row r="1712" spans="59:66" x14ac:dyDescent="0.25">
      <c r="BG1712" s="50" t="str">
        <f t="shared" si="389"/>
        <v>2022MarçoHolanda</v>
      </c>
      <c r="BH1712" s="2">
        <v>2022</v>
      </c>
      <c r="BI1712" s="55" t="s">
        <v>56</v>
      </c>
      <c r="BJ1712" s="55" t="str">
        <f t="shared" si="391"/>
        <v>Março/2022</v>
      </c>
      <c r="BK1712" s="2" t="s">
        <v>38</v>
      </c>
      <c r="BL1712" s="2" t="s">
        <v>35</v>
      </c>
      <c r="BM1712" s="52" t="s">
        <v>1198</v>
      </c>
      <c r="BN1712" s="51">
        <f t="shared" si="390"/>
        <v>7240607.5459074769</v>
      </c>
    </row>
    <row r="1713" spans="59:66" x14ac:dyDescent="0.25">
      <c r="BG1713" s="50" t="str">
        <f t="shared" si="389"/>
        <v>2022MarçoSuíça</v>
      </c>
      <c r="BH1713" s="2">
        <v>2022</v>
      </c>
      <c r="BI1713" s="55" t="s">
        <v>56</v>
      </c>
      <c r="BJ1713" s="55" t="str">
        <f t="shared" si="391"/>
        <v>Março/2022</v>
      </c>
      <c r="BK1713" s="2" t="s">
        <v>38</v>
      </c>
      <c r="BL1713" s="2" t="s">
        <v>36</v>
      </c>
      <c r="BM1713" s="52" t="s">
        <v>1198</v>
      </c>
      <c r="BN1713" s="51">
        <f t="shared" si="390"/>
        <v>7723314.7156346422</v>
      </c>
    </row>
    <row r="1714" spans="59:66" x14ac:dyDescent="0.25">
      <c r="BG1714" s="50" t="str">
        <f t="shared" si="389"/>
        <v>2022MarçoSuécia</v>
      </c>
      <c r="BH1714" s="2">
        <v>2022</v>
      </c>
      <c r="BI1714" s="55" t="s">
        <v>56</v>
      </c>
      <c r="BJ1714" s="55" t="str">
        <f t="shared" si="391"/>
        <v>Março/2022</v>
      </c>
      <c r="BK1714" s="2" t="s">
        <v>38</v>
      </c>
      <c r="BL1714" s="2" t="s">
        <v>37</v>
      </c>
      <c r="BM1714" s="52" t="s">
        <v>1198</v>
      </c>
      <c r="BN1714" s="51">
        <f t="shared" si="390"/>
        <v>5792486.0367259821</v>
      </c>
    </row>
    <row r="1715" spans="59:66" x14ac:dyDescent="0.25">
      <c r="BG1715" s="50" t="str">
        <f t="shared" si="389"/>
        <v>2022MarçoOutros - Europa</v>
      </c>
      <c r="BH1715" s="2">
        <v>2022</v>
      </c>
      <c r="BI1715" s="55" t="s">
        <v>56</v>
      </c>
      <c r="BJ1715" s="55" t="str">
        <f t="shared" si="391"/>
        <v>Março/2022</v>
      </c>
      <c r="BK1715" s="2" t="s">
        <v>38</v>
      </c>
      <c r="BL1715" s="2" t="s">
        <v>1192</v>
      </c>
      <c r="BM1715" s="52" t="s">
        <v>1198</v>
      </c>
      <c r="BN1715" s="51">
        <f t="shared" si="390"/>
        <v>10320415.262617417</v>
      </c>
    </row>
    <row r="1716" spans="59:66" x14ac:dyDescent="0.25">
      <c r="BG1716" s="50" t="str">
        <f t="shared" si="389"/>
        <v>2022AbrilAlemanha</v>
      </c>
      <c r="BH1716" s="2">
        <v>2022</v>
      </c>
      <c r="BI1716" s="55" t="s">
        <v>57</v>
      </c>
      <c r="BJ1716" s="55" t="str">
        <f t="shared" si="391"/>
        <v>Abril/2022</v>
      </c>
      <c r="BK1716" s="2" t="s">
        <v>38</v>
      </c>
      <c r="BL1716" s="2" t="s">
        <v>28</v>
      </c>
      <c r="BM1716" s="52" t="s">
        <v>1198</v>
      </c>
      <c r="BN1716" s="51">
        <f t="shared" si="390"/>
        <v>28757819.426542465</v>
      </c>
    </row>
    <row r="1717" spans="59:66" x14ac:dyDescent="0.25">
      <c r="BG1717" s="50" t="str">
        <f t="shared" si="389"/>
        <v>2022AbrilFrança</v>
      </c>
      <c r="BH1717" s="2">
        <v>2022</v>
      </c>
      <c r="BI1717" s="55" t="s">
        <v>57</v>
      </c>
      <c r="BJ1717" s="55" t="str">
        <f t="shared" si="391"/>
        <v>Abril/2022</v>
      </c>
      <c r="BK1717" s="2" t="s">
        <v>38</v>
      </c>
      <c r="BL1717" s="2" t="s">
        <v>29</v>
      </c>
      <c r="BM1717" s="52" t="s">
        <v>1198</v>
      </c>
      <c r="BN1717" s="51">
        <f t="shared" si="390"/>
        <v>21320452.333471138</v>
      </c>
    </row>
    <row r="1718" spans="59:66" x14ac:dyDescent="0.25">
      <c r="BG1718" s="50" t="str">
        <f t="shared" si="389"/>
        <v>2022AbrilReino Unido</v>
      </c>
      <c r="BH1718" s="2">
        <v>2022</v>
      </c>
      <c r="BI1718" s="55" t="s">
        <v>57</v>
      </c>
      <c r="BJ1718" s="55" t="str">
        <f t="shared" si="391"/>
        <v>Abril/2022</v>
      </c>
      <c r="BK1718" s="2" t="s">
        <v>38</v>
      </c>
      <c r="BL1718" s="2" t="s">
        <v>30</v>
      </c>
      <c r="BM1718" s="52" t="s">
        <v>1198</v>
      </c>
      <c r="BN1718" s="51">
        <f t="shared" si="390"/>
        <v>43632553.612685122</v>
      </c>
    </row>
    <row r="1719" spans="59:66" x14ac:dyDescent="0.25">
      <c r="BG1719" s="50" t="str">
        <f t="shared" si="389"/>
        <v>2022AbrilItália</v>
      </c>
      <c r="BH1719" s="2">
        <v>2022</v>
      </c>
      <c r="BI1719" s="55" t="s">
        <v>57</v>
      </c>
      <c r="BJ1719" s="55" t="str">
        <f t="shared" si="391"/>
        <v>Abril/2022</v>
      </c>
      <c r="BK1719" s="2" t="s">
        <v>38</v>
      </c>
      <c r="BL1719" s="2" t="s">
        <v>31</v>
      </c>
      <c r="BM1719" s="52" t="s">
        <v>1198</v>
      </c>
      <c r="BN1719" s="51">
        <f t="shared" si="390"/>
        <v>16362207.60475692</v>
      </c>
    </row>
    <row r="1720" spans="59:66" x14ac:dyDescent="0.25">
      <c r="BG1720" s="50" t="str">
        <f t="shared" si="389"/>
        <v>2022AbrilEspanha</v>
      </c>
      <c r="BH1720" s="2">
        <v>2022</v>
      </c>
      <c r="BI1720" s="55" t="s">
        <v>57</v>
      </c>
      <c r="BJ1720" s="55" t="str">
        <f t="shared" si="391"/>
        <v>Abril/2022</v>
      </c>
      <c r="BK1720" s="2" t="s">
        <v>38</v>
      </c>
      <c r="BL1720" s="2" t="s">
        <v>32</v>
      </c>
      <c r="BM1720" s="52" t="s">
        <v>1198</v>
      </c>
      <c r="BN1720" s="51">
        <f t="shared" si="390"/>
        <v>13387260.767528391</v>
      </c>
    </row>
    <row r="1721" spans="59:66" x14ac:dyDescent="0.25">
      <c r="BG1721" s="50" t="str">
        <f t="shared" si="389"/>
        <v>2022AbrilPolônia</v>
      </c>
      <c r="BH1721" s="2">
        <v>2022</v>
      </c>
      <c r="BI1721" s="55" t="s">
        <v>57</v>
      </c>
      <c r="BJ1721" s="55" t="str">
        <f t="shared" si="391"/>
        <v>Abril/2022</v>
      </c>
      <c r="BK1721" s="2" t="s">
        <v>38</v>
      </c>
      <c r="BL1721" s="2" t="s">
        <v>33</v>
      </c>
      <c r="BM1721" s="52" t="s">
        <v>1198</v>
      </c>
      <c r="BN1721" s="51">
        <f t="shared" si="390"/>
        <v>9916489.4574284367</v>
      </c>
    </row>
    <row r="1722" spans="59:66" x14ac:dyDescent="0.25">
      <c r="BG1722" s="50" t="str">
        <f t="shared" si="389"/>
        <v>2022AbrilRússia</v>
      </c>
      <c r="BH1722" s="2">
        <v>2022</v>
      </c>
      <c r="BI1722" s="55" t="s">
        <v>57</v>
      </c>
      <c r="BJ1722" s="55" t="str">
        <f t="shared" si="391"/>
        <v>Abril/2022</v>
      </c>
      <c r="BK1722" s="2" t="s">
        <v>38</v>
      </c>
      <c r="BL1722" s="2" t="s">
        <v>34</v>
      </c>
      <c r="BM1722" s="52" t="s">
        <v>1198</v>
      </c>
      <c r="BN1722" s="51">
        <f t="shared" si="390"/>
        <v>16858032.077628341</v>
      </c>
    </row>
    <row r="1723" spans="59:66" x14ac:dyDescent="0.25">
      <c r="BG1723" s="50" t="str">
        <f t="shared" si="389"/>
        <v>2022AbrilHolanda</v>
      </c>
      <c r="BH1723" s="2">
        <v>2022</v>
      </c>
      <c r="BI1723" s="55" t="s">
        <v>57</v>
      </c>
      <c r="BJ1723" s="55" t="str">
        <f t="shared" si="391"/>
        <v>Abril/2022</v>
      </c>
      <c r="BK1723" s="2" t="s">
        <v>38</v>
      </c>
      <c r="BL1723" s="2" t="s">
        <v>35</v>
      </c>
      <c r="BM1723" s="52" t="s">
        <v>1198</v>
      </c>
      <c r="BN1723" s="51">
        <f t="shared" si="390"/>
        <v>7933191.5659427494</v>
      </c>
    </row>
    <row r="1724" spans="59:66" x14ac:dyDescent="0.25">
      <c r="BG1724" s="50" t="str">
        <f t="shared" si="389"/>
        <v>2022AbrilSuíça</v>
      </c>
      <c r="BH1724" s="2">
        <v>2022</v>
      </c>
      <c r="BI1724" s="55" t="s">
        <v>57</v>
      </c>
      <c r="BJ1724" s="55" t="str">
        <f t="shared" si="391"/>
        <v>Abril/2022</v>
      </c>
      <c r="BK1724" s="2" t="s">
        <v>38</v>
      </c>
      <c r="BL1724" s="2" t="s">
        <v>36</v>
      </c>
      <c r="BM1724" s="52" t="s">
        <v>1198</v>
      </c>
      <c r="BN1724" s="51">
        <f t="shared" si="390"/>
        <v>8429016.0388141721</v>
      </c>
    </row>
    <row r="1725" spans="59:66" x14ac:dyDescent="0.25">
      <c r="BG1725" s="50" t="str">
        <f t="shared" si="389"/>
        <v>2022AbrilSuécia</v>
      </c>
      <c r="BH1725" s="2">
        <v>2022</v>
      </c>
      <c r="BI1725" s="55" t="s">
        <v>57</v>
      </c>
      <c r="BJ1725" s="55" t="str">
        <f t="shared" si="391"/>
        <v>Abril/2022</v>
      </c>
      <c r="BK1725" s="2" t="s">
        <v>38</v>
      </c>
      <c r="BL1725" s="2" t="s">
        <v>37</v>
      </c>
      <c r="BM1725" s="52" t="s">
        <v>1198</v>
      </c>
      <c r="BN1725" s="51">
        <f t="shared" si="390"/>
        <v>6197805.9108927734</v>
      </c>
    </row>
    <row r="1726" spans="59:66" x14ac:dyDescent="0.25">
      <c r="BG1726" s="50" t="str">
        <f t="shared" si="389"/>
        <v>2022AbrilOutros - Europa</v>
      </c>
      <c r="BH1726" s="2">
        <v>2022</v>
      </c>
      <c r="BI1726" s="55" t="s">
        <v>57</v>
      </c>
      <c r="BJ1726" s="55" t="str">
        <f t="shared" si="391"/>
        <v>Abril/2022</v>
      </c>
      <c r="BK1726" s="2" t="s">
        <v>38</v>
      </c>
      <c r="BL1726" s="2" t="s">
        <v>1192</v>
      </c>
      <c r="BM1726" s="52" t="s">
        <v>1198</v>
      </c>
      <c r="BN1726" s="51">
        <f t="shared" si="390"/>
        <v>10209514.156305708</v>
      </c>
    </row>
    <row r="1727" spans="59:66" x14ac:dyDescent="0.25">
      <c r="BG1727" s="50" t="str">
        <f t="shared" si="389"/>
        <v>2022MaioAlemanha</v>
      </c>
      <c r="BH1727" s="2">
        <v>2022</v>
      </c>
      <c r="BI1727" s="55" t="s">
        <v>58</v>
      </c>
      <c r="BJ1727" s="55" t="str">
        <f t="shared" si="391"/>
        <v>Maio/2022</v>
      </c>
      <c r="BK1727" s="2" t="s">
        <v>38</v>
      </c>
      <c r="BL1727" s="2" t="s">
        <v>28</v>
      </c>
      <c r="BM1727" s="52" t="s">
        <v>1198</v>
      </c>
      <c r="BN1727" s="51">
        <f t="shared" si="390"/>
        <v>30251329.209820431</v>
      </c>
    </row>
    <row r="1728" spans="59:66" x14ac:dyDescent="0.25">
      <c r="BG1728" s="50" t="str">
        <f t="shared" si="389"/>
        <v>2022MaioFrança</v>
      </c>
      <c r="BH1728" s="2">
        <v>2022</v>
      </c>
      <c r="BI1728" s="55" t="s">
        <v>58</v>
      </c>
      <c r="BJ1728" s="55" t="str">
        <f t="shared" si="391"/>
        <v>Maio/2022</v>
      </c>
      <c r="BK1728" s="2" t="s">
        <v>38</v>
      </c>
      <c r="BL1728" s="2" t="s">
        <v>29</v>
      </c>
      <c r="BM1728" s="52" t="s">
        <v>1198</v>
      </c>
      <c r="BN1728" s="51">
        <f t="shared" si="390"/>
        <v>22812477.764782615</v>
      </c>
    </row>
    <row r="1729" spans="59:66" x14ac:dyDescent="0.25">
      <c r="BG1729" s="50" t="str">
        <f t="shared" si="389"/>
        <v>2022MaioReino Unido</v>
      </c>
      <c r="BH1729" s="2">
        <v>2022</v>
      </c>
      <c r="BI1729" s="55" t="s">
        <v>58</v>
      </c>
      <c r="BJ1729" s="55" t="str">
        <f t="shared" si="391"/>
        <v>Maio/2022</v>
      </c>
      <c r="BK1729" s="2" t="s">
        <v>38</v>
      </c>
      <c r="BL1729" s="2" t="s">
        <v>30</v>
      </c>
      <c r="BM1729" s="52" t="s">
        <v>1198</v>
      </c>
      <c r="BN1729" s="51">
        <f t="shared" si="390"/>
        <v>46120878.959234416</v>
      </c>
    </row>
    <row r="1730" spans="59:66" x14ac:dyDescent="0.25">
      <c r="BG1730" s="50" t="str">
        <f t="shared" si="389"/>
        <v>2022MaioItália</v>
      </c>
      <c r="BH1730" s="2">
        <v>2022</v>
      </c>
      <c r="BI1730" s="55" t="s">
        <v>58</v>
      </c>
      <c r="BJ1730" s="55" t="str">
        <f t="shared" si="391"/>
        <v>Maio/2022</v>
      </c>
      <c r="BK1730" s="2" t="s">
        <v>38</v>
      </c>
      <c r="BL1730" s="2" t="s">
        <v>31</v>
      </c>
      <c r="BM1730" s="52" t="s">
        <v>1198</v>
      </c>
      <c r="BN1730" s="51">
        <f t="shared" si="390"/>
        <v>17853243.468090743</v>
      </c>
    </row>
    <row r="1731" spans="59:66" x14ac:dyDescent="0.25">
      <c r="BG1731" s="50" t="str">
        <f t="shared" ref="BG1731:BG1794" si="392">BH1731&amp;BI1731&amp;BL1731</f>
        <v>2022MaioEspanha</v>
      </c>
      <c r="BH1731" s="2">
        <v>2022</v>
      </c>
      <c r="BI1731" s="55" t="s">
        <v>58</v>
      </c>
      <c r="BJ1731" s="55" t="str">
        <f t="shared" si="391"/>
        <v>Maio/2022</v>
      </c>
      <c r="BK1731" s="2" t="s">
        <v>38</v>
      </c>
      <c r="BL1731" s="2" t="s">
        <v>32</v>
      </c>
      <c r="BM1731" s="52" t="s">
        <v>1198</v>
      </c>
      <c r="BN1731" s="51">
        <f t="shared" ref="BN1731:BN1794" si="393">VLOOKUP(BG1731,AC:AQ,VLOOKUP(BM1731,$BP$2:$BQ$16,2,FALSE),FALSE)</f>
        <v>14381779.460406436</v>
      </c>
    </row>
    <row r="1732" spans="59:66" x14ac:dyDescent="0.25">
      <c r="BG1732" s="50" t="str">
        <f t="shared" si="392"/>
        <v>2022MaioPolônia</v>
      </c>
      <c r="BH1732" s="2">
        <v>2022</v>
      </c>
      <c r="BI1732" s="55" t="s">
        <v>58</v>
      </c>
      <c r="BJ1732" s="55" t="str">
        <f t="shared" ref="BJ1732:BJ1795" si="394">BI1732&amp;"/"&amp;BH1732</f>
        <v>Maio/2022</v>
      </c>
      <c r="BK1732" s="2" t="s">
        <v>38</v>
      </c>
      <c r="BL1732" s="2" t="s">
        <v>33</v>
      </c>
      <c r="BM1732" s="52" t="s">
        <v>1198</v>
      </c>
      <c r="BN1732" s="51">
        <f t="shared" si="393"/>
        <v>10414392.023052933</v>
      </c>
    </row>
    <row r="1733" spans="59:66" x14ac:dyDescent="0.25">
      <c r="BG1733" s="50" t="str">
        <f t="shared" si="392"/>
        <v>2022MaioRússia</v>
      </c>
      <c r="BH1733" s="2">
        <v>2022</v>
      </c>
      <c r="BI1733" s="55" t="s">
        <v>58</v>
      </c>
      <c r="BJ1733" s="55" t="str">
        <f t="shared" si="394"/>
        <v>Maio/2022</v>
      </c>
      <c r="BK1733" s="2" t="s">
        <v>38</v>
      </c>
      <c r="BL1733" s="2" t="s">
        <v>34</v>
      </c>
      <c r="BM1733" s="52" t="s">
        <v>1198</v>
      </c>
      <c r="BN1733" s="51">
        <f t="shared" si="393"/>
        <v>16365473.179083183</v>
      </c>
    </row>
    <row r="1734" spans="59:66" x14ac:dyDescent="0.25">
      <c r="BG1734" s="50" t="str">
        <f t="shared" si="392"/>
        <v>2022MaioHolanda</v>
      </c>
      <c r="BH1734" s="2">
        <v>2022</v>
      </c>
      <c r="BI1734" s="55" t="s">
        <v>58</v>
      </c>
      <c r="BJ1734" s="55" t="str">
        <f t="shared" si="394"/>
        <v>Maio/2022</v>
      </c>
      <c r="BK1734" s="2" t="s">
        <v>38</v>
      </c>
      <c r="BL1734" s="2" t="s">
        <v>35</v>
      </c>
      <c r="BM1734" s="52" t="s">
        <v>1198</v>
      </c>
      <c r="BN1734" s="51">
        <f t="shared" si="393"/>
        <v>8430698.3043761849</v>
      </c>
    </row>
    <row r="1735" spans="59:66" x14ac:dyDescent="0.25">
      <c r="BG1735" s="50" t="str">
        <f t="shared" si="392"/>
        <v>2022MaioSuíça</v>
      </c>
      <c r="BH1735" s="2">
        <v>2022</v>
      </c>
      <c r="BI1735" s="55" t="s">
        <v>58</v>
      </c>
      <c r="BJ1735" s="55" t="str">
        <f t="shared" si="394"/>
        <v>Maio/2022</v>
      </c>
      <c r="BK1735" s="2" t="s">
        <v>38</v>
      </c>
      <c r="BL1735" s="2" t="s">
        <v>36</v>
      </c>
      <c r="BM1735" s="52" t="s">
        <v>1198</v>
      </c>
      <c r="BN1735" s="51">
        <f t="shared" si="393"/>
        <v>8926621.7340453733</v>
      </c>
    </row>
    <row r="1736" spans="59:66" x14ac:dyDescent="0.25">
      <c r="BG1736" s="50" t="str">
        <f t="shared" si="392"/>
        <v>2022MaioSuécia</v>
      </c>
      <c r="BH1736" s="2">
        <v>2022</v>
      </c>
      <c r="BI1736" s="55" t="s">
        <v>58</v>
      </c>
      <c r="BJ1736" s="55" t="str">
        <f t="shared" si="394"/>
        <v>Maio/2022</v>
      </c>
      <c r="BK1736" s="2" t="s">
        <v>38</v>
      </c>
      <c r="BL1736" s="2" t="s">
        <v>37</v>
      </c>
      <c r="BM1736" s="52" t="s">
        <v>1198</v>
      </c>
      <c r="BN1736" s="51">
        <f t="shared" si="393"/>
        <v>6447004.5856994344</v>
      </c>
    </row>
    <row r="1737" spans="59:66" x14ac:dyDescent="0.25">
      <c r="BG1737" s="50" t="str">
        <f t="shared" si="392"/>
        <v>2022MaioOutros - Europa</v>
      </c>
      <c r="BH1737" s="2">
        <v>2022</v>
      </c>
      <c r="BI1737" s="55" t="s">
        <v>58</v>
      </c>
      <c r="BJ1737" s="55" t="str">
        <f t="shared" si="394"/>
        <v>Maio/2022</v>
      </c>
      <c r="BK1737" s="2" t="s">
        <v>38</v>
      </c>
      <c r="BL1737" s="2" t="s">
        <v>1192</v>
      </c>
      <c r="BM1737" s="52" t="s">
        <v>1198</v>
      </c>
      <c r="BN1737" s="51">
        <f t="shared" si="393"/>
        <v>9927485.3830140941</v>
      </c>
    </row>
    <row r="1738" spans="59:66" x14ac:dyDescent="0.25">
      <c r="BG1738" s="50" t="str">
        <f t="shared" si="392"/>
        <v>2022JunhoAlemanha</v>
      </c>
      <c r="BH1738" s="2">
        <v>2022</v>
      </c>
      <c r="BI1738" s="55" t="s">
        <v>59</v>
      </c>
      <c r="BJ1738" s="55" t="str">
        <f t="shared" si="394"/>
        <v>Junho/2022</v>
      </c>
      <c r="BK1738" s="2" t="s">
        <v>38</v>
      </c>
      <c r="BL1738" s="2" t="s">
        <v>28</v>
      </c>
      <c r="BM1738" s="52" t="s">
        <v>1198</v>
      </c>
      <c r="BN1738" s="51">
        <f t="shared" si="393"/>
        <v>31732622.63177396</v>
      </c>
    </row>
    <row r="1739" spans="59:66" x14ac:dyDescent="0.25">
      <c r="BG1739" s="50" t="str">
        <f t="shared" si="392"/>
        <v>2022JunhoFrança</v>
      </c>
      <c r="BH1739" s="2">
        <v>2022</v>
      </c>
      <c r="BI1739" s="55" t="s">
        <v>59</v>
      </c>
      <c r="BJ1739" s="55" t="str">
        <f t="shared" si="394"/>
        <v>Junho/2022</v>
      </c>
      <c r="BK1739" s="2" t="s">
        <v>38</v>
      </c>
      <c r="BL1739" s="2" t="s">
        <v>29</v>
      </c>
      <c r="BM1739" s="52" t="s">
        <v>1198</v>
      </c>
      <c r="BN1739" s="51">
        <f t="shared" si="393"/>
        <v>24295289.202451937</v>
      </c>
    </row>
    <row r="1740" spans="59:66" x14ac:dyDescent="0.25">
      <c r="BG1740" s="50" t="str">
        <f t="shared" si="392"/>
        <v>2022JunhoReino Unido</v>
      </c>
      <c r="BH1740" s="2">
        <v>2022</v>
      </c>
      <c r="BI1740" s="55" t="s">
        <v>59</v>
      </c>
      <c r="BJ1740" s="55" t="str">
        <f t="shared" si="394"/>
        <v>Junho/2022</v>
      </c>
      <c r="BK1740" s="2" t="s">
        <v>38</v>
      </c>
      <c r="BL1740" s="2" t="s">
        <v>30</v>
      </c>
      <c r="BM1740" s="52" t="s">
        <v>1198</v>
      </c>
      <c r="BN1740" s="51">
        <f t="shared" si="393"/>
        <v>48590578.404903874</v>
      </c>
    </row>
    <row r="1741" spans="59:66" x14ac:dyDescent="0.25">
      <c r="BG1741" s="50" t="str">
        <f t="shared" si="392"/>
        <v>2022JunhoItália</v>
      </c>
      <c r="BH1741" s="2">
        <v>2022</v>
      </c>
      <c r="BI1741" s="55" t="s">
        <v>59</v>
      </c>
      <c r="BJ1741" s="55" t="str">
        <f t="shared" si="394"/>
        <v>Junho/2022</v>
      </c>
      <c r="BK1741" s="2" t="s">
        <v>38</v>
      </c>
      <c r="BL1741" s="2" t="s">
        <v>31</v>
      </c>
      <c r="BM1741" s="52" t="s">
        <v>1198</v>
      </c>
      <c r="BN1741" s="51">
        <f t="shared" si="393"/>
        <v>19337066.916237257</v>
      </c>
    </row>
    <row r="1742" spans="59:66" x14ac:dyDescent="0.25">
      <c r="BG1742" s="50" t="str">
        <f t="shared" si="392"/>
        <v>2022JunhoEspanha</v>
      </c>
      <c r="BH1742" s="2">
        <v>2022</v>
      </c>
      <c r="BI1742" s="55" t="s">
        <v>59</v>
      </c>
      <c r="BJ1742" s="55" t="str">
        <f t="shared" si="394"/>
        <v>Junho/2022</v>
      </c>
      <c r="BK1742" s="2" t="s">
        <v>38</v>
      </c>
      <c r="BL1742" s="2" t="s">
        <v>32</v>
      </c>
      <c r="BM1742" s="52" t="s">
        <v>1198</v>
      </c>
      <c r="BN1742" s="51">
        <f t="shared" si="393"/>
        <v>15370489.08726551</v>
      </c>
    </row>
    <row r="1743" spans="59:66" x14ac:dyDescent="0.25">
      <c r="BG1743" s="50" t="str">
        <f t="shared" si="392"/>
        <v>2022JunhoPolônia</v>
      </c>
      <c r="BH1743" s="2">
        <v>2022</v>
      </c>
      <c r="BI1743" s="55" t="s">
        <v>59</v>
      </c>
      <c r="BJ1743" s="55" t="str">
        <f t="shared" si="394"/>
        <v>Junho/2022</v>
      </c>
      <c r="BK1743" s="2" t="s">
        <v>38</v>
      </c>
      <c r="BL1743" s="2" t="s">
        <v>33</v>
      </c>
      <c r="BM1743" s="52" t="s">
        <v>1198</v>
      </c>
      <c r="BN1743" s="51">
        <f t="shared" si="393"/>
        <v>10908089.029672299</v>
      </c>
    </row>
    <row r="1744" spans="59:66" x14ac:dyDescent="0.25">
      <c r="BG1744" s="50" t="str">
        <f t="shared" si="392"/>
        <v>2022JunhoRússia</v>
      </c>
      <c r="BH1744" s="2">
        <v>2022</v>
      </c>
      <c r="BI1744" s="55" t="s">
        <v>59</v>
      </c>
      <c r="BJ1744" s="55" t="str">
        <f t="shared" si="394"/>
        <v>Junho/2022</v>
      </c>
      <c r="BK1744" s="2" t="s">
        <v>38</v>
      </c>
      <c r="BL1744" s="2" t="s">
        <v>34</v>
      </c>
      <c r="BM1744" s="52" t="s">
        <v>1198</v>
      </c>
      <c r="BN1744" s="51">
        <f t="shared" si="393"/>
        <v>15866311.31588698</v>
      </c>
    </row>
    <row r="1745" spans="59:66" x14ac:dyDescent="0.25">
      <c r="BG1745" s="50" t="str">
        <f t="shared" si="392"/>
        <v>2022JunhoHolanda</v>
      </c>
      <c r="BH1745" s="2">
        <v>2022</v>
      </c>
      <c r="BI1745" s="55" t="s">
        <v>59</v>
      </c>
      <c r="BJ1745" s="55" t="str">
        <f t="shared" si="394"/>
        <v>Junho/2022</v>
      </c>
      <c r="BK1745" s="2" t="s">
        <v>38</v>
      </c>
      <c r="BL1745" s="2" t="s">
        <v>35</v>
      </c>
      <c r="BM1745" s="52" t="s">
        <v>1198</v>
      </c>
      <c r="BN1745" s="51">
        <f t="shared" si="393"/>
        <v>8924800.1151864287</v>
      </c>
    </row>
    <row r="1746" spans="59:66" x14ac:dyDescent="0.25">
      <c r="BG1746" s="50" t="str">
        <f t="shared" si="392"/>
        <v>2022JunhoSuíça</v>
      </c>
      <c r="BH1746" s="2">
        <v>2022</v>
      </c>
      <c r="BI1746" s="55" t="s">
        <v>59</v>
      </c>
      <c r="BJ1746" s="55" t="str">
        <f t="shared" si="394"/>
        <v>Junho/2022</v>
      </c>
      <c r="BK1746" s="2" t="s">
        <v>38</v>
      </c>
      <c r="BL1746" s="2" t="s">
        <v>36</v>
      </c>
      <c r="BM1746" s="52" t="s">
        <v>1198</v>
      </c>
      <c r="BN1746" s="51">
        <f t="shared" si="393"/>
        <v>9420622.3438078947</v>
      </c>
    </row>
    <row r="1747" spans="59:66" x14ac:dyDescent="0.25">
      <c r="BG1747" s="50" t="str">
        <f t="shared" si="392"/>
        <v>2022JunhoSuécia</v>
      </c>
      <c r="BH1747" s="2">
        <v>2022</v>
      </c>
      <c r="BI1747" s="55" t="s">
        <v>59</v>
      </c>
      <c r="BJ1747" s="55" t="str">
        <f t="shared" si="394"/>
        <v>Junho/2022</v>
      </c>
      <c r="BK1747" s="2" t="s">
        <v>38</v>
      </c>
      <c r="BL1747" s="2" t="s">
        <v>37</v>
      </c>
      <c r="BM1747" s="52" t="s">
        <v>1198</v>
      </c>
      <c r="BN1747" s="51">
        <f t="shared" si="393"/>
        <v>6693600.0863898201</v>
      </c>
    </row>
    <row r="1748" spans="59:66" x14ac:dyDescent="0.25">
      <c r="BG1748" s="50" t="str">
        <f t="shared" si="392"/>
        <v>2022JunhoOutros - Europa</v>
      </c>
      <c r="BH1748" s="2">
        <v>2022</v>
      </c>
      <c r="BI1748" s="55" t="s">
        <v>59</v>
      </c>
      <c r="BJ1748" s="55" t="str">
        <f t="shared" si="394"/>
        <v>Junho/2022</v>
      </c>
      <c r="BK1748" s="2" t="s">
        <v>38</v>
      </c>
      <c r="BL1748" s="2" t="s">
        <v>1192</v>
      </c>
      <c r="BM1748" s="52" t="s">
        <v>1198</v>
      </c>
      <c r="BN1748" s="51">
        <f t="shared" si="393"/>
        <v>9718956.0576394536</v>
      </c>
    </row>
    <row r="1749" spans="59:66" x14ac:dyDescent="0.25">
      <c r="BG1749" s="50" t="str">
        <f t="shared" si="392"/>
        <v>2022JulhoAlemanha</v>
      </c>
      <c r="BH1749" s="2">
        <v>2022</v>
      </c>
      <c r="BI1749" s="55" t="s">
        <v>60</v>
      </c>
      <c r="BJ1749" s="55" t="str">
        <f t="shared" si="394"/>
        <v>Julho/2022</v>
      </c>
      <c r="BK1749" s="2" t="s">
        <v>38</v>
      </c>
      <c r="BL1749" s="2" t="s">
        <v>28</v>
      </c>
      <c r="BM1749" s="52" t="s">
        <v>1198</v>
      </c>
      <c r="BN1749" s="51">
        <f t="shared" si="393"/>
        <v>33204743.369727615</v>
      </c>
    </row>
    <row r="1750" spans="59:66" x14ac:dyDescent="0.25">
      <c r="BG1750" s="50" t="str">
        <f t="shared" si="392"/>
        <v>2022JulhoFrança</v>
      </c>
      <c r="BH1750" s="2">
        <v>2022</v>
      </c>
      <c r="BI1750" s="55" t="s">
        <v>60</v>
      </c>
      <c r="BJ1750" s="55" t="str">
        <f t="shared" si="394"/>
        <v>Julho/2022</v>
      </c>
      <c r="BK1750" s="2" t="s">
        <v>38</v>
      </c>
      <c r="BL1750" s="2" t="s">
        <v>29</v>
      </c>
      <c r="BM1750" s="52" t="s">
        <v>1198</v>
      </c>
      <c r="BN1750" s="51">
        <f t="shared" si="393"/>
        <v>25770845.60038561</v>
      </c>
    </row>
    <row r="1751" spans="59:66" x14ac:dyDescent="0.25">
      <c r="BG1751" s="50" t="str">
        <f t="shared" si="392"/>
        <v>2022JulhoReino Unido</v>
      </c>
      <c r="BH1751" s="2">
        <v>2022</v>
      </c>
      <c r="BI1751" s="55" t="s">
        <v>60</v>
      </c>
      <c r="BJ1751" s="55" t="str">
        <f t="shared" si="394"/>
        <v>Julho/2022</v>
      </c>
      <c r="BK1751" s="2" t="s">
        <v>38</v>
      </c>
      <c r="BL1751" s="2" t="s">
        <v>30</v>
      </c>
      <c r="BM1751" s="52" t="s">
        <v>1198</v>
      </c>
      <c r="BN1751" s="51">
        <f t="shared" si="393"/>
        <v>51046098.016148426</v>
      </c>
    </row>
    <row r="1752" spans="59:66" x14ac:dyDescent="0.25">
      <c r="BG1752" s="50" t="str">
        <f t="shared" si="392"/>
        <v>2022JulhoItália</v>
      </c>
      <c r="BH1752" s="2">
        <v>2022</v>
      </c>
      <c r="BI1752" s="55" t="s">
        <v>60</v>
      </c>
      <c r="BJ1752" s="55" t="str">
        <f t="shared" si="394"/>
        <v>Julho/2022</v>
      </c>
      <c r="BK1752" s="2" t="s">
        <v>38</v>
      </c>
      <c r="BL1752" s="2" t="s">
        <v>31</v>
      </c>
      <c r="BM1752" s="52" t="s">
        <v>1198</v>
      </c>
      <c r="BN1752" s="51">
        <f t="shared" si="393"/>
        <v>20814913.754157614</v>
      </c>
    </row>
    <row r="1753" spans="59:66" x14ac:dyDescent="0.25">
      <c r="BG1753" s="50" t="str">
        <f t="shared" si="392"/>
        <v>2022JulhoEspanha</v>
      </c>
      <c r="BH1753" s="2">
        <v>2022</v>
      </c>
      <c r="BI1753" s="55" t="s">
        <v>60</v>
      </c>
      <c r="BJ1753" s="55" t="str">
        <f t="shared" si="394"/>
        <v>Julho/2022</v>
      </c>
      <c r="BK1753" s="2" t="s">
        <v>38</v>
      </c>
      <c r="BL1753" s="2" t="s">
        <v>32</v>
      </c>
      <c r="BM1753" s="52" t="s">
        <v>1198</v>
      </c>
      <c r="BN1753" s="51">
        <f t="shared" si="393"/>
        <v>16354575.092552407</v>
      </c>
    </row>
    <row r="1754" spans="59:66" x14ac:dyDescent="0.25">
      <c r="BG1754" s="50" t="str">
        <f t="shared" si="392"/>
        <v>2022JulhoPolônia</v>
      </c>
      <c r="BH1754" s="2">
        <v>2022</v>
      </c>
      <c r="BI1754" s="55" t="s">
        <v>60</v>
      </c>
      <c r="BJ1754" s="55" t="str">
        <f t="shared" si="394"/>
        <v>Julho/2022</v>
      </c>
      <c r="BK1754" s="2" t="s">
        <v>38</v>
      </c>
      <c r="BL1754" s="2" t="s">
        <v>33</v>
      </c>
      <c r="BM1754" s="52" t="s">
        <v>1198</v>
      </c>
      <c r="BN1754" s="51">
        <f t="shared" si="393"/>
        <v>11398643.246324405</v>
      </c>
    </row>
    <row r="1755" spans="59:66" x14ac:dyDescent="0.25">
      <c r="BG1755" s="50" t="str">
        <f t="shared" si="392"/>
        <v>2022JulhoRússia</v>
      </c>
      <c r="BH1755" s="2">
        <v>2022</v>
      </c>
      <c r="BI1755" s="55" t="s">
        <v>60</v>
      </c>
      <c r="BJ1755" s="55" t="str">
        <f t="shared" si="394"/>
        <v>Julho/2022</v>
      </c>
      <c r="BK1755" s="2" t="s">
        <v>38</v>
      </c>
      <c r="BL1755" s="2" t="s">
        <v>34</v>
      </c>
      <c r="BM1755" s="52" t="s">
        <v>1198</v>
      </c>
      <c r="BN1755" s="51">
        <f t="shared" si="393"/>
        <v>15363388.723306809</v>
      </c>
    </row>
    <row r="1756" spans="59:66" x14ac:dyDescent="0.25">
      <c r="BG1756" s="50" t="str">
        <f t="shared" si="392"/>
        <v>2022JulhoHolanda</v>
      </c>
      <c r="BH1756" s="2">
        <v>2022</v>
      </c>
      <c r="BI1756" s="55" t="s">
        <v>60</v>
      </c>
      <c r="BJ1756" s="55" t="str">
        <f t="shared" si="394"/>
        <v>Julho/2022</v>
      </c>
      <c r="BK1756" s="2" t="s">
        <v>38</v>
      </c>
      <c r="BL1756" s="2" t="s">
        <v>35</v>
      </c>
      <c r="BM1756" s="52" t="s">
        <v>1198</v>
      </c>
      <c r="BN1756" s="51">
        <f t="shared" si="393"/>
        <v>9416270.5078332052</v>
      </c>
    </row>
    <row r="1757" spans="59:66" x14ac:dyDescent="0.25">
      <c r="BG1757" s="50" t="str">
        <f t="shared" si="392"/>
        <v>2022JulhoSuíça</v>
      </c>
      <c r="BH1757" s="2">
        <v>2022</v>
      </c>
      <c r="BI1757" s="55" t="s">
        <v>60</v>
      </c>
      <c r="BJ1757" s="55" t="str">
        <f t="shared" si="394"/>
        <v>Julho/2022</v>
      </c>
      <c r="BK1757" s="2" t="s">
        <v>38</v>
      </c>
      <c r="BL1757" s="2" t="s">
        <v>36</v>
      </c>
      <c r="BM1757" s="52" t="s">
        <v>1198</v>
      </c>
      <c r="BN1757" s="51">
        <f t="shared" si="393"/>
        <v>9911863.692456007</v>
      </c>
    </row>
    <row r="1758" spans="59:66" x14ac:dyDescent="0.25">
      <c r="BG1758" s="50" t="str">
        <f t="shared" si="392"/>
        <v>2022JulhoSuécia</v>
      </c>
      <c r="BH1758" s="2">
        <v>2022</v>
      </c>
      <c r="BI1758" s="55" t="s">
        <v>60</v>
      </c>
      <c r="BJ1758" s="55" t="str">
        <f t="shared" si="394"/>
        <v>Julho/2022</v>
      </c>
      <c r="BK1758" s="2" t="s">
        <v>38</v>
      </c>
      <c r="BL1758" s="2" t="s">
        <v>37</v>
      </c>
      <c r="BM1758" s="52" t="s">
        <v>1198</v>
      </c>
      <c r="BN1758" s="51">
        <f t="shared" si="393"/>
        <v>6938304.5847192034</v>
      </c>
    </row>
    <row r="1759" spans="59:66" x14ac:dyDescent="0.25">
      <c r="BG1759" s="50" t="str">
        <f t="shared" si="392"/>
        <v>2022JulhoOutros - Europa</v>
      </c>
      <c r="BH1759" s="2">
        <v>2022</v>
      </c>
      <c r="BI1759" s="55" t="s">
        <v>60</v>
      </c>
      <c r="BJ1759" s="55" t="str">
        <f t="shared" si="394"/>
        <v>Julho/2022</v>
      </c>
      <c r="BK1759" s="2" t="s">
        <v>38</v>
      </c>
      <c r="BL1759" s="2" t="s">
        <v>1192</v>
      </c>
      <c r="BM1759" s="52" t="s">
        <v>1198</v>
      </c>
      <c r="BN1759" s="51">
        <f t="shared" si="393"/>
        <v>9565819.7232136931</v>
      </c>
    </row>
    <row r="1760" spans="59:66" x14ac:dyDescent="0.25">
      <c r="BG1760" s="50" t="str">
        <f t="shared" si="392"/>
        <v>2022AgostoAlemanha</v>
      </c>
      <c r="BH1760" s="2">
        <v>2022</v>
      </c>
      <c r="BI1760" s="55" t="s">
        <v>61</v>
      </c>
      <c r="BJ1760" s="55" t="str">
        <f t="shared" si="394"/>
        <v>Agosto/2022</v>
      </c>
      <c r="BK1760" s="2" t="s">
        <v>38</v>
      </c>
      <c r="BL1760" s="2" t="s">
        <v>28</v>
      </c>
      <c r="BM1760" s="52" t="s">
        <v>1198</v>
      </c>
      <c r="BN1760" s="51">
        <f t="shared" si="393"/>
        <v>34669805.691389814</v>
      </c>
    </row>
    <row r="1761" spans="59:66" x14ac:dyDescent="0.25">
      <c r="BG1761" s="50" t="str">
        <f t="shared" si="392"/>
        <v>2022AgostoFrança</v>
      </c>
      <c r="BH1761" s="2">
        <v>2022</v>
      </c>
      <c r="BI1761" s="55" t="s">
        <v>61</v>
      </c>
      <c r="BJ1761" s="55" t="str">
        <f t="shared" si="394"/>
        <v>Agosto/2022</v>
      </c>
      <c r="BK1761" s="2" t="s">
        <v>38</v>
      </c>
      <c r="BL1761" s="2" t="s">
        <v>29</v>
      </c>
      <c r="BM1761" s="52" t="s">
        <v>1198</v>
      </c>
      <c r="BN1761" s="51">
        <f t="shared" si="393"/>
        <v>27240561.614663426</v>
      </c>
    </row>
    <row r="1762" spans="59:66" x14ac:dyDescent="0.25">
      <c r="BG1762" s="50" t="str">
        <f t="shared" si="392"/>
        <v>2022AgostoReino Unido</v>
      </c>
      <c r="BH1762" s="2">
        <v>2022</v>
      </c>
      <c r="BI1762" s="55" t="s">
        <v>61</v>
      </c>
      <c r="BJ1762" s="55" t="str">
        <f t="shared" si="394"/>
        <v>Agosto/2022</v>
      </c>
      <c r="BK1762" s="2" t="s">
        <v>38</v>
      </c>
      <c r="BL1762" s="2" t="s">
        <v>30</v>
      </c>
      <c r="BM1762" s="52" t="s">
        <v>1198</v>
      </c>
      <c r="BN1762" s="51">
        <f t="shared" si="393"/>
        <v>53490557.352429993</v>
      </c>
    </row>
    <row r="1763" spans="59:66" x14ac:dyDescent="0.25">
      <c r="BG1763" s="50" t="str">
        <f t="shared" si="392"/>
        <v>2022AgostoItália</v>
      </c>
      <c r="BH1763" s="2">
        <v>2022</v>
      </c>
      <c r="BI1763" s="55" t="s">
        <v>61</v>
      </c>
      <c r="BJ1763" s="55" t="str">
        <f t="shared" si="394"/>
        <v>Agosto/2022</v>
      </c>
      <c r="BK1763" s="2" t="s">
        <v>38</v>
      </c>
      <c r="BL1763" s="2" t="s">
        <v>31</v>
      </c>
      <c r="BM1763" s="52" t="s">
        <v>1198</v>
      </c>
      <c r="BN1763" s="51">
        <f t="shared" si="393"/>
        <v>22287732.230179165</v>
      </c>
    </row>
    <row r="1764" spans="59:66" x14ac:dyDescent="0.25">
      <c r="BG1764" s="50" t="str">
        <f t="shared" si="392"/>
        <v>2022AgostoEspanha</v>
      </c>
      <c r="BH1764" s="2">
        <v>2022</v>
      </c>
      <c r="BI1764" s="55" t="s">
        <v>61</v>
      </c>
      <c r="BJ1764" s="55" t="str">
        <f t="shared" si="394"/>
        <v>Agosto/2022</v>
      </c>
      <c r="BK1764" s="2" t="s">
        <v>38</v>
      </c>
      <c r="BL1764" s="2" t="s">
        <v>32</v>
      </c>
      <c r="BM1764" s="52" t="s">
        <v>1198</v>
      </c>
      <c r="BN1764" s="51">
        <f t="shared" si="393"/>
        <v>17334902.845694907</v>
      </c>
    </row>
    <row r="1765" spans="59:66" x14ac:dyDescent="0.25">
      <c r="BG1765" s="50" t="str">
        <f t="shared" si="392"/>
        <v>2022AgostoPolônia</v>
      </c>
      <c r="BH1765" s="2">
        <v>2022</v>
      </c>
      <c r="BI1765" s="55" t="s">
        <v>61</v>
      </c>
      <c r="BJ1765" s="55" t="str">
        <f t="shared" si="394"/>
        <v>Agosto/2022</v>
      </c>
      <c r="BK1765" s="2" t="s">
        <v>38</v>
      </c>
      <c r="BL1765" s="2" t="s">
        <v>33</v>
      </c>
      <c r="BM1765" s="52" t="s">
        <v>1198</v>
      </c>
      <c r="BN1765" s="51">
        <f t="shared" si="393"/>
        <v>11886790.52276222</v>
      </c>
    </row>
    <row r="1766" spans="59:66" x14ac:dyDescent="0.25">
      <c r="BG1766" s="50" t="str">
        <f t="shared" si="392"/>
        <v>2022AgostoRússia</v>
      </c>
      <c r="BH1766" s="2">
        <v>2022</v>
      </c>
      <c r="BI1766" s="55" t="s">
        <v>61</v>
      </c>
      <c r="BJ1766" s="55" t="str">
        <f t="shared" si="394"/>
        <v>Agosto/2022</v>
      </c>
      <c r="BK1766" s="2" t="s">
        <v>38</v>
      </c>
      <c r="BL1766" s="2" t="s">
        <v>34</v>
      </c>
      <c r="BM1766" s="52" t="s">
        <v>1198</v>
      </c>
      <c r="BN1766" s="51">
        <f t="shared" si="393"/>
        <v>14858488.153452776</v>
      </c>
    </row>
    <row r="1767" spans="59:66" x14ac:dyDescent="0.25">
      <c r="BG1767" s="50" t="str">
        <f t="shared" si="392"/>
        <v>2022AgostoHolanda</v>
      </c>
      <c r="BH1767" s="2">
        <v>2022</v>
      </c>
      <c r="BI1767" s="55" t="s">
        <v>61</v>
      </c>
      <c r="BJ1767" s="55" t="str">
        <f t="shared" si="394"/>
        <v>Agosto/2022</v>
      </c>
      <c r="BK1767" s="2" t="s">
        <v>38</v>
      </c>
      <c r="BL1767" s="2" t="s">
        <v>35</v>
      </c>
      <c r="BM1767" s="52" t="s">
        <v>1198</v>
      </c>
      <c r="BN1767" s="51">
        <f t="shared" si="393"/>
        <v>9905658.7689685188</v>
      </c>
    </row>
    <row r="1768" spans="59:66" x14ac:dyDescent="0.25">
      <c r="BG1768" s="50" t="str">
        <f t="shared" si="392"/>
        <v>2022AgostoSuíça</v>
      </c>
      <c r="BH1768" s="2">
        <v>2022</v>
      </c>
      <c r="BI1768" s="55" t="s">
        <v>61</v>
      </c>
      <c r="BJ1768" s="55" t="str">
        <f t="shared" si="394"/>
        <v>Agosto/2022</v>
      </c>
      <c r="BK1768" s="2" t="s">
        <v>38</v>
      </c>
      <c r="BL1768" s="2" t="s">
        <v>36</v>
      </c>
      <c r="BM1768" s="52" t="s">
        <v>1198</v>
      </c>
      <c r="BN1768" s="51">
        <f t="shared" si="393"/>
        <v>10400941.707416944</v>
      </c>
    </row>
    <row r="1769" spans="59:66" x14ac:dyDescent="0.25">
      <c r="BG1769" s="50" t="str">
        <f t="shared" si="392"/>
        <v>2022AgostoSuécia</v>
      </c>
      <c r="BH1769" s="2">
        <v>2022</v>
      </c>
      <c r="BI1769" s="55" t="s">
        <v>61</v>
      </c>
      <c r="BJ1769" s="55" t="str">
        <f t="shared" si="394"/>
        <v>Agosto/2022</v>
      </c>
      <c r="BK1769" s="2" t="s">
        <v>38</v>
      </c>
      <c r="BL1769" s="2" t="s">
        <v>37</v>
      </c>
      <c r="BM1769" s="52" t="s">
        <v>1198</v>
      </c>
      <c r="BN1769" s="51">
        <f t="shared" si="393"/>
        <v>7181602.6075021755</v>
      </c>
    </row>
    <row r="1770" spans="59:66" x14ac:dyDescent="0.25">
      <c r="BG1770" s="50" t="str">
        <f t="shared" si="392"/>
        <v>2022AgostoOutros - Europa</v>
      </c>
      <c r="BH1770" s="2">
        <v>2022</v>
      </c>
      <c r="BI1770" s="55" t="s">
        <v>61</v>
      </c>
      <c r="BJ1770" s="55" t="str">
        <f t="shared" si="394"/>
        <v>Agosto/2022</v>
      </c>
      <c r="BK1770" s="2" t="s">
        <v>38</v>
      </c>
      <c r="BL1770" s="2" t="s">
        <v>1192</v>
      </c>
      <c r="BM1770" s="52" t="s">
        <v>1198</v>
      </c>
      <c r="BN1770" s="51">
        <f t="shared" si="393"/>
        <v>9455465.9359746426</v>
      </c>
    </row>
    <row r="1771" spans="59:66" x14ac:dyDescent="0.25">
      <c r="BG1771" s="50" t="str">
        <f t="shared" si="392"/>
        <v>2022SetembroAlemanha</v>
      </c>
      <c r="BH1771" s="2">
        <v>2022</v>
      </c>
      <c r="BI1771" s="55" t="s">
        <v>62</v>
      </c>
      <c r="BJ1771" s="55" t="str">
        <f t="shared" si="394"/>
        <v>Setembro/2022</v>
      </c>
      <c r="BK1771" s="2" t="s">
        <v>38</v>
      </c>
      <c r="BL1771" s="2" t="s">
        <v>28</v>
      </c>
      <c r="BM1771" s="52" t="s">
        <v>1198</v>
      </c>
      <c r="BN1771" s="51">
        <f t="shared" si="393"/>
        <v>36129323.301371403</v>
      </c>
    </row>
    <row r="1772" spans="59:66" x14ac:dyDescent="0.25">
      <c r="BG1772" s="50" t="str">
        <f t="shared" si="392"/>
        <v>2022SetembroFrança</v>
      </c>
      <c r="BH1772" s="2">
        <v>2022</v>
      </c>
      <c r="BI1772" s="55" t="s">
        <v>62</v>
      </c>
      <c r="BJ1772" s="55" t="str">
        <f t="shared" si="394"/>
        <v>Setembro/2022</v>
      </c>
      <c r="BK1772" s="2" t="s">
        <v>38</v>
      </c>
      <c r="BL1772" s="2" t="s">
        <v>29</v>
      </c>
      <c r="BM1772" s="52" t="s">
        <v>1198</v>
      </c>
      <c r="BN1772" s="51">
        <f t="shared" si="393"/>
        <v>28705489.746295083</v>
      </c>
    </row>
    <row r="1773" spans="59:66" x14ac:dyDescent="0.25">
      <c r="BG1773" s="50" t="str">
        <f t="shared" si="392"/>
        <v>2022SetembroReino Unido</v>
      </c>
      <c r="BH1773" s="2">
        <v>2022</v>
      </c>
      <c r="BI1773" s="55" t="s">
        <v>62</v>
      </c>
      <c r="BJ1773" s="55" t="str">
        <f t="shared" si="394"/>
        <v>Setembro/2022</v>
      </c>
      <c r="BK1773" s="2" t="s">
        <v>38</v>
      </c>
      <c r="BL1773" s="2" t="s">
        <v>30</v>
      </c>
      <c r="BM1773" s="52" t="s">
        <v>1198</v>
      </c>
      <c r="BN1773" s="51">
        <f t="shared" si="393"/>
        <v>55926212.78157492</v>
      </c>
    </row>
    <row r="1774" spans="59:66" x14ac:dyDescent="0.25">
      <c r="BG1774" s="50" t="str">
        <f t="shared" si="392"/>
        <v>2022SetembroItália</v>
      </c>
      <c r="BH1774" s="2">
        <v>2022</v>
      </c>
      <c r="BI1774" s="55" t="s">
        <v>62</v>
      </c>
      <c r="BJ1774" s="55" t="str">
        <f t="shared" si="394"/>
        <v>Setembro/2022</v>
      </c>
      <c r="BK1774" s="2" t="s">
        <v>38</v>
      </c>
      <c r="BL1774" s="2" t="s">
        <v>31</v>
      </c>
      <c r="BM1774" s="52" t="s">
        <v>1198</v>
      </c>
      <c r="BN1774" s="51">
        <f t="shared" si="393"/>
        <v>23756267.376244213</v>
      </c>
    </row>
    <row r="1775" spans="59:66" x14ac:dyDescent="0.25">
      <c r="BG1775" s="50" t="str">
        <f t="shared" si="392"/>
        <v>2022SetembroEspanha</v>
      </c>
      <c r="BH1775" s="2">
        <v>2022</v>
      </c>
      <c r="BI1775" s="55" t="s">
        <v>62</v>
      </c>
      <c r="BJ1775" s="55" t="str">
        <f t="shared" si="394"/>
        <v>Setembro/2022</v>
      </c>
      <c r="BK1775" s="2" t="s">
        <v>38</v>
      </c>
      <c r="BL1775" s="2" t="s">
        <v>32</v>
      </c>
      <c r="BM1775" s="52" t="s">
        <v>1198</v>
      </c>
      <c r="BN1775" s="51">
        <f t="shared" si="393"/>
        <v>18312122.769188248</v>
      </c>
    </row>
    <row r="1776" spans="59:66" x14ac:dyDescent="0.25">
      <c r="BG1776" s="50" t="str">
        <f t="shared" si="392"/>
        <v>2022SetembroPolônia</v>
      </c>
      <c r="BH1776" s="2">
        <v>2022</v>
      </c>
      <c r="BI1776" s="55" t="s">
        <v>62</v>
      </c>
      <c r="BJ1776" s="55" t="str">
        <f t="shared" si="394"/>
        <v>Setembro/2022</v>
      </c>
      <c r="BK1776" s="2" t="s">
        <v>38</v>
      </c>
      <c r="BL1776" s="2" t="s">
        <v>33</v>
      </c>
      <c r="BM1776" s="52" t="s">
        <v>1198</v>
      </c>
      <c r="BN1776" s="51">
        <f t="shared" si="393"/>
        <v>12373055.925127193</v>
      </c>
    </row>
    <row r="1777" spans="59:66" x14ac:dyDescent="0.25">
      <c r="BG1777" s="50" t="str">
        <f t="shared" si="392"/>
        <v>2022SetembroRússia</v>
      </c>
      <c r="BH1777" s="2">
        <v>2022</v>
      </c>
      <c r="BI1777" s="55" t="s">
        <v>62</v>
      </c>
      <c r="BJ1777" s="55" t="str">
        <f t="shared" si="394"/>
        <v>Setembro/2022</v>
      </c>
      <c r="BK1777" s="2" t="s">
        <v>38</v>
      </c>
      <c r="BL1777" s="2" t="s">
        <v>34</v>
      </c>
      <c r="BM1777" s="52" t="s">
        <v>1198</v>
      </c>
      <c r="BN1777" s="51">
        <f t="shared" si="393"/>
        <v>14352744.873147544</v>
      </c>
    </row>
    <row r="1778" spans="59:66" x14ac:dyDescent="0.25">
      <c r="BG1778" s="50" t="str">
        <f t="shared" si="392"/>
        <v>2022SetembroHolanda</v>
      </c>
      <c r="BH1778" s="2">
        <v>2022</v>
      </c>
      <c r="BI1778" s="55" t="s">
        <v>62</v>
      </c>
      <c r="BJ1778" s="55" t="str">
        <f t="shared" si="394"/>
        <v>Setembro/2022</v>
      </c>
      <c r="BK1778" s="2" t="s">
        <v>38</v>
      </c>
      <c r="BL1778" s="2" t="s">
        <v>35</v>
      </c>
      <c r="BM1778" s="52" t="s">
        <v>1198</v>
      </c>
      <c r="BN1778" s="51">
        <f t="shared" si="393"/>
        <v>10393366.977106843</v>
      </c>
    </row>
    <row r="1779" spans="59:66" x14ac:dyDescent="0.25">
      <c r="BG1779" s="50" t="str">
        <f t="shared" si="392"/>
        <v>2022SetembroSuíça</v>
      </c>
      <c r="BH1779" s="2">
        <v>2022</v>
      </c>
      <c r="BI1779" s="55" t="s">
        <v>62</v>
      </c>
      <c r="BJ1779" s="55" t="str">
        <f t="shared" si="394"/>
        <v>Setembro/2022</v>
      </c>
      <c r="BK1779" s="2" t="s">
        <v>38</v>
      </c>
      <c r="BL1779" s="2" t="s">
        <v>36</v>
      </c>
      <c r="BM1779" s="52" t="s">
        <v>1198</v>
      </c>
      <c r="BN1779" s="51">
        <f t="shared" si="393"/>
        <v>10888289.21411193</v>
      </c>
    </row>
    <row r="1780" spans="59:66" x14ac:dyDescent="0.25">
      <c r="BG1780" s="50" t="str">
        <f t="shared" si="392"/>
        <v>2022SetembroSuécia</v>
      </c>
      <c r="BH1780" s="2">
        <v>2022</v>
      </c>
      <c r="BI1780" s="55" t="s">
        <v>62</v>
      </c>
      <c r="BJ1780" s="55" t="str">
        <f t="shared" si="394"/>
        <v>Setembro/2022</v>
      </c>
      <c r="BK1780" s="2" t="s">
        <v>38</v>
      </c>
      <c r="BL1780" s="2" t="s">
        <v>37</v>
      </c>
      <c r="BM1780" s="52" t="s">
        <v>1198</v>
      </c>
      <c r="BN1780" s="51">
        <f t="shared" si="393"/>
        <v>7423833.5550763151</v>
      </c>
    </row>
    <row r="1781" spans="59:66" x14ac:dyDescent="0.25">
      <c r="BG1781" s="50" t="str">
        <f t="shared" si="392"/>
        <v>2022SetembroOutros - Europa</v>
      </c>
      <c r="BH1781" s="2">
        <v>2022</v>
      </c>
      <c r="BI1781" s="55" t="s">
        <v>62</v>
      </c>
      <c r="BJ1781" s="55" t="str">
        <f t="shared" si="394"/>
        <v>Setembro/2022</v>
      </c>
      <c r="BK1781" s="2" t="s">
        <v>38</v>
      </c>
      <c r="BL1781" s="2" t="s">
        <v>1192</v>
      </c>
      <c r="BM1781" s="52" t="s">
        <v>1198</v>
      </c>
      <c r="BN1781" s="51">
        <f t="shared" si="393"/>
        <v>9378842.0308003929</v>
      </c>
    </row>
    <row r="1782" spans="59:66" x14ac:dyDescent="0.25">
      <c r="BG1782" s="50" t="str">
        <f t="shared" si="392"/>
        <v>2022OutubroAlemanha</v>
      </c>
      <c r="BH1782" s="2">
        <v>2022</v>
      </c>
      <c r="BI1782" s="55" t="s">
        <v>63</v>
      </c>
      <c r="BJ1782" s="55" t="str">
        <f t="shared" si="394"/>
        <v>Outubro/2022</v>
      </c>
      <c r="BK1782" s="2" t="s">
        <v>38</v>
      </c>
      <c r="BL1782" s="2" t="s">
        <v>28</v>
      </c>
      <c r="BM1782" s="52" t="s">
        <v>1198</v>
      </c>
      <c r="BN1782" s="51">
        <f t="shared" si="393"/>
        <v>37584407.947218575</v>
      </c>
    </row>
    <row r="1783" spans="59:66" x14ac:dyDescent="0.25">
      <c r="BG1783" s="50" t="str">
        <f t="shared" si="392"/>
        <v>2022OutubroFrança</v>
      </c>
      <c r="BH1783" s="2">
        <v>2022</v>
      </c>
      <c r="BI1783" s="55" t="s">
        <v>63</v>
      </c>
      <c r="BJ1783" s="55" t="str">
        <f t="shared" si="394"/>
        <v>Outubro/2022</v>
      </c>
      <c r="BK1783" s="2" t="s">
        <v>38</v>
      </c>
      <c r="BL1783" s="2" t="s">
        <v>29</v>
      </c>
      <c r="BM1783" s="52" t="s">
        <v>1198</v>
      </c>
      <c r="BN1783" s="51">
        <f t="shared" si="393"/>
        <v>30166432.694478069</v>
      </c>
    </row>
    <row r="1784" spans="59:66" x14ac:dyDescent="0.25">
      <c r="BG1784" s="50" t="str">
        <f t="shared" si="392"/>
        <v>2022OutubroReino Unido</v>
      </c>
      <c r="BH1784" s="2">
        <v>2022</v>
      </c>
      <c r="BI1784" s="55" t="s">
        <v>63</v>
      </c>
      <c r="BJ1784" s="55" t="str">
        <f t="shared" si="394"/>
        <v>Outubro/2022</v>
      </c>
      <c r="BK1784" s="2" t="s">
        <v>38</v>
      </c>
      <c r="BL1784" s="2" t="s">
        <v>30</v>
      </c>
      <c r="BM1784" s="52" t="s">
        <v>1198</v>
      </c>
      <c r="BN1784" s="51">
        <f t="shared" si="393"/>
        <v>58354738.654891998</v>
      </c>
    </row>
    <row r="1785" spans="59:66" x14ac:dyDescent="0.25">
      <c r="BG1785" s="50" t="str">
        <f t="shared" si="392"/>
        <v>2022OutubroItália</v>
      </c>
      <c r="BH1785" s="2">
        <v>2022</v>
      </c>
      <c r="BI1785" s="55" t="s">
        <v>63</v>
      </c>
      <c r="BJ1785" s="55" t="str">
        <f t="shared" si="394"/>
        <v>Outubro/2022</v>
      </c>
      <c r="BK1785" s="2" t="s">
        <v>38</v>
      </c>
      <c r="BL1785" s="2" t="s">
        <v>31</v>
      </c>
      <c r="BM1785" s="52" t="s">
        <v>1198</v>
      </c>
      <c r="BN1785" s="51">
        <f t="shared" si="393"/>
        <v>25221115.859317727</v>
      </c>
    </row>
    <row r="1786" spans="59:66" x14ac:dyDescent="0.25">
      <c r="BG1786" s="50" t="str">
        <f t="shared" si="392"/>
        <v>2022OutubroEspanha</v>
      </c>
      <c r="BH1786" s="2">
        <v>2022</v>
      </c>
      <c r="BI1786" s="55" t="s">
        <v>63</v>
      </c>
      <c r="BJ1786" s="55" t="str">
        <f t="shared" si="394"/>
        <v>Outubro/2022</v>
      </c>
      <c r="BK1786" s="2" t="s">
        <v>38</v>
      </c>
      <c r="BL1786" s="2" t="s">
        <v>32</v>
      </c>
      <c r="BM1786" s="52" t="s">
        <v>1198</v>
      </c>
      <c r="BN1786" s="51">
        <f t="shared" si="393"/>
        <v>19286735.657125324</v>
      </c>
    </row>
    <row r="1787" spans="59:66" x14ac:dyDescent="0.25">
      <c r="BG1787" s="50" t="str">
        <f t="shared" si="392"/>
        <v>2022OutubroPolônia</v>
      </c>
      <c r="BH1787" s="2">
        <v>2022</v>
      </c>
      <c r="BI1787" s="55" t="s">
        <v>63</v>
      </c>
      <c r="BJ1787" s="55" t="str">
        <f t="shared" si="394"/>
        <v>Outubro/2022</v>
      </c>
      <c r="BK1787" s="2" t="s">
        <v>38</v>
      </c>
      <c r="BL1787" s="2" t="s">
        <v>33</v>
      </c>
      <c r="BM1787" s="52" t="s">
        <v>1198</v>
      </c>
      <c r="BN1787" s="51">
        <f t="shared" si="393"/>
        <v>12857823.77141688</v>
      </c>
    </row>
    <row r="1788" spans="59:66" x14ac:dyDescent="0.25">
      <c r="BG1788" s="50" t="str">
        <f t="shared" si="392"/>
        <v>2022OutubroRússia</v>
      </c>
      <c r="BH1788" s="2">
        <v>2022</v>
      </c>
      <c r="BI1788" s="55" t="s">
        <v>63</v>
      </c>
      <c r="BJ1788" s="55" t="str">
        <f t="shared" si="394"/>
        <v>Outubro/2022</v>
      </c>
      <c r="BK1788" s="2" t="s">
        <v>38</v>
      </c>
      <c r="BL1788" s="2" t="s">
        <v>34</v>
      </c>
      <c r="BM1788" s="52" t="s">
        <v>1198</v>
      </c>
      <c r="BN1788" s="51">
        <f t="shared" si="393"/>
        <v>13846887.13844895</v>
      </c>
    </row>
    <row r="1789" spans="59:66" x14ac:dyDescent="0.25">
      <c r="BG1789" s="50" t="str">
        <f t="shared" si="392"/>
        <v>2022OutubroHolanda</v>
      </c>
      <c r="BH1789" s="2">
        <v>2022</v>
      </c>
      <c r="BI1789" s="55" t="s">
        <v>63</v>
      </c>
      <c r="BJ1789" s="55" t="str">
        <f t="shared" si="394"/>
        <v>Outubro/2022</v>
      </c>
      <c r="BK1789" s="2" t="s">
        <v>38</v>
      </c>
      <c r="BL1789" s="2" t="s">
        <v>35</v>
      </c>
      <c r="BM1789" s="52" t="s">
        <v>1198</v>
      </c>
      <c r="BN1789" s="51">
        <f t="shared" si="393"/>
        <v>10879697.037352746</v>
      </c>
    </row>
    <row r="1790" spans="59:66" x14ac:dyDescent="0.25">
      <c r="BG1790" s="50" t="str">
        <f t="shared" si="392"/>
        <v>2022OutubroSuíça</v>
      </c>
      <c r="BH1790" s="2">
        <v>2022</v>
      </c>
      <c r="BI1790" s="55" t="s">
        <v>63</v>
      </c>
      <c r="BJ1790" s="55" t="str">
        <f t="shared" si="394"/>
        <v>Outubro/2022</v>
      </c>
      <c r="BK1790" s="2" t="s">
        <v>38</v>
      </c>
      <c r="BL1790" s="2" t="s">
        <v>36</v>
      </c>
      <c r="BM1790" s="52" t="s">
        <v>1198</v>
      </c>
      <c r="BN1790" s="51">
        <f t="shared" si="393"/>
        <v>11374228.720868776</v>
      </c>
    </row>
    <row r="1791" spans="59:66" x14ac:dyDescent="0.25">
      <c r="BG1791" s="50" t="str">
        <f t="shared" si="392"/>
        <v>2022OutubroSuécia</v>
      </c>
      <c r="BH1791" s="2">
        <v>2022</v>
      </c>
      <c r="BI1791" s="55" t="s">
        <v>63</v>
      </c>
      <c r="BJ1791" s="55" t="str">
        <f t="shared" si="394"/>
        <v>Outubro/2022</v>
      </c>
      <c r="BK1791" s="2" t="s">
        <v>38</v>
      </c>
      <c r="BL1791" s="2" t="s">
        <v>37</v>
      </c>
      <c r="BM1791" s="52" t="s">
        <v>1198</v>
      </c>
      <c r="BN1791" s="51">
        <f t="shared" si="393"/>
        <v>7665241.0944985254</v>
      </c>
    </row>
    <row r="1792" spans="59:66" x14ac:dyDescent="0.25">
      <c r="BG1792" s="50" t="str">
        <f t="shared" si="392"/>
        <v>2022OutubroOutros - Europa</v>
      </c>
      <c r="BH1792" s="2">
        <v>2022</v>
      </c>
      <c r="BI1792" s="55" t="s">
        <v>63</v>
      </c>
      <c r="BJ1792" s="55" t="str">
        <f t="shared" si="394"/>
        <v>Outubro/2022</v>
      </c>
      <c r="BK1792" s="2" t="s">
        <v>38</v>
      </c>
      <c r="BL1792" s="2" t="s">
        <v>1192</v>
      </c>
      <c r="BM1792" s="52" t="s">
        <v>1198</v>
      </c>
      <c r="BN1792" s="51">
        <f t="shared" si="393"/>
        <v>9329281.0940360725</v>
      </c>
    </row>
    <row r="1793" spans="59:66" x14ac:dyDescent="0.25">
      <c r="BG1793" s="50" t="str">
        <f t="shared" si="392"/>
        <v>2022NovembroAlemanha</v>
      </c>
      <c r="BH1793" s="2">
        <v>2022</v>
      </c>
      <c r="BI1793" s="55" t="s">
        <v>64</v>
      </c>
      <c r="BJ1793" s="55" t="str">
        <f t="shared" si="394"/>
        <v>Novembro/2022</v>
      </c>
      <c r="BK1793" s="2" t="s">
        <v>38</v>
      </c>
      <c r="BL1793" s="2" t="s">
        <v>28</v>
      </c>
      <c r="BM1793" s="52" t="s">
        <v>1198</v>
      </c>
      <c r="BN1793" s="51">
        <f t="shared" si="393"/>
        <v>39035894.200537749</v>
      </c>
    </row>
    <row r="1794" spans="59:66" x14ac:dyDescent="0.25">
      <c r="BG1794" s="50" t="str">
        <f t="shared" si="392"/>
        <v>2022NovembroFrança</v>
      </c>
      <c r="BH1794" s="2">
        <v>2022</v>
      </c>
      <c r="BI1794" s="55" t="s">
        <v>64</v>
      </c>
      <c r="BJ1794" s="55" t="str">
        <f t="shared" si="394"/>
        <v>Novembro/2022</v>
      </c>
      <c r="BK1794" s="2" t="s">
        <v>38</v>
      </c>
      <c r="BL1794" s="2" t="s">
        <v>29</v>
      </c>
      <c r="BM1794" s="52" t="s">
        <v>1198</v>
      </c>
      <c r="BN1794" s="51">
        <f t="shared" si="393"/>
        <v>31624015.55486602</v>
      </c>
    </row>
    <row r="1795" spans="59:66" x14ac:dyDescent="0.25">
      <c r="BG1795" s="50" t="str">
        <f t="shared" ref="BG1795:BG1858" si="395">BH1795&amp;BI1795&amp;BL1795</f>
        <v>2022NovembroReino Unido</v>
      </c>
      <c r="BH1795" s="2">
        <v>2022</v>
      </c>
      <c r="BI1795" s="55" t="s">
        <v>64</v>
      </c>
      <c r="BJ1795" s="55" t="str">
        <f t="shared" si="394"/>
        <v>Novembro/2022</v>
      </c>
      <c r="BK1795" s="2" t="s">
        <v>38</v>
      </c>
      <c r="BL1795" s="2" t="s">
        <v>30</v>
      </c>
      <c r="BM1795" s="52" t="s">
        <v>1198</v>
      </c>
      <c r="BN1795" s="51">
        <f t="shared" ref="BN1795:BN1858" si="396">VLOOKUP(BG1795,AC:AQ,VLOOKUP(BM1795,$BP$2:$BQ$16,2,FALSE),FALSE)</f>
        <v>60777404.894508131</v>
      </c>
    </row>
    <row r="1796" spans="59:66" x14ac:dyDescent="0.25">
      <c r="BG1796" s="50" t="str">
        <f t="shared" si="395"/>
        <v>2022NovembroItália</v>
      </c>
      <c r="BH1796" s="2">
        <v>2022</v>
      </c>
      <c r="BI1796" s="55" t="s">
        <v>64</v>
      </c>
      <c r="BJ1796" s="55" t="str">
        <f t="shared" ref="BJ1796:BJ1859" si="397">BI1796&amp;"/"&amp;BH1796</f>
        <v>Novembro/2022</v>
      </c>
      <c r="BK1796" s="2" t="s">
        <v>38</v>
      </c>
      <c r="BL1796" s="2" t="s">
        <v>31</v>
      </c>
      <c r="BM1796" s="52" t="s">
        <v>1198</v>
      </c>
      <c r="BN1796" s="51">
        <f t="shared" si="396"/>
        <v>26682763.124418207</v>
      </c>
    </row>
    <row r="1797" spans="59:66" x14ac:dyDescent="0.25">
      <c r="BG1797" s="50" t="str">
        <f t="shared" si="395"/>
        <v>2022NovembroEspanha</v>
      </c>
      <c r="BH1797" s="2">
        <v>2022</v>
      </c>
      <c r="BI1797" s="55" t="s">
        <v>64</v>
      </c>
      <c r="BJ1797" s="55" t="str">
        <f t="shared" si="397"/>
        <v>Novembro/2022</v>
      </c>
      <c r="BK1797" s="2" t="s">
        <v>38</v>
      </c>
      <c r="BL1797" s="2" t="s">
        <v>32</v>
      </c>
      <c r="BM1797" s="52" t="s">
        <v>1198</v>
      </c>
      <c r="BN1797" s="51">
        <f t="shared" si="396"/>
        <v>20259134.964836046</v>
      </c>
    </row>
    <row r="1798" spans="59:66" x14ac:dyDescent="0.25">
      <c r="BG1798" s="50" t="str">
        <f t="shared" si="395"/>
        <v>2022NovembroPolônia</v>
      </c>
      <c r="BH1798" s="2">
        <v>2022</v>
      </c>
      <c r="BI1798" s="55" t="s">
        <v>64</v>
      </c>
      <c r="BJ1798" s="55" t="str">
        <f t="shared" si="397"/>
        <v>Novembro/2022</v>
      </c>
      <c r="BK1798" s="2" t="s">
        <v>38</v>
      </c>
      <c r="BL1798" s="2" t="s">
        <v>33</v>
      </c>
      <c r="BM1798" s="52" t="s">
        <v>1198</v>
      </c>
      <c r="BN1798" s="51">
        <f t="shared" si="396"/>
        <v>13341381.562209101</v>
      </c>
    </row>
    <row r="1799" spans="59:66" x14ac:dyDescent="0.25">
      <c r="BG1799" s="50" t="str">
        <f t="shared" si="395"/>
        <v>2022NovembroRússia</v>
      </c>
      <c r="BH1799" s="2">
        <v>2022</v>
      </c>
      <c r="BI1799" s="55" t="s">
        <v>64</v>
      </c>
      <c r="BJ1799" s="55" t="str">
        <f t="shared" si="397"/>
        <v>Novembro/2022</v>
      </c>
      <c r="BK1799" s="2" t="s">
        <v>38</v>
      </c>
      <c r="BL1799" s="2" t="s">
        <v>34</v>
      </c>
      <c r="BM1799" s="52" t="s">
        <v>1198</v>
      </c>
      <c r="BN1799" s="51">
        <f t="shared" si="396"/>
        <v>13341381.562209103</v>
      </c>
    </row>
    <row r="1800" spans="59:66" x14ac:dyDescent="0.25">
      <c r="BG1800" s="50" t="str">
        <f t="shared" si="395"/>
        <v>2022NovembroHolanda</v>
      </c>
      <c r="BH1800" s="2">
        <v>2022</v>
      </c>
      <c r="BI1800" s="55" t="s">
        <v>64</v>
      </c>
      <c r="BJ1800" s="55" t="str">
        <f t="shared" si="397"/>
        <v>Novembro/2022</v>
      </c>
      <c r="BK1800" s="2" t="s">
        <v>38</v>
      </c>
      <c r="BL1800" s="2" t="s">
        <v>35</v>
      </c>
      <c r="BM1800" s="52" t="s">
        <v>1198</v>
      </c>
      <c r="BN1800" s="51">
        <f t="shared" si="396"/>
        <v>11364880.590029975</v>
      </c>
    </row>
    <row r="1801" spans="59:66" x14ac:dyDescent="0.25">
      <c r="BG1801" s="50" t="str">
        <f t="shared" si="395"/>
        <v>2022NovembroSuíça</v>
      </c>
      <c r="BH1801" s="2">
        <v>2022</v>
      </c>
      <c r="BI1801" s="55" t="s">
        <v>64</v>
      </c>
      <c r="BJ1801" s="55" t="str">
        <f t="shared" si="397"/>
        <v>Novembro/2022</v>
      </c>
      <c r="BK1801" s="2" t="s">
        <v>38</v>
      </c>
      <c r="BL1801" s="2" t="s">
        <v>36</v>
      </c>
      <c r="BM1801" s="52" t="s">
        <v>1198</v>
      </c>
      <c r="BN1801" s="51">
        <f t="shared" si="396"/>
        <v>11859005.833074758</v>
      </c>
    </row>
    <row r="1802" spans="59:66" x14ac:dyDescent="0.25">
      <c r="BG1802" s="50" t="str">
        <f t="shared" si="395"/>
        <v>2022NovembroSuécia</v>
      </c>
      <c r="BH1802" s="2">
        <v>2022</v>
      </c>
      <c r="BI1802" s="55" t="s">
        <v>64</v>
      </c>
      <c r="BJ1802" s="55" t="str">
        <f t="shared" si="397"/>
        <v>Novembro/2022</v>
      </c>
      <c r="BK1802" s="2" t="s">
        <v>38</v>
      </c>
      <c r="BL1802" s="2" t="s">
        <v>37</v>
      </c>
      <c r="BM1802" s="52" t="s">
        <v>1198</v>
      </c>
      <c r="BN1802" s="51">
        <f t="shared" si="396"/>
        <v>7906003.8887165058</v>
      </c>
    </row>
    <row r="1803" spans="59:66" x14ac:dyDescent="0.25">
      <c r="BG1803" s="50" t="str">
        <f t="shared" si="395"/>
        <v>2022NovembroOutros - Europa</v>
      </c>
      <c r="BH1803" s="2">
        <v>2022</v>
      </c>
      <c r="BI1803" s="55" t="s">
        <v>64</v>
      </c>
      <c r="BJ1803" s="55" t="str">
        <f t="shared" si="397"/>
        <v>Novembro/2022</v>
      </c>
      <c r="BK1803" s="2" t="s">
        <v>38</v>
      </c>
      <c r="BL1803" s="2" t="s">
        <v>1192</v>
      </c>
      <c r="BM1803" s="52" t="s">
        <v>1198</v>
      </c>
      <c r="BN1803" s="51">
        <f t="shared" si="396"/>
        <v>9301764.6138576753</v>
      </c>
    </row>
    <row r="1804" spans="59:66" x14ac:dyDescent="0.25">
      <c r="BG1804" s="50" t="str">
        <f t="shared" si="395"/>
        <v>2022DezembroAlemanha</v>
      </c>
      <c r="BH1804" s="2">
        <v>2022</v>
      </c>
      <c r="BI1804" s="55" t="s">
        <v>65</v>
      </c>
      <c r="BJ1804" s="55" t="str">
        <f t="shared" si="397"/>
        <v>Dezembro/2022</v>
      </c>
      <c r="BK1804" s="2" t="s">
        <v>38</v>
      </c>
      <c r="BL1804" s="2" t="s">
        <v>28</v>
      </c>
      <c r="BM1804" s="52" t="s">
        <v>1198</v>
      </c>
      <c r="BN1804" s="51">
        <f t="shared" si="396"/>
        <v>40484420.537829272</v>
      </c>
    </row>
    <row r="1805" spans="59:66" x14ac:dyDescent="0.25">
      <c r="BG1805" s="50" t="str">
        <f t="shared" si="395"/>
        <v>2022DezembroFrança</v>
      </c>
      <c r="BH1805" s="2">
        <v>2022</v>
      </c>
      <c r="BI1805" s="55" t="s">
        <v>65</v>
      </c>
      <c r="BJ1805" s="55" t="str">
        <f t="shared" si="397"/>
        <v>Dezembro/2022</v>
      </c>
      <c r="BK1805" s="2" t="s">
        <v>38</v>
      </c>
      <c r="BL1805" s="2" t="s">
        <v>29</v>
      </c>
      <c r="BM1805" s="52" t="s">
        <v>1198</v>
      </c>
      <c r="BN1805" s="51">
        <f t="shared" si="396"/>
        <v>33078733.854080006</v>
      </c>
    </row>
    <row r="1806" spans="59:66" x14ac:dyDescent="0.25">
      <c r="BG1806" s="50" t="str">
        <f t="shared" si="395"/>
        <v>2022DezembroReino Unido</v>
      </c>
      <c r="BH1806" s="2">
        <v>2022</v>
      </c>
      <c r="BI1806" s="55" t="s">
        <v>65</v>
      </c>
      <c r="BJ1806" s="55" t="str">
        <f t="shared" si="397"/>
        <v>Dezembro/2022</v>
      </c>
      <c r="BK1806" s="2" t="s">
        <v>38</v>
      </c>
      <c r="BL1806" s="2" t="s">
        <v>30</v>
      </c>
      <c r="BM1806" s="52" t="s">
        <v>1198</v>
      </c>
      <c r="BN1806" s="51">
        <f t="shared" si="396"/>
        <v>63195193.034660332</v>
      </c>
    </row>
    <row r="1807" spans="59:66" x14ac:dyDescent="0.25">
      <c r="BG1807" s="50" t="str">
        <f t="shared" si="395"/>
        <v>2022DezembroItália</v>
      </c>
      <c r="BH1807" s="2">
        <v>2022</v>
      </c>
      <c r="BI1807" s="55" t="s">
        <v>65</v>
      </c>
      <c r="BJ1807" s="55" t="str">
        <f t="shared" si="397"/>
        <v>Dezembro/2022</v>
      </c>
      <c r="BK1807" s="2" t="s">
        <v>38</v>
      </c>
      <c r="BL1807" s="2" t="s">
        <v>31</v>
      </c>
      <c r="BM1807" s="52" t="s">
        <v>1198</v>
      </c>
      <c r="BN1807" s="51">
        <f t="shared" si="396"/>
        <v>28141609.398247182</v>
      </c>
    </row>
    <row r="1808" spans="59:66" x14ac:dyDescent="0.25">
      <c r="BG1808" s="50" t="str">
        <f t="shared" si="395"/>
        <v>2022DezembroEspanha</v>
      </c>
      <c r="BH1808" s="2">
        <v>2022</v>
      </c>
      <c r="BI1808" s="55" t="s">
        <v>65</v>
      </c>
      <c r="BJ1808" s="55" t="str">
        <f t="shared" si="397"/>
        <v>Dezembro/2022</v>
      </c>
      <c r="BK1808" s="2" t="s">
        <v>38</v>
      </c>
      <c r="BL1808" s="2" t="s">
        <v>32</v>
      </c>
      <c r="BM1808" s="52" t="s">
        <v>1198</v>
      </c>
      <c r="BN1808" s="51">
        <f t="shared" si="396"/>
        <v>21229635.1600812</v>
      </c>
    </row>
    <row r="1809" spans="59:66" x14ac:dyDescent="0.25">
      <c r="BG1809" s="50" t="str">
        <f t="shared" si="395"/>
        <v>2022DezembroPolônia</v>
      </c>
      <c r="BH1809" s="2">
        <v>2022</v>
      </c>
      <c r="BI1809" s="55" t="s">
        <v>65</v>
      </c>
      <c r="BJ1809" s="55" t="str">
        <f t="shared" si="397"/>
        <v>Dezembro/2022</v>
      </c>
      <c r="BK1809" s="2" t="s">
        <v>38</v>
      </c>
      <c r="BL1809" s="2" t="s">
        <v>33</v>
      </c>
      <c r="BM1809" s="52" t="s">
        <v>1198</v>
      </c>
      <c r="BN1809" s="51">
        <f t="shared" si="396"/>
        <v>13823948.476331947</v>
      </c>
    </row>
    <row r="1810" spans="59:66" x14ac:dyDescent="0.25">
      <c r="BG1810" s="50" t="str">
        <f t="shared" si="395"/>
        <v>2022DezembroRússia</v>
      </c>
      <c r="BH1810" s="2">
        <v>2022</v>
      </c>
      <c r="BI1810" s="55" t="s">
        <v>65</v>
      </c>
      <c r="BJ1810" s="55" t="str">
        <f t="shared" si="397"/>
        <v>Dezembro/2022</v>
      </c>
      <c r="BK1810" s="2" t="s">
        <v>38</v>
      </c>
      <c r="BL1810" s="2" t="s">
        <v>34</v>
      </c>
      <c r="BM1810" s="52" t="s">
        <v>1198</v>
      </c>
      <c r="BN1810" s="51">
        <f t="shared" si="396"/>
        <v>12836523.58516538</v>
      </c>
    </row>
    <row r="1811" spans="59:66" x14ac:dyDescent="0.25">
      <c r="BG1811" s="50" t="str">
        <f t="shared" si="395"/>
        <v>2022DezembroHolanda</v>
      </c>
      <c r="BH1811" s="2">
        <v>2022</v>
      </c>
      <c r="BI1811" s="55" t="s">
        <v>65</v>
      </c>
      <c r="BJ1811" s="55" t="str">
        <f t="shared" si="397"/>
        <v>Dezembro/2022</v>
      </c>
      <c r="BK1811" s="2" t="s">
        <v>38</v>
      </c>
      <c r="BL1811" s="2" t="s">
        <v>35</v>
      </c>
      <c r="BM1811" s="52" t="s">
        <v>1198</v>
      </c>
      <c r="BN1811" s="51">
        <f t="shared" si="396"/>
        <v>11849098.69399881</v>
      </c>
    </row>
    <row r="1812" spans="59:66" x14ac:dyDescent="0.25">
      <c r="BG1812" s="50" t="str">
        <f t="shared" si="395"/>
        <v>2022DezembroSuíça</v>
      </c>
      <c r="BH1812" s="2">
        <v>2022</v>
      </c>
      <c r="BI1812" s="55" t="s">
        <v>65</v>
      </c>
      <c r="BJ1812" s="55" t="str">
        <f t="shared" si="397"/>
        <v>Dezembro/2022</v>
      </c>
      <c r="BK1812" s="2" t="s">
        <v>38</v>
      </c>
      <c r="BL1812" s="2" t="s">
        <v>36</v>
      </c>
      <c r="BM1812" s="52" t="s">
        <v>1198</v>
      </c>
      <c r="BN1812" s="51">
        <f t="shared" si="396"/>
        <v>12342811.139582096</v>
      </c>
    </row>
    <row r="1813" spans="59:66" x14ac:dyDescent="0.25">
      <c r="BG1813" s="50" t="str">
        <f t="shared" si="395"/>
        <v>2022DezembroSuécia</v>
      </c>
      <c r="BH1813" s="2">
        <v>2022</v>
      </c>
      <c r="BI1813" s="55" t="s">
        <v>65</v>
      </c>
      <c r="BJ1813" s="55" t="str">
        <f t="shared" si="397"/>
        <v>Dezembro/2022</v>
      </c>
      <c r="BK1813" s="2" t="s">
        <v>38</v>
      </c>
      <c r="BL1813" s="2" t="s">
        <v>37</v>
      </c>
      <c r="BM1813" s="52" t="s">
        <v>1198</v>
      </c>
      <c r="BN1813" s="51">
        <f t="shared" si="396"/>
        <v>8146255.3521241825</v>
      </c>
    </row>
    <row r="1814" spans="59:66" x14ac:dyDescent="0.25">
      <c r="BG1814" s="50" t="str">
        <f t="shared" si="395"/>
        <v>2022DezembroOutros - Europa</v>
      </c>
      <c r="BH1814" s="2">
        <v>2022</v>
      </c>
      <c r="BI1814" s="55" t="s">
        <v>65</v>
      </c>
      <c r="BJ1814" s="55" t="str">
        <f t="shared" si="397"/>
        <v>Dezembro/2022</v>
      </c>
      <c r="BK1814" s="2" t="s">
        <v>38</v>
      </c>
      <c r="BL1814" s="2" t="s">
        <v>1192</v>
      </c>
      <c r="BM1814" s="52" t="s">
        <v>1198</v>
      </c>
      <c r="BN1814" s="51">
        <f t="shared" si="396"/>
        <v>9292442.6767724324</v>
      </c>
    </row>
    <row r="1815" spans="59:66" x14ac:dyDescent="0.25">
      <c r="BG1815" s="50" t="str">
        <f t="shared" si="395"/>
        <v>2022JaneiroAlemanha</v>
      </c>
      <c r="BH1815" s="2">
        <v>2022</v>
      </c>
      <c r="BI1815" s="55" t="s">
        <v>16</v>
      </c>
      <c r="BJ1815" s="55" t="str">
        <f t="shared" si="397"/>
        <v>Janeiro/2022</v>
      </c>
      <c r="BK1815" s="2" t="s">
        <v>38</v>
      </c>
      <c r="BL1815" s="2" t="s">
        <v>28</v>
      </c>
      <c r="BM1815" s="52" t="s">
        <v>1204</v>
      </c>
      <c r="BN1815" s="51">
        <f t="shared" si="396"/>
        <v>11524984.427825911</v>
      </c>
    </row>
    <row r="1816" spans="59:66" x14ac:dyDescent="0.25">
      <c r="BG1816" s="50" t="str">
        <f t="shared" si="395"/>
        <v>2022JaneiroFrança</v>
      </c>
      <c r="BH1816" s="2">
        <v>2022</v>
      </c>
      <c r="BI1816" s="55" t="s">
        <v>16</v>
      </c>
      <c r="BJ1816" s="55" t="str">
        <f t="shared" si="397"/>
        <v>Janeiro/2022</v>
      </c>
      <c r="BK1816" s="2" t="s">
        <v>38</v>
      </c>
      <c r="BL1816" s="2" t="s">
        <v>29</v>
      </c>
      <c r="BM1816" s="52" t="s">
        <v>1204</v>
      </c>
      <c r="BN1816" s="51">
        <f t="shared" si="396"/>
        <v>8067489.0994781386</v>
      </c>
    </row>
    <row r="1817" spans="59:66" x14ac:dyDescent="0.25">
      <c r="BG1817" s="50" t="str">
        <f t="shared" si="395"/>
        <v>2022JaneiroReino Unido</v>
      </c>
      <c r="BH1817" s="2">
        <v>2022</v>
      </c>
      <c r="BI1817" s="55" t="s">
        <v>16</v>
      </c>
      <c r="BJ1817" s="55" t="str">
        <f t="shared" si="397"/>
        <v>Janeiro/2022</v>
      </c>
      <c r="BK1817" s="2" t="s">
        <v>38</v>
      </c>
      <c r="BL1817" s="2" t="s">
        <v>30</v>
      </c>
      <c r="BM1817" s="52" t="s">
        <v>1204</v>
      </c>
      <c r="BN1817" s="51">
        <f t="shared" si="396"/>
        <v>14406230.534782391</v>
      </c>
    </row>
    <row r="1818" spans="59:66" x14ac:dyDescent="0.25">
      <c r="BG1818" s="50" t="str">
        <f t="shared" si="395"/>
        <v>2022JaneiroItália</v>
      </c>
      <c r="BH1818" s="2">
        <v>2022</v>
      </c>
      <c r="BI1818" s="55" t="s">
        <v>16</v>
      </c>
      <c r="BJ1818" s="55" t="str">
        <f t="shared" si="397"/>
        <v>Janeiro/2022</v>
      </c>
      <c r="BK1818" s="2" t="s">
        <v>38</v>
      </c>
      <c r="BL1818" s="2" t="s">
        <v>31</v>
      </c>
      <c r="BM1818" s="52" t="s">
        <v>1204</v>
      </c>
      <c r="BN1818" s="51">
        <f t="shared" si="396"/>
        <v>6914990.6566955457</v>
      </c>
    </row>
    <row r="1819" spans="59:66" x14ac:dyDescent="0.25">
      <c r="BG1819" s="50" t="str">
        <f t="shared" si="395"/>
        <v>2022JaneiroEspanha</v>
      </c>
      <c r="BH1819" s="2">
        <v>2022</v>
      </c>
      <c r="BI1819" s="55" t="s">
        <v>16</v>
      </c>
      <c r="BJ1819" s="55" t="str">
        <f t="shared" si="397"/>
        <v>Janeiro/2022</v>
      </c>
      <c r="BK1819" s="2" t="s">
        <v>38</v>
      </c>
      <c r="BL1819" s="2" t="s">
        <v>32</v>
      </c>
      <c r="BM1819" s="52" t="s">
        <v>1204</v>
      </c>
      <c r="BN1819" s="51">
        <f t="shared" si="396"/>
        <v>5762492.2139129564</v>
      </c>
    </row>
    <row r="1820" spans="59:66" x14ac:dyDescent="0.25">
      <c r="BG1820" s="50" t="str">
        <f t="shared" si="395"/>
        <v>2022JaneiroPolônia</v>
      </c>
      <c r="BH1820" s="2">
        <v>2022</v>
      </c>
      <c r="BI1820" s="55" t="s">
        <v>16</v>
      </c>
      <c r="BJ1820" s="55" t="str">
        <f t="shared" si="397"/>
        <v>Janeiro/2022</v>
      </c>
      <c r="BK1820" s="2" t="s">
        <v>38</v>
      </c>
      <c r="BL1820" s="2" t="s">
        <v>33</v>
      </c>
      <c r="BM1820" s="52" t="s">
        <v>1204</v>
      </c>
      <c r="BN1820" s="51">
        <f t="shared" si="396"/>
        <v>4609993.7711303653</v>
      </c>
    </row>
    <row r="1821" spans="59:66" x14ac:dyDescent="0.25">
      <c r="BG1821" s="50" t="str">
        <f t="shared" si="395"/>
        <v>2022JaneiroRússia</v>
      </c>
      <c r="BH1821" s="2">
        <v>2022</v>
      </c>
      <c r="BI1821" s="55" t="s">
        <v>16</v>
      </c>
      <c r="BJ1821" s="55" t="str">
        <f t="shared" si="397"/>
        <v>Janeiro/2022</v>
      </c>
      <c r="BK1821" s="2" t="s">
        <v>38</v>
      </c>
      <c r="BL1821" s="2" t="s">
        <v>34</v>
      </c>
      <c r="BM1821" s="52" t="s">
        <v>1204</v>
      </c>
      <c r="BN1821" s="51">
        <f t="shared" si="396"/>
        <v>0</v>
      </c>
    </row>
    <row r="1822" spans="59:66" x14ac:dyDescent="0.25">
      <c r="BG1822" s="50" t="str">
        <f t="shared" si="395"/>
        <v>2022JaneiroHolanda</v>
      </c>
      <c r="BH1822" s="2">
        <v>2022</v>
      </c>
      <c r="BI1822" s="55" t="s">
        <v>16</v>
      </c>
      <c r="BJ1822" s="55" t="str">
        <f t="shared" si="397"/>
        <v>Janeiro/2022</v>
      </c>
      <c r="BK1822" s="2" t="s">
        <v>38</v>
      </c>
      <c r="BL1822" s="2" t="s">
        <v>35</v>
      </c>
      <c r="BM1822" s="52" t="s">
        <v>1204</v>
      </c>
      <c r="BN1822" s="51">
        <f t="shared" si="396"/>
        <v>4033744.5497390684</v>
      </c>
    </row>
    <row r="1823" spans="59:66" x14ac:dyDescent="0.25">
      <c r="BG1823" s="50" t="str">
        <f t="shared" si="395"/>
        <v>2022JaneiroSuíça</v>
      </c>
      <c r="BH1823" s="2">
        <v>2022</v>
      </c>
      <c r="BI1823" s="55" t="s">
        <v>16</v>
      </c>
      <c r="BJ1823" s="55" t="str">
        <f t="shared" si="397"/>
        <v>Janeiro/2022</v>
      </c>
      <c r="BK1823" s="2" t="s">
        <v>38</v>
      </c>
      <c r="BL1823" s="2" t="s">
        <v>36</v>
      </c>
      <c r="BM1823" s="52" t="s">
        <v>1204</v>
      </c>
      <c r="BN1823" s="51">
        <f t="shared" si="396"/>
        <v>3457495.3283477733</v>
      </c>
    </row>
    <row r="1824" spans="59:66" x14ac:dyDescent="0.25">
      <c r="BG1824" s="50" t="str">
        <f t="shared" si="395"/>
        <v>2022JaneiroSuécia</v>
      </c>
      <c r="BH1824" s="2">
        <v>2022</v>
      </c>
      <c r="BI1824" s="55" t="s">
        <v>16</v>
      </c>
      <c r="BJ1824" s="55" t="str">
        <f t="shared" si="397"/>
        <v>Janeiro/2022</v>
      </c>
      <c r="BK1824" s="2" t="s">
        <v>38</v>
      </c>
      <c r="BL1824" s="2" t="s">
        <v>37</v>
      </c>
      <c r="BM1824" s="52" t="s">
        <v>1204</v>
      </c>
      <c r="BN1824" s="51">
        <f t="shared" si="396"/>
        <v>2881246.1069564782</v>
      </c>
    </row>
    <row r="1825" spans="59:66" x14ac:dyDescent="0.25">
      <c r="BG1825" s="50" t="str">
        <f t="shared" si="395"/>
        <v>2022JaneiroOutros - Europa</v>
      </c>
      <c r="BH1825" s="2">
        <v>2022</v>
      </c>
      <c r="BI1825" s="55" t="s">
        <v>16</v>
      </c>
      <c r="BJ1825" s="55" t="str">
        <f t="shared" si="397"/>
        <v>Janeiro/2022</v>
      </c>
      <c r="BK1825" s="2" t="s">
        <v>38</v>
      </c>
      <c r="BL1825" s="2" t="s">
        <v>1192</v>
      </c>
      <c r="BM1825" s="52" t="s">
        <v>1204</v>
      </c>
      <c r="BN1825" s="51">
        <f t="shared" si="396"/>
        <v>5062501.0544544747</v>
      </c>
    </row>
    <row r="1826" spans="59:66" x14ac:dyDescent="0.25">
      <c r="BG1826" s="50" t="str">
        <f t="shared" si="395"/>
        <v>2022FevereiroAlemanha</v>
      </c>
      <c r="BH1826" s="2">
        <v>2022</v>
      </c>
      <c r="BI1826" s="55" t="s">
        <v>55</v>
      </c>
      <c r="BJ1826" s="55" t="str">
        <f t="shared" si="397"/>
        <v>Fevereiro/2022</v>
      </c>
      <c r="BK1826" s="2" t="s">
        <v>38</v>
      </c>
      <c r="BL1826" s="2" t="s">
        <v>28</v>
      </c>
      <c r="BM1826" s="52" t="s">
        <v>1204</v>
      </c>
      <c r="BN1826" s="51">
        <f t="shared" si="396"/>
        <v>11632515.424756547</v>
      </c>
    </row>
    <row r="1827" spans="59:66" x14ac:dyDescent="0.25">
      <c r="BG1827" s="50" t="str">
        <f t="shared" si="395"/>
        <v>2022FevereiroFrança</v>
      </c>
      <c r="BH1827" s="2">
        <v>2022</v>
      </c>
      <c r="BI1827" s="55" t="s">
        <v>55</v>
      </c>
      <c r="BJ1827" s="55" t="str">
        <f t="shared" si="397"/>
        <v>Fevereiro/2022</v>
      </c>
      <c r="BK1827" s="2" t="s">
        <v>38</v>
      </c>
      <c r="BL1827" s="2" t="s">
        <v>29</v>
      </c>
      <c r="BM1827" s="52" t="s">
        <v>1204</v>
      </c>
      <c r="BN1827" s="51">
        <f t="shared" si="396"/>
        <v>8460011.2180047594</v>
      </c>
    </row>
    <row r="1828" spans="59:66" x14ac:dyDescent="0.25">
      <c r="BG1828" s="50" t="str">
        <f t="shared" si="395"/>
        <v>2022FevereiroReino Unido</v>
      </c>
      <c r="BH1828" s="2">
        <v>2022</v>
      </c>
      <c r="BI1828" s="55" t="s">
        <v>55</v>
      </c>
      <c r="BJ1828" s="55" t="str">
        <f t="shared" si="397"/>
        <v>Fevereiro/2022</v>
      </c>
      <c r="BK1828" s="2" t="s">
        <v>38</v>
      </c>
      <c r="BL1828" s="2" t="s">
        <v>30</v>
      </c>
      <c r="BM1828" s="52" t="s">
        <v>1204</v>
      </c>
      <c r="BN1828" s="51">
        <f t="shared" si="396"/>
        <v>13747518.229257736</v>
      </c>
    </row>
    <row r="1829" spans="59:66" x14ac:dyDescent="0.25">
      <c r="BG1829" s="50" t="str">
        <f t="shared" si="395"/>
        <v>2022FevereiroItália</v>
      </c>
      <c r="BH1829" s="2">
        <v>2022</v>
      </c>
      <c r="BI1829" s="55" t="s">
        <v>55</v>
      </c>
      <c r="BJ1829" s="55" t="str">
        <f t="shared" si="397"/>
        <v>Fevereiro/2022</v>
      </c>
      <c r="BK1829" s="2" t="s">
        <v>38</v>
      </c>
      <c r="BL1829" s="2" t="s">
        <v>31</v>
      </c>
      <c r="BM1829" s="52" t="s">
        <v>1204</v>
      </c>
      <c r="BN1829" s="51">
        <f t="shared" si="396"/>
        <v>7402509.8157541649</v>
      </c>
    </row>
    <row r="1830" spans="59:66" x14ac:dyDescent="0.25">
      <c r="BG1830" s="50" t="str">
        <f t="shared" si="395"/>
        <v>2022FevereiroEspanha</v>
      </c>
      <c r="BH1830" s="2">
        <v>2022</v>
      </c>
      <c r="BI1830" s="55" t="s">
        <v>55</v>
      </c>
      <c r="BJ1830" s="55" t="str">
        <f t="shared" si="397"/>
        <v>Fevereiro/2022</v>
      </c>
      <c r="BK1830" s="2" t="s">
        <v>38</v>
      </c>
      <c r="BL1830" s="2" t="s">
        <v>32</v>
      </c>
      <c r="BM1830" s="52" t="s">
        <v>1204</v>
      </c>
      <c r="BN1830" s="51">
        <f t="shared" si="396"/>
        <v>6345008.4135035705</v>
      </c>
    </row>
    <row r="1831" spans="59:66" x14ac:dyDescent="0.25">
      <c r="BG1831" s="50" t="str">
        <f t="shared" si="395"/>
        <v>2022FevereiroPolônia</v>
      </c>
      <c r="BH1831" s="2">
        <v>2022</v>
      </c>
      <c r="BI1831" s="55" t="s">
        <v>55</v>
      </c>
      <c r="BJ1831" s="55" t="str">
        <f t="shared" si="397"/>
        <v>Fevereiro/2022</v>
      </c>
      <c r="BK1831" s="2" t="s">
        <v>38</v>
      </c>
      <c r="BL1831" s="2" t="s">
        <v>33</v>
      </c>
      <c r="BM1831" s="52" t="s">
        <v>1204</v>
      </c>
      <c r="BN1831" s="51">
        <f t="shared" si="396"/>
        <v>5287507.011252977</v>
      </c>
    </row>
    <row r="1832" spans="59:66" x14ac:dyDescent="0.25">
      <c r="BG1832" s="50" t="str">
        <f t="shared" si="395"/>
        <v>2022FevereiroRússia</v>
      </c>
      <c r="BH1832" s="2">
        <v>2022</v>
      </c>
      <c r="BI1832" s="55" t="s">
        <v>55</v>
      </c>
      <c r="BJ1832" s="55" t="str">
        <f t="shared" si="397"/>
        <v>Fevereiro/2022</v>
      </c>
      <c r="BK1832" s="2" t="s">
        <v>38</v>
      </c>
      <c r="BL1832" s="2" t="s">
        <v>34</v>
      </c>
      <c r="BM1832" s="52" t="s">
        <v>1204</v>
      </c>
      <c r="BN1832" s="51">
        <f t="shared" si="396"/>
        <v>0</v>
      </c>
    </row>
    <row r="1833" spans="59:66" x14ac:dyDescent="0.25">
      <c r="BG1833" s="50" t="str">
        <f t="shared" si="395"/>
        <v>2022FevereiroHolanda</v>
      </c>
      <c r="BH1833" s="2">
        <v>2022</v>
      </c>
      <c r="BI1833" s="55" t="s">
        <v>55</v>
      </c>
      <c r="BJ1833" s="55" t="str">
        <f t="shared" si="397"/>
        <v>Fevereiro/2022</v>
      </c>
      <c r="BK1833" s="2" t="s">
        <v>38</v>
      </c>
      <c r="BL1833" s="2" t="s">
        <v>35</v>
      </c>
      <c r="BM1833" s="52" t="s">
        <v>1204</v>
      </c>
      <c r="BN1833" s="51">
        <f t="shared" si="396"/>
        <v>4758756.3101276783</v>
      </c>
    </row>
    <row r="1834" spans="59:66" x14ac:dyDescent="0.25">
      <c r="BG1834" s="50" t="str">
        <f t="shared" si="395"/>
        <v>2022FevereiroSuíça</v>
      </c>
      <c r="BH1834" s="2">
        <v>2022</v>
      </c>
      <c r="BI1834" s="55" t="s">
        <v>55</v>
      </c>
      <c r="BJ1834" s="55" t="str">
        <f t="shared" si="397"/>
        <v>Fevereiro/2022</v>
      </c>
      <c r="BK1834" s="2" t="s">
        <v>38</v>
      </c>
      <c r="BL1834" s="2" t="s">
        <v>36</v>
      </c>
      <c r="BM1834" s="52" t="s">
        <v>1204</v>
      </c>
      <c r="BN1834" s="51">
        <f t="shared" si="396"/>
        <v>3384004.4872019044</v>
      </c>
    </row>
    <row r="1835" spans="59:66" x14ac:dyDescent="0.25">
      <c r="BG1835" s="50" t="str">
        <f t="shared" si="395"/>
        <v>2022FevereiroSuécia</v>
      </c>
      <c r="BH1835" s="2">
        <v>2022</v>
      </c>
      <c r="BI1835" s="55" t="s">
        <v>55</v>
      </c>
      <c r="BJ1835" s="55" t="str">
        <f t="shared" si="397"/>
        <v>Fevereiro/2022</v>
      </c>
      <c r="BK1835" s="2" t="s">
        <v>38</v>
      </c>
      <c r="BL1835" s="2" t="s">
        <v>37</v>
      </c>
      <c r="BM1835" s="52" t="s">
        <v>1204</v>
      </c>
      <c r="BN1835" s="51">
        <f t="shared" si="396"/>
        <v>3701254.9078770829</v>
      </c>
    </row>
    <row r="1836" spans="59:66" x14ac:dyDescent="0.25">
      <c r="BG1836" s="50" t="str">
        <f t="shared" si="395"/>
        <v>2022FevereiroOutros - Europa</v>
      </c>
      <c r="BH1836" s="2">
        <v>2022</v>
      </c>
      <c r="BI1836" s="55" t="s">
        <v>55</v>
      </c>
      <c r="BJ1836" s="55" t="str">
        <f t="shared" si="397"/>
        <v>Fevereiro/2022</v>
      </c>
      <c r="BK1836" s="2" t="s">
        <v>38</v>
      </c>
      <c r="BL1836" s="2" t="s">
        <v>1192</v>
      </c>
      <c r="BM1836" s="52" t="s">
        <v>1204</v>
      </c>
      <c r="BN1836" s="51">
        <f t="shared" si="396"/>
        <v>4670928.6353195775</v>
      </c>
    </row>
    <row r="1837" spans="59:66" x14ac:dyDescent="0.25">
      <c r="BG1837" s="50" t="str">
        <f t="shared" si="395"/>
        <v>2022MarçoAlemanha</v>
      </c>
      <c r="BH1837" s="2">
        <v>2022</v>
      </c>
      <c r="BI1837" s="55" t="s">
        <v>56</v>
      </c>
      <c r="BJ1837" s="55" t="str">
        <f t="shared" si="397"/>
        <v>Março/2022</v>
      </c>
      <c r="BK1837" s="2" t="s">
        <v>38</v>
      </c>
      <c r="BL1837" s="2" t="s">
        <v>28</v>
      </c>
      <c r="BM1837" s="52" t="s">
        <v>1204</v>
      </c>
      <c r="BN1837" s="51">
        <f t="shared" si="396"/>
        <v>11786530.150800595</v>
      </c>
    </row>
    <row r="1838" spans="59:66" x14ac:dyDescent="0.25">
      <c r="BG1838" s="50" t="str">
        <f t="shared" si="395"/>
        <v>2022MarçoFrança</v>
      </c>
      <c r="BH1838" s="2">
        <v>2022</v>
      </c>
      <c r="BI1838" s="55" t="s">
        <v>56</v>
      </c>
      <c r="BJ1838" s="55" t="str">
        <f t="shared" si="397"/>
        <v>Março/2022</v>
      </c>
      <c r="BK1838" s="2" t="s">
        <v>38</v>
      </c>
      <c r="BL1838" s="2" t="s">
        <v>29</v>
      </c>
      <c r="BM1838" s="52" t="s">
        <v>1204</v>
      </c>
      <c r="BN1838" s="51">
        <f t="shared" si="396"/>
        <v>8839897.6131004449</v>
      </c>
    </row>
    <row r="1839" spans="59:66" x14ac:dyDescent="0.25">
      <c r="BG1839" s="50" t="str">
        <f t="shared" si="395"/>
        <v>2022MarçoReino Unido</v>
      </c>
      <c r="BH1839" s="2">
        <v>2022</v>
      </c>
      <c r="BI1839" s="55" t="s">
        <v>56</v>
      </c>
      <c r="BJ1839" s="55" t="str">
        <f t="shared" si="397"/>
        <v>Março/2022</v>
      </c>
      <c r="BK1839" s="2" t="s">
        <v>38</v>
      </c>
      <c r="BL1839" s="2" t="s">
        <v>30</v>
      </c>
      <c r="BM1839" s="52" t="s">
        <v>1204</v>
      </c>
      <c r="BN1839" s="51">
        <f t="shared" si="396"/>
        <v>13259846.41965067</v>
      </c>
    </row>
    <row r="1840" spans="59:66" x14ac:dyDescent="0.25">
      <c r="BG1840" s="50" t="str">
        <f t="shared" si="395"/>
        <v>2022MarçoItália</v>
      </c>
      <c r="BH1840" s="2">
        <v>2022</v>
      </c>
      <c r="BI1840" s="55" t="s">
        <v>56</v>
      </c>
      <c r="BJ1840" s="55" t="str">
        <f t="shared" si="397"/>
        <v>Março/2022</v>
      </c>
      <c r="BK1840" s="2" t="s">
        <v>38</v>
      </c>
      <c r="BL1840" s="2" t="s">
        <v>31</v>
      </c>
      <c r="BM1840" s="52" t="s">
        <v>1204</v>
      </c>
      <c r="BN1840" s="51">
        <f t="shared" si="396"/>
        <v>7857686.7672003955</v>
      </c>
    </row>
    <row r="1841" spans="59:66" x14ac:dyDescent="0.25">
      <c r="BG1841" s="50" t="str">
        <f t="shared" si="395"/>
        <v>2022MarçoEspanha</v>
      </c>
      <c r="BH1841" s="2">
        <v>2022</v>
      </c>
      <c r="BI1841" s="55" t="s">
        <v>56</v>
      </c>
      <c r="BJ1841" s="55" t="str">
        <f t="shared" si="397"/>
        <v>Março/2022</v>
      </c>
      <c r="BK1841" s="2" t="s">
        <v>38</v>
      </c>
      <c r="BL1841" s="2" t="s">
        <v>32</v>
      </c>
      <c r="BM1841" s="52" t="s">
        <v>1204</v>
      </c>
      <c r="BN1841" s="51">
        <f t="shared" si="396"/>
        <v>6875475.9213003479</v>
      </c>
    </row>
    <row r="1842" spans="59:66" x14ac:dyDescent="0.25">
      <c r="BG1842" s="50" t="str">
        <f t="shared" si="395"/>
        <v>2022MarçoPolônia</v>
      </c>
      <c r="BH1842" s="2">
        <v>2022</v>
      </c>
      <c r="BI1842" s="55" t="s">
        <v>56</v>
      </c>
      <c r="BJ1842" s="55" t="str">
        <f t="shared" si="397"/>
        <v>Março/2022</v>
      </c>
      <c r="BK1842" s="2" t="s">
        <v>38</v>
      </c>
      <c r="BL1842" s="2" t="s">
        <v>33</v>
      </c>
      <c r="BM1842" s="52" t="s">
        <v>1204</v>
      </c>
      <c r="BN1842" s="51">
        <f t="shared" si="396"/>
        <v>5893265.0754002966</v>
      </c>
    </row>
    <row r="1843" spans="59:66" x14ac:dyDescent="0.25">
      <c r="BG1843" s="50" t="str">
        <f t="shared" si="395"/>
        <v>2022MarçoRússia</v>
      </c>
      <c r="BH1843" s="2">
        <v>2022</v>
      </c>
      <c r="BI1843" s="55" t="s">
        <v>56</v>
      </c>
      <c r="BJ1843" s="55" t="str">
        <f t="shared" si="397"/>
        <v>Março/2022</v>
      </c>
      <c r="BK1843" s="2" t="s">
        <v>38</v>
      </c>
      <c r="BL1843" s="2" t="s">
        <v>34</v>
      </c>
      <c r="BM1843" s="52" t="s">
        <v>1204</v>
      </c>
      <c r="BN1843" s="51">
        <f t="shared" si="396"/>
        <v>0</v>
      </c>
    </row>
    <row r="1844" spans="59:66" x14ac:dyDescent="0.25">
      <c r="BG1844" s="50" t="str">
        <f t="shared" si="395"/>
        <v>2022MarçoHolanda</v>
      </c>
      <c r="BH1844" s="2">
        <v>2022</v>
      </c>
      <c r="BI1844" s="55" t="s">
        <v>56</v>
      </c>
      <c r="BJ1844" s="55" t="str">
        <f t="shared" si="397"/>
        <v>Março/2022</v>
      </c>
      <c r="BK1844" s="2" t="s">
        <v>38</v>
      </c>
      <c r="BL1844" s="2" t="s">
        <v>35</v>
      </c>
      <c r="BM1844" s="52" t="s">
        <v>1204</v>
      </c>
      <c r="BN1844" s="51">
        <f t="shared" si="396"/>
        <v>5402159.6524502728</v>
      </c>
    </row>
    <row r="1845" spans="59:66" x14ac:dyDescent="0.25">
      <c r="BG1845" s="50" t="str">
        <f t="shared" si="395"/>
        <v>2022MarçoSuíça</v>
      </c>
      <c r="BH1845" s="2">
        <v>2022</v>
      </c>
      <c r="BI1845" s="55" t="s">
        <v>56</v>
      </c>
      <c r="BJ1845" s="55" t="str">
        <f t="shared" si="397"/>
        <v>Março/2022</v>
      </c>
      <c r="BK1845" s="2" t="s">
        <v>38</v>
      </c>
      <c r="BL1845" s="2" t="s">
        <v>36</v>
      </c>
      <c r="BM1845" s="52" t="s">
        <v>1204</v>
      </c>
      <c r="BN1845" s="51">
        <f t="shared" si="396"/>
        <v>3339516.8760601687</v>
      </c>
    </row>
    <row r="1846" spans="59:66" x14ac:dyDescent="0.25">
      <c r="BG1846" s="50" t="str">
        <f t="shared" si="395"/>
        <v>2022MarçoSuécia</v>
      </c>
      <c r="BH1846" s="2">
        <v>2022</v>
      </c>
      <c r="BI1846" s="55" t="s">
        <v>56</v>
      </c>
      <c r="BJ1846" s="55" t="str">
        <f t="shared" si="397"/>
        <v>Março/2022</v>
      </c>
      <c r="BK1846" s="2" t="s">
        <v>38</v>
      </c>
      <c r="BL1846" s="2" t="s">
        <v>37</v>
      </c>
      <c r="BM1846" s="52" t="s">
        <v>1204</v>
      </c>
      <c r="BN1846" s="51">
        <f t="shared" si="396"/>
        <v>4419948.8065502234</v>
      </c>
    </row>
    <row r="1847" spans="59:66" x14ac:dyDescent="0.25">
      <c r="BG1847" s="50" t="str">
        <f t="shared" si="395"/>
        <v>2022MarçoOutros - Europa</v>
      </c>
      <c r="BH1847" s="2">
        <v>2022</v>
      </c>
      <c r="BI1847" s="55" t="s">
        <v>56</v>
      </c>
      <c r="BJ1847" s="55" t="str">
        <f t="shared" si="397"/>
        <v>Março/2022</v>
      </c>
      <c r="BK1847" s="2" t="s">
        <v>38</v>
      </c>
      <c r="BL1847" s="2" t="s">
        <v>1192</v>
      </c>
      <c r="BM1847" s="52" t="s">
        <v>1204</v>
      </c>
      <c r="BN1847" s="51">
        <f t="shared" si="396"/>
        <v>4384533.8802755158</v>
      </c>
    </row>
    <row r="1848" spans="59:66" x14ac:dyDescent="0.25">
      <c r="BG1848" s="50" t="str">
        <f t="shared" si="395"/>
        <v>2022AbrilAlemanha</v>
      </c>
      <c r="BH1848" s="2">
        <v>2022</v>
      </c>
      <c r="BI1848" s="55" t="s">
        <v>57</v>
      </c>
      <c r="BJ1848" s="55" t="str">
        <f t="shared" si="397"/>
        <v>Abril/2022</v>
      </c>
      <c r="BK1848" s="2" t="s">
        <v>38</v>
      </c>
      <c r="BL1848" s="2" t="s">
        <v>28</v>
      </c>
      <c r="BM1848" s="52" t="s">
        <v>1204</v>
      </c>
      <c r="BN1848" s="51">
        <f t="shared" si="396"/>
        <v>7866758.3214783287</v>
      </c>
    </row>
    <row r="1849" spans="59:66" x14ac:dyDescent="0.25">
      <c r="BG1849" s="50" t="str">
        <f t="shared" si="395"/>
        <v>2022AbrilFrança</v>
      </c>
      <c r="BH1849" s="2">
        <v>2022</v>
      </c>
      <c r="BI1849" s="55" t="s">
        <v>57</v>
      </c>
      <c r="BJ1849" s="55" t="str">
        <f t="shared" si="397"/>
        <v>Abril/2022</v>
      </c>
      <c r="BK1849" s="2" t="s">
        <v>38</v>
      </c>
      <c r="BL1849" s="2" t="s">
        <v>29</v>
      </c>
      <c r="BM1849" s="52" t="s">
        <v>1204</v>
      </c>
      <c r="BN1849" s="51">
        <f t="shared" si="396"/>
        <v>6051352.5549833318</v>
      </c>
    </row>
    <row r="1850" spans="59:66" x14ac:dyDescent="0.25">
      <c r="BG1850" s="50" t="str">
        <f t="shared" si="395"/>
        <v>2022AbrilReino Unido</v>
      </c>
      <c r="BH1850" s="2">
        <v>2022</v>
      </c>
      <c r="BI1850" s="55" t="s">
        <v>57</v>
      </c>
      <c r="BJ1850" s="55" t="str">
        <f t="shared" si="397"/>
        <v>Abril/2022</v>
      </c>
      <c r="BK1850" s="2" t="s">
        <v>38</v>
      </c>
      <c r="BL1850" s="2" t="s">
        <v>30</v>
      </c>
      <c r="BM1850" s="52" t="s">
        <v>1204</v>
      </c>
      <c r="BN1850" s="51">
        <f t="shared" si="396"/>
        <v>8471893.5769766625</v>
      </c>
    </row>
    <row r="1851" spans="59:66" x14ac:dyDescent="0.25">
      <c r="BG1851" s="50" t="str">
        <f t="shared" si="395"/>
        <v>2022AbrilItália</v>
      </c>
      <c r="BH1851" s="2">
        <v>2022</v>
      </c>
      <c r="BI1851" s="55" t="s">
        <v>57</v>
      </c>
      <c r="BJ1851" s="55" t="str">
        <f t="shared" si="397"/>
        <v>Abril/2022</v>
      </c>
      <c r="BK1851" s="2" t="s">
        <v>38</v>
      </c>
      <c r="BL1851" s="2" t="s">
        <v>31</v>
      </c>
      <c r="BM1851" s="52" t="s">
        <v>1204</v>
      </c>
      <c r="BN1851" s="51">
        <f t="shared" si="396"/>
        <v>5446217.299484998</v>
      </c>
    </row>
    <row r="1852" spans="59:66" x14ac:dyDescent="0.25">
      <c r="BG1852" s="50" t="str">
        <f t="shared" si="395"/>
        <v>2022AbrilEspanha</v>
      </c>
      <c r="BH1852" s="2">
        <v>2022</v>
      </c>
      <c r="BI1852" s="55" t="s">
        <v>57</v>
      </c>
      <c r="BJ1852" s="55" t="str">
        <f t="shared" si="397"/>
        <v>Abril/2022</v>
      </c>
      <c r="BK1852" s="2" t="s">
        <v>38</v>
      </c>
      <c r="BL1852" s="2" t="s">
        <v>32</v>
      </c>
      <c r="BM1852" s="52" t="s">
        <v>1204</v>
      </c>
      <c r="BN1852" s="51">
        <f t="shared" si="396"/>
        <v>4841082.0439866651</v>
      </c>
    </row>
    <row r="1853" spans="59:66" x14ac:dyDescent="0.25">
      <c r="BG1853" s="50" t="str">
        <f t="shared" si="395"/>
        <v>2022AbrilPolônia</v>
      </c>
      <c r="BH1853" s="2">
        <v>2022</v>
      </c>
      <c r="BI1853" s="55" t="s">
        <v>57</v>
      </c>
      <c r="BJ1853" s="55" t="str">
        <f t="shared" si="397"/>
        <v>Abril/2022</v>
      </c>
      <c r="BK1853" s="2" t="s">
        <v>38</v>
      </c>
      <c r="BL1853" s="2" t="s">
        <v>33</v>
      </c>
      <c r="BM1853" s="52" t="s">
        <v>1204</v>
      </c>
      <c r="BN1853" s="51">
        <f t="shared" si="396"/>
        <v>4235946.7884883313</v>
      </c>
    </row>
    <row r="1854" spans="59:66" x14ac:dyDescent="0.25">
      <c r="BG1854" s="50" t="str">
        <f t="shared" si="395"/>
        <v>2022AbrilRússia</v>
      </c>
      <c r="BH1854" s="2">
        <v>2022</v>
      </c>
      <c r="BI1854" s="55" t="s">
        <v>57</v>
      </c>
      <c r="BJ1854" s="55" t="str">
        <f t="shared" si="397"/>
        <v>Abril/2022</v>
      </c>
      <c r="BK1854" s="2" t="s">
        <v>38</v>
      </c>
      <c r="BL1854" s="2" t="s">
        <v>34</v>
      </c>
      <c r="BM1854" s="52" t="s">
        <v>1204</v>
      </c>
      <c r="BN1854" s="51">
        <f t="shared" si="396"/>
        <v>0</v>
      </c>
    </row>
    <row r="1855" spans="59:66" x14ac:dyDescent="0.25">
      <c r="BG1855" s="50" t="str">
        <f t="shared" si="395"/>
        <v>2022AbrilHolanda</v>
      </c>
      <c r="BH1855" s="2">
        <v>2022</v>
      </c>
      <c r="BI1855" s="55" t="s">
        <v>57</v>
      </c>
      <c r="BJ1855" s="55" t="str">
        <f t="shared" si="397"/>
        <v>Abril/2022</v>
      </c>
      <c r="BK1855" s="2" t="s">
        <v>38</v>
      </c>
      <c r="BL1855" s="2" t="s">
        <v>35</v>
      </c>
      <c r="BM1855" s="52" t="s">
        <v>1204</v>
      </c>
      <c r="BN1855" s="51">
        <f t="shared" si="396"/>
        <v>3933379.1607391648</v>
      </c>
    </row>
    <row r="1856" spans="59:66" x14ac:dyDescent="0.25">
      <c r="BG1856" s="50" t="str">
        <f t="shared" si="395"/>
        <v>2022AbrilSuíça</v>
      </c>
      <c r="BH1856" s="2">
        <v>2022</v>
      </c>
      <c r="BI1856" s="55" t="s">
        <v>57</v>
      </c>
      <c r="BJ1856" s="55" t="str">
        <f t="shared" si="397"/>
        <v>Abril/2022</v>
      </c>
      <c r="BK1856" s="2" t="s">
        <v>38</v>
      </c>
      <c r="BL1856" s="2" t="s">
        <v>36</v>
      </c>
      <c r="BM1856" s="52" t="s">
        <v>1204</v>
      </c>
      <c r="BN1856" s="51">
        <f t="shared" si="396"/>
        <v>2178486.9197939988</v>
      </c>
    </row>
    <row r="1857" spans="59:66" x14ac:dyDescent="0.25">
      <c r="BG1857" s="50" t="str">
        <f t="shared" si="395"/>
        <v>2022AbrilSuécia</v>
      </c>
      <c r="BH1857" s="2">
        <v>2022</v>
      </c>
      <c r="BI1857" s="55" t="s">
        <v>57</v>
      </c>
      <c r="BJ1857" s="55" t="str">
        <f t="shared" si="397"/>
        <v>Abril/2022</v>
      </c>
      <c r="BK1857" s="2" t="s">
        <v>38</v>
      </c>
      <c r="BL1857" s="2" t="s">
        <v>37</v>
      </c>
      <c r="BM1857" s="52" t="s">
        <v>1204</v>
      </c>
      <c r="BN1857" s="51">
        <f t="shared" si="396"/>
        <v>27533654.125174154</v>
      </c>
    </row>
    <row r="1858" spans="59:66" x14ac:dyDescent="0.25">
      <c r="BG1858" s="50" t="str">
        <f t="shared" si="395"/>
        <v>2022AbrilOutros - Europa</v>
      </c>
      <c r="BH1858" s="2">
        <v>2022</v>
      </c>
      <c r="BI1858" s="55" t="s">
        <v>57</v>
      </c>
      <c r="BJ1858" s="55" t="str">
        <f t="shared" si="397"/>
        <v>Abril/2022</v>
      </c>
      <c r="BK1858" s="2" t="s">
        <v>38</v>
      </c>
      <c r="BL1858" s="2" t="s">
        <v>1192</v>
      </c>
      <c r="BM1858" s="52" t="s">
        <v>1204</v>
      </c>
      <c r="BN1858" s="51">
        <f t="shared" si="396"/>
        <v>4168937.0814162269</v>
      </c>
    </row>
    <row r="1859" spans="59:66" x14ac:dyDescent="0.25">
      <c r="BG1859" s="50" t="str">
        <f t="shared" ref="BG1859:BG1922" si="398">BH1859&amp;BI1859&amp;BL1859</f>
        <v>2022MaioAlemanha</v>
      </c>
      <c r="BH1859" s="2">
        <v>2022</v>
      </c>
      <c r="BI1859" s="55" t="s">
        <v>58</v>
      </c>
      <c r="BJ1859" s="55" t="str">
        <f t="shared" si="397"/>
        <v>Maio/2022</v>
      </c>
      <c r="BK1859" s="2" t="s">
        <v>38</v>
      </c>
      <c r="BL1859" s="2" t="s">
        <v>28</v>
      </c>
      <c r="BM1859" s="52" t="s">
        <v>1204</v>
      </c>
      <c r="BN1859" s="51">
        <f t="shared" ref="BN1859:BN1922" si="399">VLOOKUP(BG1859,AC:AQ,VLOOKUP(BM1859,$BP$2:$BQ$16,2,FALSE),FALSE)</f>
        <v>12188683.07529271</v>
      </c>
    </row>
    <row r="1860" spans="59:66" x14ac:dyDescent="0.25">
      <c r="BG1860" s="50" t="str">
        <f t="shared" si="398"/>
        <v>2022MaioFrança</v>
      </c>
      <c r="BH1860" s="2">
        <v>2022</v>
      </c>
      <c r="BI1860" s="55" t="s">
        <v>58</v>
      </c>
      <c r="BJ1860" s="55" t="str">
        <f t="shared" ref="BJ1860:BJ1923" si="400">BI1860&amp;"/"&amp;BH1860</f>
        <v>Maio/2022</v>
      </c>
      <c r="BK1860" s="2" t="s">
        <v>38</v>
      </c>
      <c r="BL1860" s="2" t="s">
        <v>29</v>
      </c>
      <c r="BM1860" s="52" t="s">
        <v>1204</v>
      </c>
      <c r="BN1860" s="51">
        <f t="shared" si="399"/>
        <v>9576822.4163014162</v>
      </c>
    </row>
    <row r="1861" spans="59:66" x14ac:dyDescent="0.25">
      <c r="BG1861" s="50" t="str">
        <f t="shared" si="398"/>
        <v>2022MaioReino Unido</v>
      </c>
      <c r="BH1861" s="2">
        <v>2022</v>
      </c>
      <c r="BI1861" s="55" t="s">
        <v>58</v>
      </c>
      <c r="BJ1861" s="55" t="str">
        <f t="shared" si="400"/>
        <v>Maio/2022</v>
      </c>
      <c r="BK1861" s="2" t="s">
        <v>38</v>
      </c>
      <c r="BL1861" s="2" t="s">
        <v>30</v>
      </c>
      <c r="BM1861" s="52" t="s">
        <v>1204</v>
      </c>
      <c r="BN1861" s="51">
        <f t="shared" si="399"/>
        <v>12623993.185124593</v>
      </c>
    </row>
    <row r="1862" spans="59:66" x14ac:dyDescent="0.25">
      <c r="BG1862" s="50" t="str">
        <f t="shared" si="398"/>
        <v>2022MaioItália</v>
      </c>
      <c r="BH1862" s="2">
        <v>2022</v>
      </c>
      <c r="BI1862" s="55" t="s">
        <v>58</v>
      </c>
      <c r="BJ1862" s="55" t="str">
        <f t="shared" si="400"/>
        <v>Maio/2022</v>
      </c>
      <c r="BK1862" s="2" t="s">
        <v>38</v>
      </c>
      <c r="BL1862" s="2" t="s">
        <v>31</v>
      </c>
      <c r="BM1862" s="52" t="s">
        <v>1204</v>
      </c>
      <c r="BN1862" s="51">
        <f t="shared" si="399"/>
        <v>8706202.1966376491</v>
      </c>
    </row>
    <row r="1863" spans="59:66" x14ac:dyDescent="0.25">
      <c r="BG1863" s="50" t="str">
        <f t="shared" si="398"/>
        <v>2022MaioEspanha</v>
      </c>
      <c r="BH1863" s="2">
        <v>2022</v>
      </c>
      <c r="BI1863" s="55" t="s">
        <v>58</v>
      </c>
      <c r="BJ1863" s="55" t="str">
        <f t="shared" si="400"/>
        <v>Maio/2022</v>
      </c>
      <c r="BK1863" s="2" t="s">
        <v>38</v>
      </c>
      <c r="BL1863" s="2" t="s">
        <v>32</v>
      </c>
      <c r="BM1863" s="52" t="s">
        <v>1204</v>
      </c>
      <c r="BN1863" s="51">
        <f t="shared" si="399"/>
        <v>7835581.9769738866</v>
      </c>
    </row>
    <row r="1864" spans="59:66" x14ac:dyDescent="0.25">
      <c r="BG1864" s="50" t="str">
        <f t="shared" si="398"/>
        <v>2022MaioPolônia</v>
      </c>
      <c r="BH1864" s="2">
        <v>2022</v>
      </c>
      <c r="BI1864" s="55" t="s">
        <v>58</v>
      </c>
      <c r="BJ1864" s="55" t="str">
        <f t="shared" si="400"/>
        <v>Maio/2022</v>
      </c>
      <c r="BK1864" s="2" t="s">
        <v>38</v>
      </c>
      <c r="BL1864" s="2" t="s">
        <v>33</v>
      </c>
      <c r="BM1864" s="52" t="s">
        <v>1204</v>
      </c>
      <c r="BN1864" s="51">
        <f t="shared" si="399"/>
        <v>6964961.7573101204</v>
      </c>
    </row>
    <row r="1865" spans="59:66" x14ac:dyDescent="0.25">
      <c r="BG1865" s="50" t="str">
        <f t="shared" si="398"/>
        <v>2022MaioRússia</v>
      </c>
      <c r="BH1865" s="2">
        <v>2022</v>
      </c>
      <c r="BI1865" s="55" t="s">
        <v>58</v>
      </c>
      <c r="BJ1865" s="55" t="str">
        <f t="shared" si="400"/>
        <v>Maio/2022</v>
      </c>
      <c r="BK1865" s="2" t="s">
        <v>38</v>
      </c>
      <c r="BL1865" s="2" t="s">
        <v>34</v>
      </c>
      <c r="BM1865" s="52" t="s">
        <v>1204</v>
      </c>
      <c r="BN1865" s="51">
        <f t="shared" si="399"/>
        <v>0</v>
      </c>
    </row>
    <row r="1866" spans="59:66" x14ac:dyDescent="0.25">
      <c r="BG1866" s="50" t="str">
        <f t="shared" si="398"/>
        <v>2022MaioHolanda</v>
      </c>
      <c r="BH1866" s="2">
        <v>2022</v>
      </c>
      <c r="BI1866" s="55" t="s">
        <v>58</v>
      </c>
      <c r="BJ1866" s="55" t="str">
        <f t="shared" si="400"/>
        <v>Maio/2022</v>
      </c>
      <c r="BK1866" s="2" t="s">
        <v>38</v>
      </c>
      <c r="BL1866" s="2" t="s">
        <v>35</v>
      </c>
      <c r="BM1866" s="52" t="s">
        <v>1204</v>
      </c>
      <c r="BN1866" s="51">
        <f t="shared" si="399"/>
        <v>6529651.6474782377</v>
      </c>
    </row>
    <row r="1867" spans="59:66" x14ac:dyDescent="0.25">
      <c r="BG1867" s="50" t="str">
        <f t="shared" si="398"/>
        <v>2022MaioSuíça</v>
      </c>
      <c r="BH1867" s="2">
        <v>2022</v>
      </c>
      <c r="BI1867" s="55" t="s">
        <v>58</v>
      </c>
      <c r="BJ1867" s="55" t="str">
        <f t="shared" si="400"/>
        <v>Maio/2022</v>
      </c>
      <c r="BK1867" s="2" t="s">
        <v>38</v>
      </c>
      <c r="BL1867" s="2" t="s">
        <v>36</v>
      </c>
      <c r="BM1867" s="52" t="s">
        <v>1204</v>
      </c>
      <c r="BN1867" s="51">
        <f t="shared" si="399"/>
        <v>3308356.8347223075</v>
      </c>
    </row>
    <row r="1868" spans="59:66" x14ac:dyDescent="0.25">
      <c r="BG1868" s="50" t="str">
        <f t="shared" si="398"/>
        <v>2022MaioSuécia</v>
      </c>
      <c r="BH1868" s="2">
        <v>2022</v>
      </c>
      <c r="BI1868" s="55" t="s">
        <v>58</v>
      </c>
      <c r="BJ1868" s="55" t="str">
        <f t="shared" si="400"/>
        <v>Maio/2022</v>
      </c>
      <c r="BK1868" s="2" t="s">
        <v>38</v>
      </c>
      <c r="BL1868" s="2" t="s">
        <v>37</v>
      </c>
      <c r="BM1868" s="52" t="s">
        <v>1204</v>
      </c>
      <c r="BN1868" s="51">
        <f t="shared" si="399"/>
        <v>5659031.4278144734</v>
      </c>
    </row>
    <row r="1869" spans="59:66" x14ac:dyDescent="0.25">
      <c r="BG1869" s="50" t="str">
        <f t="shared" si="398"/>
        <v>2022MaioOutros - Europa</v>
      </c>
      <c r="BH1869" s="2">
        <v>2022</v>
      </c>
      <c r="BI1869" s="55" t="s">
        <v>58</v>
      </c>
      <c r="BJ1869" s="55" t="str">
        <f t="shared" si="400"/>
        <v>Maio/2022</v>
      </c>
      <c r="BK1869" s="2" t="s">
        <v>38</v>
      </c>
      <c r="BL1869" s="2" t="s">
        <v>1192</v>
      </c>
      <c r="BM1869" s="52" t="s">
        <v>1204</v>
      </c>
      <c r="BN1869" s="51">
        <f t="shared" si="399"/>
        <v>4003270.0645993846</v>
      </c>
    </row>
    <row r="1870" spans="59:66" x14ac:dyDescent="0.25">
      <c r="BG1870" s="50" t="str">
        <f t="shared" si="398"/>
        <v>2022JunhoAlemanha</v>
      </c>
      <c r="BH1870" s="2">
        <v>2022</v>
      </c>
      <c r="BI1870" s="55" t="s">
        <v>59</v>
      </c>
      <c r="BJ1870" s="55" t="str">
        <f t="shared" si="400"/>
        <v>Junho/2022</v>
      </c>
      <c r="BK1870" s="2" t="s">
        <v>38</v>
      </c>
      <c r="BL1870" s="2" t="s">
        <v>28</v>
      </c>
      <c r="BM1870" s="52" t="s">
        <v>1204</v>
      </c>
      <c r="BN1870" s="51">
        <f t="shared" si="399"/>
        <v>12422489.506207768</v>
      </c>
    </row>
    <row r="1871" spans="59:66" x14ac:dyDescent="0.25">
      <c r="BG1871" s="50" t="str">
        <f t="shared" si="398"/>
        <v>2022JunhoFrança</v>
      </c>
      <c r="BH1871" s="2">
        <v>2022</v>
      </c>
      <c r="BI1871" s="55" t="s">
        <v>59</v>
      </c>
      <c r="BJ1871" s="55" t="str">
        <f t="shared" si="400"/>
        <v>Junho/2022</v>
      </c>
      <c r="BK1871" s="2" t="s">
        <v>38</v>
      </c>
      <c r="BL1871" s="2" t="s">
        <v>29</v>
      </c>
      <c r="BM1871" s="52" t="s">
        <v>1204</v>
      </c>
      <c r="BN1871" s="51">
        <f t="shared" si="399"/>
        <v>9937991.6049662139</v>
      </c>
    </row>
    <row r="1872" spans="59:66" x14ac:dyDescent="0.25">
      <c r="BG1872" s="50" t="str">
        <f t="shared" si="398"/>
        <v>2022JunhoReino Unido</v>
      </c>
      <c r="BH1872" s="2">
        <v>2022</v>
      </c>
      <c r="BI1872" s="55" t="s">
        <v>59</v>
      </c>
      <c r="BJ1872" s="55" t="str">
        <f t="shared" si="400"/>
        <v>Junho/2022</v>
      </c>
      <c r="BK1872" s="2" t="s">
        <v>38</v>
      </c>
      <c r="BL1872" s="2" t="s">
        <v>30</v>
      </c>
      <c r="BM1872" s="52" t="s">
        <v>1204</v>
      </c>
      <c r="BN1872" s="51">
        <f t="shared" si="399"/>
        <v>12422489.506207768</v>
      </c>
    </row>
    <row r="1873" spans="59:66" x14ac:dyDescent="0.25">
      <c r="BG1873" s="50" t="str">
        <f t="shared" si="398"/>
        <v>2022JunhoItália</v>
      </c>
      <c r="BH1873" s="2">
        <v>2022</v>
      </c>
      <c r="BI1873" s="55" t="s">
        <v>59</v>
      </c>
      <c r="BJ1873" s="55" t="str">
        <f t="shared" si="400"/>
        <v>Junho/2022</v>
      </c>
      <c r="BK1873" s="2" t="s">
        <v>38</v>
      </c>
      <c r="BL1873" s="2" t="s">
        <v>31</v>
      </c>
      <c r="BM1873" s="52" t="s">
        <v>1204</v>
      </c>
      <c r="BN1873" s="51">
        <f t="shared" si="399"/>
        <v>9109825.6378856953</v>
      </c>
    </row>
    <row r="1874" spans="59:66" x14ac:dyDescent="0.25">
      <c r="BG1874" s="50" t="str">
        <f t="shared" si="398"/>
        <v>2022JunhoEspanha</v>
      </c>
      <c r="BH1874" s="2">
        <v>2022</v>
      </c>
      <c r="BI1874" s="55" t="s">
        <v>59</v>
      </c>
      <c r="BJ1874" s="55" t="str">
        <f t="shared" si="400"/>
        <v>Junho/2022</v>
      </c>
      <c r="BK1874" s="2" t="s">
        <v>38</v>
      </c>
      <c r="BL1874" s="2" t="s">
        <v>32</v>
      </c>
      <c r="BM1874" s="52" t="s">
        <v>1204</v>
      </c>
      <c r="BN1874" s="51">
        <f t="shared" si="399"/>
        <v>8281659.6708051777</v>
      </c>
    </row>
    <row r="1875" spans="59:66" x14ac:dyDescent="0.25">
      <c r="BG1875" s="50" t="str">
        <f t="shared" si="398"/>
        <v>2022JunhoPolônia</v>
      </c>
      <c r="BH1875" s="2">
        <v>2022</v>
      </c>
      <c r="BI1875" s="55" t="s">
        <v>59</v>
      </c>
      <c r="BJ1875" s="55" t="str">
        <f t="shared" si="400"/>
        <v>Junho/2022</v>
      </c>
      <c r="BK1875" s="2" t="s">
        <v>38</v>
      </c>
      <c r="BL1875" s="2" t="s">
        <v>33</v>
      </c>
      <c r="BM1875" s="52" t="s">
        <v>1204</v>
      </c>
      <c r="BN1875" s="51">
        <f t="shared" si="399"/>
        <v>7453493.7037246609</v>
      </c>
    </row>
    <row r="1876" spans="59:66" x14ac:dyDescent="0.25">
      <c r="BG1876" s="50" t="str">
        <f t="shared" si="398"/>
        <v>2022JunhoRússia</v>
      </c>
      <c r="BH1876" s="2">
        <v>2022</v>
      </c>
      <c r="BI1876" s="55" t="s">
        <v>59</v>
      </c>
      <c r="BJ1876" s="55" t="str">
        <f t="shared" si="400"/>
        <v>Junho/2022</v>
      </c>
      <c r="BK1876" s="2" t="s">
        <v>38</v>
      </c>
      <c r="BL1876" s="2" t="s">
        <v>34</v>
      </c>
      <c r="BM1876" s="52" t="s">
        <v>1204</v>
      </c>
      <c r="BN1876" s="51">
        <f t="shared" si="399"/>
        <v>0</v>
      </c>
    </row>
    <row r="1877" spans="59:66" x14ac:dyDescent="0.25">
      <c r="BG1877" s="50" t="str">
        <f t="shared" si="398"/>
        <v>2022JunhoHolanda</v>
      </c>
      <c r="BH1877" s="2">
        <v>2022</v>
      </c>
      <c r="BI1877" s="55" t="s">
        <v>59</v>
      </c>
      <c r="BJ1877" s="55" t="str">
        <f t="shared" si="400"/>
        <v>Junho/2022</v>
      </c>
      <c r="BK1877" s="2" t="s">
        <v>38</v>
      </c>
      <c r="BL1877" s="2" t="s">
        <v>35</v>
      </c>
      <c r="BM1877" s="52" t="s">
        <v>1204</v>
      </c>
      <c r="BN1877" s="51">
        <f t="shared" si="399"/>
        <v>7039410.7201844025</v>
      </c>
    </row>
    <row r="1878" spans="59:66" x14ac:dyDescent="0.25">
      <c r="BG1878" s="50" t="str">
        <f t="shared" si="398"/>
        <v>2022JunhoSuíça</v>
      </c>
      <c r="BH1878" s="2">
        <v>2022</v>
      </c>
      <c r="BI1878" s="55" t="s">
        <v>59</v>
      </c>
      <c r="BJ1878" s="55" t="str">
        <f t="shared" si="400"/>
        <v>Junho/2022</v>
      </c>
      <c r="BK1878" s="2" t="s">
        <v>38</v>
      </c>
      <c r="BL1878" s="2" t="s">
        <v>36</v>
      </c>
      <c r="BM1878" s="52" t="s">
        <v>1204</v>
      </c>
      <c r="BN1878" s="51">
        <f t="shared" si="399"/>
        <v>3312663.8683220716</v>
      </c>
    </row>
    <row r="1879" spans="59:66" x14ac:dyDescent="0.25">
      <c r="BG1879" s="50" t="str">
        <f t="shared" si="398"/>
        <v>2022JunhoSuécia</v>
      </c>
      <c r="BH1879" s="2">
        <v>2022</v>
      </c>
      <c r="BI1879" s="55" t="s">
        <v>59</v>
      </c>
      <c r="BJ1879" s="55" t="str">
        <f t="shared" si="400"/>
        <v>Junho/2022</v>
      </c>
      <c r="BK1879" s="2" t="s">
        <v>38</v>
      </c>
      <c r="BL1879" s="2" t="s">
        <v>37</v>
      </c>
      <c r="BM1879" s="52" t="s">
        <v>1204</v>
      </c>
      <c r="BN1879" s="51">
        <f t="shared" si="399"/>
        <v>6211244.7531038849</v>
      </c>
    </row>
    <row r="1880" spans="59:66" x14ac:dyDescent="0.25">
      <c r="BG1880" s="50" t="str">
        <f t="shared" si="398"/>
        <v>2022JunhoOutros - Europa</v>
      </c>
      <c r="BH1880" s="2">
        <v>2022</v>
      </c>
      <c r="BI1880" s="55" t="s">
        <v>59</v>
      </c>
      <c r="BJ1880" s="55" t="str">
        <f t="shared" si="400"/>
        <v>Junho/2022</v>
      </c>
      <c r="BK1880" s="2" t="s">
        <v>38</v>
      </c>
      <c r="BL1880" s="2" t="s">
        <v>1192</v>
      </c>
      <c r="BM1880" s="52" t="s">
        <v>1204</v>
      </c>
      <c r="BN1880" s="51">
        <f t="shared" si="399"/>
        <v>3874132.3205800485</v>
      </c>
    </row>
    <row r="1881" spans="59:66" x14ac:dyDescent="0.25">
      <c r="BG1881" s="50" t="str">
        <f t="shared" si="398"/>
        <v>2022JulhoAlemanha</v>
      </c>
      <c r="BH1881" s="2">
        <v>2022</v>
      </c>
      <c r="BI1881" s="55" t="s">
        <v>60</v>
      </c>
      <c r="BJ1881" s="55" t="str">
        <f t="shared" si="400"/>
        <v>Julho/2022</v>
      </c>
      <c r="BK1881" s="2" t="s">
        <v>38</v>
      </c>
      <c r="BL1881" s="2" t="s">
        <v>28</v>
      </c>
      <c r="BM1881" s="52" t="s">
        <v>1204</v>
      </c>
      <c r="BN1881" s="51">
        <f t="shared" si="399"/>
        <v>12671891.365793208</v>
      </c>
    </row>
    <row r="1882" spans="59:66" x14ac:dyDescent="0.25">
      <c r="BG1882" s="50" t="str">
        <f t="shared" si="398"/>
        <v>2022JulhoFrança</v>
      </c>
      <c r="BH1882" s="2">
        <v>2022</v>
      </c>
      <c r="BI1882" s="55" t="s">
        <v>60</v>
      </c>
      <c r="BJ1882" s="55" t="str">
        <f t="shared" si="400"/>
        <v>Julho/2022</v>
      </c>
      <c r="BK1882" s="2" t="s">
        <v>38</v>
      </c>
      <c r="BL1882" s="2" t="s">
        <v>29</v>
      </c>
      <c r="BM1882" s="52" t="s">
        <v>1204</v>
      </c>
      <c r="BN1882" s="51">
        <f t="shared" si="399"/>
        <v>10295911.734706981</v>
      </c>
    </row>
    <row r="1883" spans="59:66" x14ac:dyDescent="0.25">
      <c r="BG1883" s="50" t="str">
        <f t="shared" si="398"/>
        <v>2022JulhoReino Unido</v>
      </c>
      <c r="BH1883" s="2">
        <v>2022</v>
      </c>
      <c r="BI1883" s="55" t="s">
        <v>60</v>
      </c>
      <c r="BJ1883" s="55" t="str">
        <f t="shared" si="400"/>
        <v>Julho/2022</v>
      </c>
      <c r="BK1883" s="2" t="s">
        <v>38</v>
      </c>
      <c r="BL1883" s="2" t="s">
        <v>30</v>
      </c>
      <c r="BM1883" s="52" t="s">
        <v>1204</v>
      </c>
      <c r="BN1883" s="51">
        <f t="shared" si="399"/>
        <v>12275894.760612169</v>
      </c>
    </row>
    <row r="1884" spans="59:66" x14ac:dyDescent="0.25">
      <c r="BG1884" s="50" t="str">
        <f t="shared" si="398"/>
        <v>2022JulhoItália</v>
      </c>
      <c r="BH1884" s="2">
        <v>2022</v>
      </c>
      <c r="BI1884" s="55" t="s">
        <v>60</v>
      </c>
      <c r="BJ1884" s="55" t="str">
        <f t="shared" si="400"/>
        <v>Julho/2022</v>
      </c>
      <c r="BK1884" s="2" t="s">
        <v>38</v>
      </c>
      <c r="BL1884" s="2" t="s">
        <v>31</v>
      </c>
      <c r="BM1884" s="52" t="s">
        <v>1204</v>
      </c>
      <c r="BN1884" s="51">
        <f t="shared" si="399"/>
        <v>9503918.5243449062</v>
      </c>
    </row>
    <row r="1885" spans="59:66" x14ac:dyDescent="0.25">
      <c r="BG1885" s="50" t="str">
        <f t="shared" si="398"/>
        <v>2022JulhoEspanha</v>
      </c>
      <c r="BH1885" s="2">
        <v>2022</v>
      </c>
      <c r="BI1885" s="55" t="s">
        <v>60</v>
      </c>
      <c r="BJ1885" s="55" t="str">
        <f t="shared" si="400"/>
        <v>Julho/2022</v>
      </c>
      <c r="BK1885" s="2" t="s">
        <v>38</v>
      </c>
      <c r="BL1885" s="2" t="s">
        <v>32</v>
      </c>
      <c r="BM1885" s="52" t="s">
        <v>1204</v>
      </c>
      <c r="BN1885" s="51">
        <f t="shared" si="399"/>
        <v>8711925.3139828313</v>
      </c>
    </row>
    <row r="1886" spans="59:66" x14ac:dyDescent="0.25">
      <c r="BG1886" s="50" t="str">
        <f t="shared" si="398"/>
        <v>2022JulhoPolônia</v>
      </c>
      <c r="BH1886" s="2">
        <v>2022</v>
      </c>
      <c r="BI1886" s="55" t="s">
        <v>60</v>
      </c>
      <c r="BJ1886" s="55" t="str">
        <f t="shared" si="400"/>
        <v>Julho/2022</v>
      </c>
      <c r="BK1886" s="2" t="s">
        <v>38</v>
      </c>
      <c r="BL1886" s="2" t="s">
        <v>33</v>
      </c>
      <c r="BM1886" s="52" t="s">
        <v>1204</v>
      </c>
      <c r="BN1886" s="51">
        <f t="shared" si="399"/>
        <v>7919932.1036207546</v>
      </c>
    </row>
    <row r="1887" spans="59:66" x14ac:dyDescent="0.25">
      <c r="BG1887" s="50" t="str">
        <f t="shared" si="398"/>
        <v>2022JulhoRússia</v>
      </c>
      <c r="BH1887" s="2">
        <v>2022</v>
      </c>
      <c r="BI1887" s="55" t="s">
        <v>60</v>
      </c>
      <c r="BJ1887" s="55" t="str">
        <f t="shared" si="400"/>
        <v>Julho/2022</v>
      </c>
      <c r="BK1887" s="2" t="s">
        <v>38</v>
      </c>
      <c r="BL1887" s="2" t="s">
        <v>34</v>
      </c>
      <c r="BM1887" s="52" t="s">
        <v>1204</v>
      </c>
      <c r="BN1887" s="51">
        <f t="shared" si="399"/>
        <v>0</v>
      </c>
    </row>
    <row r="1888" spans="59:66" x14ac:dyDescent="0.25">
      <c r="BG1888" s="50" t="str">
        <f t="shared" si="398"/>
        <v>2022JulhoHolanda</v>
      </c>
      <c r="BH1888" s="2">
        <v>2022</v>
      </c>
      <c r="BI1888" s="55" t="s">
        <v>60</v>
      </c>
      <c r="BJ1888" s="55" t="str">
        <f t="shared" si="400"/>
        <v>Julho/2022</v>
      </c>
      <c r="BK1888" s="2" t="s">
        <v>38</v>
      </c>
      <c r="BL1888" s="2" t="s">
        <v>35</v>
      </c>
      <c r="BM1888" s="52" t="s">
        <v>1204</v>
      </c>
      <c r="BN1888" s="51">
        <f t="shared" si="399"/>
        <v>7523935.498439719</v>
      </c>
    </row>
    <row r="1889" spans="59:66" x14ac:dyDescent="0.25">
      <c r="BG1889" s="50" t="str">
        <f t="shared" si="398"/>
        <v>2022JulhoSuíça</v>
      </c>
      <c r="BH1889" s="2">
        <v>2022</v>
      </c>
      <c r="BI1889" s="55" t="s">
        <v>60</v>
      </c>
      <c r="BJ1889" s="55" t="str">
        <f t="shared" si="400"/>
        <v>Julho/2022</v>
      </c>
      <c r="BK1889" s="2" t="s">
        <v>38</v>
      </c>
      <c r="BL1889" s="2" t="s">
        <v>36</v>
      </c>
      <c r="BM1889" s="52" t="s">
        <v>1204</v>
      </c>
      <c r="BN1889" s="51">
        <f t="shared" si="399"/>
        <v>3326371.4835207169</v>
      </c>
    </row>
    <row r="1890" spans="59:66" x14ac:dyDescent="0.25">
      <c r="BG1890" s="50" t="str">
        <f t="shared" si="398"/>
        <v>2022JulhoSuécia</v>
      </c>
      <c r="BH1890" s="2">
        <v>2022</v>
      </c>
      <c r="BI1890" s="55" t="s">
        <v>60</v>
      </c>
      <c r="BJ1890" s="55" t="str">
        <f t="shared" si="400"/>
        <v>Julho/2022</v>
      </c>
      <c r="BK1890" s="2" t="s">
        <v>38</v>
      </c>
      <c r="BL1890" s="2" t="s">
        <v>37</v>
      </c>
      <c r="BM1890" s="52" t="s">
        <v>1204</v>
      </c>
      <c r="BN1890" s="51">
        <f t="shared" si="399"/>
        <v>6731942.2880776422</v>
      </c>
    </row>
    <row r="1891" spans="59:66" x14ac:dyDescent="0.25">
      <c r="BG1891" s="50" t="str">
        <f t="shared" si="398"/>
        <v>2022JulhoOutros - Europa</v>
      </c>
      <c r="BH1891" s="2">
        <v>2022</v>
      </c>
      <c r="BI1891" s="55" t="s">
        <v>60</v>
      </c>
      <c r="BJ1891" s="55" t="str">
        <f t="shared" si="400"/>
        <v>Julho/2022</v>
      </c>
      <c r="BK1891" s="2" t="s">
        <v>38</v>
      </c>
      <c r="BL1891" s="2" t="s">
        <v>1192</v>
      </c>
      <c r="BM1891" s="52" t="s">
        <v>1204</v>
      </c>
      <c r="BN1891" s="51">
        <f t="shared" si="399"/>
        <v>3772524.9286216865</v>
      </c>
    </row>
    <row r="1892" spans="59:66" x14ac:dyDescent="0.25">
      <c r="BG1892" s="50" t="str">
        <f t="shared" si="398"/>
        <v>2022AgostoAlemanha</v>
      </c>
      <c r="BH1892" s="2">
        <v>2022</v>
      </c>
      <c r="BI1892" s="55" t="s">
        <v>61</v>
      </c>
      <c r="BJ1892" s="55" t="str">
        <f t="shared" si="400"/>
        <v>Agosto/2022</v>
      </c>
      <c r="BK1892" s="2" t="s">
        <v>38</v>
      </c>
      <c r="BL1892" s="2" t="s">
        <v>28</v>
      </c>
      <c r="BM1892" s="52" t="s">
        <v>1204</v>
      </c>
      <c r="BN1892" s="51">
        <f t="shared" si="399"/>
        <v>12933757.372098355</v>
      </c>
    </row>
    <row r="1893" spans="59:66" x14ac:dyDescent="0.25">
      <c r="BG1893" s="50" t="str">
        <f t="shared" si="398"/>
        <v>2022AgostoFrança</v>
      </c>
      <c r="BH1893" s="2">
        <v>2022</v>
      </c>
      <c r="BI1893" s="55" t="s">
        <v>61</v>
      </c>
      <c r="BJ1893" s="55" t="str">
        <f t="shared" si="400"/>
        <v>Agosto/2022</v>
      </c>
      <c r="BK1893" s="2" t="s">
        <v>38</v>
      </c>
      <c r="BL1893" s="2" t="s">
        <v>29</v>
      </c>
      <c r="BM1893" s="52" t="s">
        <v>1204</v>
      </c>
      <c r="BN1893" s="51">
        <f t="shared" si="399"/>
        <v>10651329.600551587</v>
      </c>
    </row>
    <row r="1894" spans="59:66" x14ac:dyDescent="0.25">
      <c r="BG1894" s="50" t="str">
        <f t="shared" si="398"/>
        <v>2022AgostoReino Unido</v>
      </c>
      <c r="BH1894" s="2">
        <v>2022</v>
      </c>
      <c r="BI1894" s="55" t="s">
        <v>61</v>
      </c>
      <c r="BJ1894" s="55" t="str">
        <f t="shared" si="400"/>
        <v>Agosto/2022</v>
      </c>
      <c r="BK1894" s="2" t="s">
        <v>38</v>
      </c>
      <c r="BL1894" s="2" t="s">
        <v>30</v>
      </c>
      <c r="BM1894" s="52" t="s">
        <v>1204</v>
      </c>
      <c r="BN1894" s="51">
        <f t="shared" si="399"/>
        <v>12172948.114916097</v>
      </c>
    </row>
    <row r="1895" spans="59:66" x14ac:dyDescent="0.25">
      <c r="BG1895" s="50" t="str">
        <f t="shared" si="398"/>
        <v>2022AgostoItália</v>
      </c>
      <c r="BH1895" s="2">
        <v>2022</v>
      </c>
      <c r="BI1895" s="55" t="s">
        <v>61</v>
      </c>
      <c r="BJ1895" s="55" t="str">
        <f t="shared" si="400"/>
        <v>Agosto/2022</v>
      </c>
      <c r="BK1895" s="2" t="s">
        <v>38</v>
      </c>
      <c r="BL1895" s="2" t="s">
        <v>31</v>
      </c>
      <c r="BM1895" s="52" t="s">
        <v>1204</v>
      </c>
      <c r="BN1895" s="51">
        <f t="shared" si="399"/>
        <v>9890520.3433693312</v>
      </c>
    </row>
    <row r="1896" spans="59:66" x14ac:dyDescent="0.25">
      <c r="BG1896" s="50" t="str">
        <f t="shared" si="398"/>
        <v>2022AgostoEspanha</v>
      </c>
      <c r="BH1896" s="2">
        <v>2022</v>
      </c>
      <c r="BI1896" s="55" t="s">
        <v>61</v>
      </c>
      <c r="BJ1896" s="55" t="str">
        <f t="shared" si="400"/>
        <v>Agosto/2022</v>
      </c>
      <c r="BK1896" s="2" t="s">
        <v>38</v>
      </c>
      <c r="BL1896" s="2" t="s">
        <v>32</v>
      </c>
      <c r="BM1896" s="52" t="s">
        <v>1204</v>
      </c>
      <c r="BN1896" s="51">
        <f t="shared" si="399"/>
        <v>9129711.086187074</v>
      </c>
    </row>
    <row r="1897" spans="59:66" x14ac:dyDescent="0.25">
      <c r="BG1897" s="50" t="str">
        <f t="shared" si="398"/>
        <v>2022AgostoPolônia</v>
      </c>
      <c r="BH1897" s="2">
        <v>2022</v>
      </c>
      <c r="BI1897" s="55" t="s">
        <v>61</v>
      </c>
      <c r="BJ1897" s="55" t="str">
        <f t="shared" si="400"/>
        <v>Agosto/2022</v>
      </c>
      <c r="BK1897" s="2" t="s">
        <v>38</v>
      </c>
      <c r="BL1897" s="2" t="s">
        <v>33</v>
      </c>
      <c r="BM1897" s="52" t="s">
        <v>1204</v>
      </c>
      <c r="BN1897" s="51">
        <f t="shared" si="399"/>
        <v>8368901.8290048158</v>
      </c>
    </row>
    <row r="1898" spans="59:66" x14ac:dyDescent="0.25">
      <c r="BG1898" s="50" t="str">
        <f t="shared" si="398"/>
        <v>2022AgostoRússia</v>
      </c>
      <c r="BH1898" s="2">
        <v>2022</v>
      </c>
      <c r="BI1898" s="55" t="s">
        <v>61</v>
      </c>
      <c r="BJ1898" s="55" t="str">
        <f t="shared" si="400"/>
        <v>Agosto/2022</v>
      </c>
      <c r="BK1898" s="2" t="s">
        <v>38</v>
      </c>
      <c r="BL1898" s="2" t="s">
        <v>34</v>
      </c>
      <c r="BM1898" s="52" t="s">
        <v>1204</v>
      </c>
      <c r="BN1898" s="51">
        <f t="shared" si="399"/>
        <v>0</v>
      </c>
    </row>
    <row r="1899" spans="59:66" x14ac:dyDescent="0.25">
      <c r="BG1899" s="50" t="str">
        <f t="shared" si="398"/>
        <v>2022AgostoHolanda</v>
      </c>
      <c r="BH1899" s="2">
        <v>2022</v>
      </c>
      <c r="BI1899" s="55" t="s">
        <v>61</v>
      </c>
      <c r="BJ1899" s="55" t="str">
        <f t="shared" si="400"/>
        <v>Agosto/2022</v>
      </c>
      <c r="BK1899" s="2" t="s">
        <v>38</v>
      </c>
      <c r="BL1899" s="2" t="s">
        <v>35</v>
      </c>
      <c r="BM1899" s="52" t="s">
        <v>1204</v>
      </c>
      <c r="BN1899" s="51">
        <f t="shared" si="399"/>
        <v>7988497.200413689</v>
      </c>
    </row>
    <row r="1900" spans="59:66" x14ac:dyDescent="0.25">
      <c r="BG1900" s="50" t="str">
        <f t="shared" si="398"/>
        <v>2022AgostoSuíça</v>
      </c>
      <c r="BH1900" s="2">
        <v>2022</v>
      </c>
      <c r="BI1900" s="55" t="s">
        <v>61</v>
      </c>
      <c r="BJ1900" s="55" t="str">
        <f t="shared" si="400"/>
        <v>Agosto/2022</v>
      </c>
      <c r="BK1900" s="2" t="s">
        <v>38</v>
      </c>
      <c r="BL1900" s="2" t="s">
        <v>36</v>
      </c>
      <c r="BM1900" s="52" t="s">
        <v>1204</v>
      </c>
      <c r="BN1900" s="51">
        <f t="shared" si="399"/>
        <v>3347560.731601926</v>
      </c>
    </row>
    <row r="1901" spans="59:66" x14ac:dyDescent="0.25">
      <c r="BG1901" s="50" t="str">
        <f t="shared" si="398"/>
        <v>2022AgostoSuécia</v>
      </c>
      <c r="BH1901" s="2">
        <v>2022</v>
      </c>
      <c r="BI1901" s="55" t="s">
        <v>61</v>
      </c>
      <c r="BJ1901" s="55" t="str">
        <f t="shared" si="400"/>
        <v>Agosto/2022</v>
      </c>
      <c r="BK1901" s="2" t="s">
        <v>38</v>
      </c>
      <c r="BL1901" s="2" t="s">
        <v>37</v>
      </c>
      <c r="BM1901" s="52" t="s">
        <v>1204</v>
      </c>
      <c r="BN1901" s="51">
        <f t="shared" si="399"/>
        <v>7227687.9432314327</v>
      </c>
    </row>
    <row r="1902" spans="59:66" x14ac:dyDescent="0.25">
      <c r="BG1902" s="50" t="str">
        <f t="shared" si="398"/>
        <v>2022AgostoOutros - Europa</v>
      </c>
      <c r="BH1902" s="2">
        <v>2022</v>
      </c>
      <c r="BI1902" s="55" t="s">
        <v>61</v>
      </c>
      <c r="BJ1902" s="55" t="str">
        <f t="shared" si="400"/>
        <v>Agosto/2022</v>
      </c>
      <c r="BK1902" s="2" t="s">
        <v>38</v>
      </c>
      <c r="BL1902" s="2" t="s">
        <v>1192</v>
      </c>
      <c r="BM1902" s="52" t="s">
        <v>1204</v>
      </c>
      <c r="BN1902" s="51">
        <f t="shared" si="399"/>
        <v>3692180.4900792581</v>
      </c>
    </row>
    <row r="1903" spans="59:66" x14ac:dyDescent="0.25">
      <c r="BG1903" s="50" t="str">
        <f t="shared" si="398"/>
        <v>2022SetembroAlemanha</v>
      </c>
      <c r="BH1903" s="2">
        <v>2022</v>
      </c>
      <c r="BI1903" s="55" t="s">
        <v>62</v>
      </c>
      <c r="BJ1903" s="55" t="str">
        <f t="shared" si="400"/>
        <v>Setembro/2022</v>
      </c>
      <c r="BK1903" s="2" t="s">
        <v>38</v>
      </c>
      <c r="BL1903" s="2" t="s">
        <v>28</v>
      </c>
      <c r="BM1903" s="52" t="s">
        <v>1204</v>
      </c>
      <c r="BN1903" s="51">
        <f t="shared" si="399"/>
        <v>13205735.436481247</v>
      </c>
    </row>
    <row r="1904" spans="59:66" x14ac:dyDescent="0.25">
      <c r="BG1904" s="50" t="str">
        <f t="shared" si="398"/>
        <v>2022SetembroFrança</v>
      </c>
      <c r="BH1904" s="2">
        <v>2022</v>
      </c>
      <c r="BI1904" s="55" t="s">
        <v>62</v>
      </c>
      <c r="BJ1904" s="55" t="str">
        <f t="shared" si="400"/>
        <v>Setembro/2022</v>
      </c>
      <c r="BK1904" s="2" t="s">
        <v>38</v>
      </c>
      <c r="BL1904" s="2" t="s">
        <v>29</v>
      </c>
      <c r="BM1904" s="52" t="s">
        <v>1204</v>
      </c>
      <c r="BN1904" s="51">
        <f t="shared" si="399"/>
        <v>11004779.530401038</v>
      </c>
    </row>
    <row r="1905" spans="59:66" x14ac:dyDescent="0.25">
      <c r="BG1905" s="50" t="str">
        <f t="shared" si="398"/>
        <v>2022SetembroReino Unido</v>
      </c>
      <c r="BH1905" s="2">
        <v>2022</v>
      </c>
      <c r="BI1905" s="55" t="s">
        <v>62</v>
      </c>
      <c r="BJ1905" s="55" t="str">
        <f t="shared" si="400"/>
        <v>Setembro/2022</v>
      </c>
      <c r="BK1905" s="2" t="s">
        <v>38</v>
      </c>
      <c r="BL1905" s="2" t="s">
        <v>30</v>
      </c>
      <c r="BM1905" s="52" t="s">
        <v>1204</v>
      </c>
      <c r="BN1905" s="51">
        <f t="shared" si="399"/>
        <v>12105257.483441142</v>
      </c>
    </row>
    <row r="1906" spans="59:66" x14ac:dyDescent="0.25">
      <c r="BG1906" s="50" t="str">
        <f t="shared" si="398"/>
        <v>2022SetembroItália</v>
      </c>
      <c r="BH1906" s="2">
        <v>2022</v>
      </c>
      <c r="BI1906" s="55" t="s">
        <v>62</v>
      </c>
      <c r="BJ1906" s="55" t="str">
        <f t="shared" si="400"/>
        <v>Setembro/2022</v>
      </c>
      <c r="BK1906" s="2" t="s">
        <v>38</v>
      </c>
      <c r="BL1906" s="2" t="s">
        <v>31</v>
      </c>
      <c r="BM1906" s="52" t="s">
        <v>1204</v>
      </c>
      <c r="BN1906" s="51">
        <f t="shared" si="399"/>
        <v>10271127.561707636</v>
      </c>
    </row>
    <row r="1907" spans="59:66" x14ac:dyDescent="0.25">
      <c r="BG1907" s="50" t="str">
        <f t="shared" si="398"/>
        <v>2022SetembroEspanha</v>
      </c>
      <c r="BH1907" s="2">
        <v>2022</v>
      </c>
      <c r="BI1907" s="55" t="s">
        <v>62</v>
      </c>
      <c r="BJ1907" s="55" t="str">
        <f t="shared" si="400"/>
        <v>Setembro/2022</v>
      </c>
      <c r="BK1907" s="2" t="s">
        <v>38</v>
      </c>
      <c r="BL1907" s="2" t="s">
        <v>32</v>
      </c>
      <c r="BM1907" s="52" t="s">
        <v>1204</v>
      </c>
      <c r="BN1907" s="51">
        <f t="shared" si="399"/>
        <v>9537475.5930142328</v>
      </c>
    </row>
    <row r="1908" spans="59:66" x14ac:dyDescent="0.25">
      <c r="BG1908" s="50" t="str">
        <f t="shared" si="398"/>
        <v>2022SetembroPolônia</v>
      </c>
      <c r="BH1908" s="2">
        <v>2022</v>
      </c>
      <c r="BI1908" s="55" t="s">
        <v>62</v>
      </c>
      <c r="BJ1908" s="55" t="str">
        <f t="shared" si="400"/>
        <v>Setembro/2022</v>
      </c>
      <c r="BK1908" s="2" t="s">
        <v>38</v>
      </c>
      <c r="BL1908" s="2" t="s">
        <v>33</v>
      </c>
      <c r="BM1908" s="52" t="s">
        <v>1204</v>
      </c>
      <c r="BN1908" s="51">
        <f t="shared" si="399"/>
        <v>8803823.6243208311</v>
      </c>
    </row>
    <row r="1909" spans="59:66" x14ac:dyDescent="0.25">
      <c r="BG1909" s="50" t="str">
        <f t="shared" si="398"/>
        <v>2022SetembroRússia</v>
      </c>
      <c r="BH1909" s="2">
        <v>2022</v>
      </c>
      <c r="BI1909" s="55" t="s">
        <v>62</v>
      </c>
      <c r="BJ1909" s="55" t="str">
        <f t="shared" si="400"/>
        <v>Setembro/2022</v>
      </c>
      <c r="BK1909" s="2" t="s">
        <v>38</v>
      </c>
      <c r="BL1909" s="2" t="s">
        <v>34</v>
      </c>
      <c r="BM1909" s="52" t="s">
        <v>1204</v>
      </c>
      <c r="BN1909" s="51">
        <f t="shared" si="399"/>
        <v>0</v>
      </c>
    </row>
    <row r="1910" spans="59:66" x14ac:dyDescent="0.25">
      <c r="BG1910" s="50" t="str">
        <f t="shared" si="398"/>
        <v>2022SetembroHolanda</v>
      </c>
      <c r="BH1910" s="2">
        <v>2022</v>
      </c>
      <c r="BI1910" s="55" t="s">
        <v>62</v>
      </c>
      <c r="BJ1910" s="55" t="str">
        <f t="shared" si="400"/>
        <v>Setembro/2022</v>
      </c>
      <c r="BK1910" s="2" t="s">
        <v>38</v>
      </c>
      <c r="BL1910" s="2" t="s">
        <v>35</v>
      </c>
      <c r="BM1910" s="52" t="s">
        <v>1204</v>
      </c>
      <c r="BN1910" s="51">
        <f t="shared" si="399"/>
        <v>8436997.6399741285</v>
      </c>
    </row>
    <row r="1911" spans="59:66" x14ac:dyDescent="0.25">
      <c r="BG1911" s="50" t="str">
        <f t="shared" si="398"/>
        <v>2022SetembroSuíça</v>
      </c>
      <c r="BH1911" s="2">
        <v>2022</v>
      </c>
      <c r="BI1911" s="55" t="s">
        <v>62</v>
      </c>
      <c r="BJ1911" s="55" t="str">
        <f t="shared" si="400"/>
        <v>Setembro/2022</v>
      </c>
      <c r="BK1911" s="2" t="s">
        <v>38</v>
      </c>
      <c r="BL1911" s="2" t="s">
        <v>36</v>
      </c>
      <c r="BM1911" s="52" t="s">
        <v>1204</v>
      </c>
      <c r="BN1911" s="51">
        <f t="shared" si="399"/>
        <v>3374799.0559896524</v>
      </c>
    </row>
    <row r="1912" spans="59:66" x14ac:dyDescent="0.25">
      <c r="BG1912" s="50" t="str">
        <f t="shared" si="398"/>
        <v>2022SetembroSuécia</v>
      </c>
      <c r="BH1912" s="2">
        <v>2022</v>
      </c>
      <c r="BI1912" s="55" t="s">
        <v>62</v>
      </c>
      <c r="BJ1912" s="55" t="str">
        <f t="shared" si="400"/>
        <v>Setembro/2022</v>
      </c>
      <c r="BK1912" s="2" t="s">
        <v>38</v>
      </c>
      <c r="BL1912" s="2" t="s">
        <v>37</v>
      </c>
      <c r="BM1912" s="52" t="s">
        <v>1204</v>
      </c>
      <c r="BN1912" s="51">
        <f t="shared" si="399"/>
        <v>7703345.6712807259</v>
      </c>
    </row>
    <row r="1913" spans="59:66" x14ac:dyDescent="0.25">
      <c r="BG1913" s="50" t="str">
        <f t="shared" si="398"/>
        <v>2022SetembroOutros - Europa</v>
      </c>
      <c r="BH1913" s="2">
        <v>2022</v>
      </c>
      <c r="BI1913" s="55" t="s">
        <v>62</v>
      </c>
      <c r="BJ1913" s="55" t="str">
        <f t="shared" si="400"/>
        <v>Setembro/2022</v>
      </c>
      <c r="BK1913" s="2" t="s">
        <v>38</v>
      </c>
      <c r="BL1913" s="2" t="s">
        <v>1192</v>
      </c>
      <c r="BM1913" s="52" t="s">
        <v>1204</v>
      </c>
      <c r="BN1913" s="51">
        <f t="shared" si="399"/>
        <v>3628599.8245758428</v>
      </c>
    </row>
    <row r="1914" spans="59:66" x14ac:dyDescent="0.25">
      <c r="BG1914" s="50" t="str">
        <f t="shared" si="398"/>
        <v>2022OutubroAlemanha</v>
      </c>
      <c r="BH1914" s="2">
        <v>2022</v>
      </c>
      <c r="BI1914" s="55" t="s">
        <v>63</v>
      </c>
      <c r="BJ1914" s="55" t="str">
        <f t="shared" si="400"/>
        <v>Outubro/2022</v>
      </c>
      <c r="BK1914" s="2" t="s">
        <v>38</v>
      </c>
      <c r="BL1914" s="2" t="s">
        <v>28</v>
      </c>
      <c r="BM1914" s="52" t="s">
        <v>1204</v>
      </c>
      <c r="BN1914" s="51">
        <f t="shared" si="399"/>
        <v>13486026.502640963</v>
      </c>
    </row>
    <row r="1915" spans="59:66" x14ac:dyDescent="0.25">
      <c r="BG1915" s="50" t="str">
        <f t="shared" si="398"/>
        <v>2022OutubroFrança</v>
      </c>
      <c r="BH1915" s="2">
        <v>2022</v>
      </c>
      <c r="BI1915" s="55" t="s">
        <v>63</v>
      </c>
      <c r="BJ1915" s="55" t="str">
        <f t="shared" si="400"/>
        <v>Outubro/2022</v>
      </c>
      <c r="BK1915" s="2" t="s">
        <v>38</v>
      </c>
      <c r="BL1915" s="2" t="s">
        <v>29</v>
      </c>
      <c r="BM1915" s="52" t="s">
        <v>1204</v>
      </c>
      <c r="BN1915" s="51">
        <f t="shared" si="399"/>
        <v>11356653.896960812</v>
      </c>
    </row>
    <row r="1916" spans="59:66" x14ac:dyDescent="0.25">
      <c r="BG1916" s="50" t="str">
        <f t="shared" si="398"/>
        <v>2022OutubroReino Unido</v>
      </c>
      <c r="BH1916" s="2">
        <v>2022</v>
      </c>
      <c r="BI1916" s="55" t="s">
        <v>63</v>
      </c>
      <c r="BJ1916" s="55" t="str">
        <f t="shared" si="400"/>
        <v>Outubro/2022</v>
      </c>
      <c r="BK1916" s="2" t="s">
        <v>38</v>
      </c>
      <c r="BL1916" s="2" t="s">
        <v>30</v>
      </c>
      <c r="BM1916" s="52" t="s">
        <v>1204</v>
      </c>
      <c r="BN1916" s="51">
        <f t="shared" si="399"/>
        <v>12066444.765520865</v>
      </c>
    </row>
    <row r="1917" spans="59:66" x14ac:dyDescent="0.25">
      <c r="BG1917" s="50" t="str">
        <f t="shared" si="398"/>
        <v>2022OutubroItália</v>
      </c>
      <c r="BH1917" s="2">
        <v>2022</v>
      </c>
      <c r="BI1917" s="55" t="s">
        <v>63</v>
      </c>
      <c r="BJ1917" s="55" t="str">
        <f t="shared" si="400"/>
        <v>Outubro/2022</v>
      </c>
      <c r="BK1917" s="2" t="s">
        <v>38</v>
      </c>
      <c r="BL1917" s="2" t="s">
        <v>31</v>
      </c>
      <c r="BM1917" s="52" t="s">
        <v>1204</v>
      </c>
      <c r="BN1917" s="51">
        <f t="shared" si="399"/>
        <v>10646863.028400762</v>
      </c>
    </row>
    <row r="1918" spans="59:66" x14ac:dyDescent="0.25">
      <c r="BG1918" s="50" t="str">
        <f t="shared" si="398"/>
        <v>2022OutubroEspanha</v>
      </c>
      <c r="BH1918" s="2">
        <v>2022</v>
      </c>
      <c r="BI1918" s="55" t="s">
        <v>63</v>
      </c>
      <c r="BJ1918" s="55" t="str">
        <f t="shared" si="400"/>
        <v>Outubro/2022</v>
      </c>
      <c r="BK1918" s="2" t="s">
        <v>38</v>
      </c>
      <c r="BL1918" s="2" t="s">
        <v>32</v>
      </c>
      <c r="BM1918" s="52" t="s">
        <v>1204</v>
      </c>
      <c r="BN1918" s="51">
        <f t="shared" si="399"/>
        <v>9937072.1598407123</v>
      </c>
    </row>
    <row r="1919" spans="59:66" x14ac:dyDescent="0.25">
      <c r="BG1919" s="50" t="str">
        <f t="shared" si="398"/>
        <v>2022OutubroPolônia</v>
      </c>
      <c r="BH1919" s="2">
        <v>2022</v>
      </c>
      <c r="BI1919" s="55" t="s">
        <v>63</v>
      </c>
      <c r="BJ1919" s="55" t="str">
        <f t="shared" si="400"/>
        <v>Outubro/2022</v>
      </c>
      <c r="BK1919" s="2" t="s">
        <v>38</v>
      </c>
      <c r="BL1919" s="2" t="s">
        <v>33</v>
      </c>
      <c r="BM1919" s="52" t="s">
        <v>1204</v>
      </c>
      <c r="BN1919" s="51">
        <f t="shared" si="399"/>
        <v>9227281.2912806608</v>
      </c>
    </row>
    <row r="1920" spans="59:66" x14ac:dyDescent="0.25">
      <c r="BG1920" s="50" t="str">
        <f t="shared" si="398"/>
        <v>2022OutubroRússia</v>
      </c>
      <c r="BH1920" s="2">
        <v>2022</v>
      </c>
      <c r="BI1920" s="55" t="s">
        <v>63</v>
      </c>
      <c r="BJ1920" s="55" t="str">
        <f t="shared" si="400"/>
        <v>Outubro/2022</v>
      </c>
      <c r="BK1920" s="2" t="s">
        <v>38</v>
      </c>
      <c r="BL1920" s="2" t="s">
        <v>34</v>
      </c>
      <c r="BM1920" s="52" t="s">
        <v>1204</v>
      </c>
      <c r="BN1920" s="51">
        <f t="shared" si="399"/>
        <v>0</v>
      </c>
    </row>
    <row r="1921" spans="59:66" x14ac:dyDescent="0.25">
      <c r="BG1921" s="50" t="str">
        <f t="shared" si="398"/>
        <v>2022OutubroHolanda</v>
      </c>
      <c r="BH1921" s="2">
        <v>2022</v>
      </c>
      <c r="BI1921" s="55" t="s">
        <v>63</v>
      </c>
      <c r="BJ1921" s="55" t="str">
        <f t="shared" si="400"/>
        <v>Outubro/2022</v>
      </c>
      <c r="BK1921" s="2" t="s">
        <v>38</v>
      </c>
      <c r="BL1921" s="2" t="s">
        <v>35</v>
      </c>
      <c r="BM1921" s="52" t="s">
        <v>1204</v>
      </c>
      <c r="BN1921" s="51">
        <f t="shared" si="399"/>
        <v>8872385.8570006378</v>
      </c>
    </row>
    <row r="1922" spans="59:66" x14ac:dyDescent="0.25">
      <c r="BG1922" s="50" t="str">
        <f t="shared" si="398"/>
        <v>2022OutubroSuíça</v>
      </c>
      <c r="BH1922" s="2">
        <v>2022</v>
      </c>
      <c r="BI1922" s="55" t="s">
        <v>63</v>
      </c>
      <c r="BJ1922" s="55" t="str">
        <f t="shared" si="400"/>
        <v>Outubro/2022</v>
      </c>
      <c r="BK1922" s="2" t="s">
        <v>38</v>
      </c>
      <c r="BL1922" s="2" t="s">
        <v>36</v>
      </c>
      <c r="BM1922" s="52" t="s">
        <v>1204</v>
      </c>
      <c r="BN1922" s="51">
        <f t="shared" si="399"/>
        <v>3406996.1690882435</v>
      </c>
    </row>
    <row r="1923" spans="59:66" x14ac:dyDescent="0.25">
      <c r="BG1923" s="50" t="str">
        <f t="shared" ref="BG1923:BG1986" si="401">BH1923&amp;BI1923&amp;BL1923</f>
        <v>2022OutubroSuécia</v>
      </c>
      <c r="BH1923" s="2">
        <v>2022</v>
      </c>
      <c r="BI1923" s="55" t="s">
        <v>63</v>
      </c>
      <c r="BJ1923" s="55" t="str">
        <f t="shared" si="400"/>
        <v>Outubro/2022</v>
      </c>
      <c r="BK1923" s="2" t="s">
        <v>38</v>
      </c>
      <c r="BL1923" s="2" t="s">
        <v>37</v>
      </c>
      <c r="BM1923" s="52" t="s">
        <v>1204</v>
      </c>
      <c r="BN1923" s="51">
        <f t="shared" ref="BN1923:BN1986" si="402">VLOOKUP(BG1923,AC:AQ,VLOOKUP(BM1923,$BP$2:$BQ$16,2,FALSE),FALSE)</f>
        <v>8162594.9884405835</v>
      </c>
    </row>
    <row r="1924" spans="59:66" x14ac:dyDescent="0.25">
      <c r="BG1924" s="50" t="str">
        <f t="shared" si="401"/>
        <v>2022OutubroOutros - Europa</v>
      </c>
      <c r="BH1924" s="2">
        <v>2022</v>
      </c>
      <c r="BI1924" s="55" t="s">
        <v>63</v>
      </c>
      <c r="BJ1924" s="55" t="str">
        <f t="shared" ref="BJ1924:BJ1987" si="403">BI1924&amp;"/"&amp;BH1924</f>
        <v>Outubro/2022</v>
      </c>
      <c r="BK1924" s="2" t="s">
        <v>38</v>
      </c>
      <c r="BL1924" s="2" t="s">
        <v>1192</v>
      </c>
      <c r="BM1924" s="52" t="s">
        <v>1204</v>
      </c>
      <c r="BN1924" s="51">
        <f t="shared" si="402"/>
        <v>3578469.4717451585</v>
      </c>
    </row>
    <row r="1925" spans="59:66" x14ac:dyDescent="0.25">
      <c r="BG1925" s="50" t="str">
        <f t="shared" si="401"/>
        <v>2022NovembroAlemanha</v>
      </c>
      <c r="BH1925" s="2">
        <v>2022</v>
      </c>
      <c r="BI1925" s="55" t="s">
        <v>64</v>
      </c>
      <c r="BJ1925" s="55" t="str">
        <f t="shared" si="403"/>
        <v>Novembro/2022</v>
      </c>
      <c r="BK1925" s="2" t="s">
        <v>38</v>
      </c>
      <c r="BL1925" s="2" t="s">
        <v>28</v>
      </c>
      <c r="BM1925" s="52" t="s">
        <v>1204</v>
      </c>
      <c r="BN1925" s="51">
        <f t="shared" si="402"/>
        <v>15167989.808044432</v>
      </c>
    </row>
    <row r="1926" spans="59:66" x14ac:dyDescent="0.25">
      <c r="BG1926" s="50" t="str">
        <f t="shared" si="401"/>
        <v>2022NovembroFrança</v>
      </c>
      <c r="BH1926" s="2">
        <v>2022</v>
      </c>
      <c r="BI1926" s="55" t="s">
        <v>64</v>
      </c>
      <c r="BJ1926" s="55" t="str">
        <f t="shared" si="403"/>
        <v>Novembro/2022</v>
      </c>
      <c r="BK1926" s="2" t="s">
        <v>38</v>
      </c>
      <c r="BL1926" s="2" t="s">
        <v>29</v>
      </c>
      <c r="BM1926" s="52" t="s">
        <v>1204</v>
      </c>
      <c r="BN1926" s="51">
        <f t="shared" si="402"/>
        <v>12892791.336837765</v>
      </c>
    </row>
    <row r="1927" spans="59:66" x14ac:dyDescent="0.25">
      <c r="BG1927" s="50" t="str">
        <f t="shared" si="401"/>
        <v>2022NovembroReino Unido</v>
      </c>
      <c r="BH1927" s="2">
        <v>2022</v>
      </c>
      <c r="BI1927" s="55" t="s">
        <v>64</v>
      </c>
      <c r="BJ1927" s="55" t="str">
        <f t="shared" si="403"/>
        <v>Novembro/2022</v>
      </c>
      <c r="BK1927" s="2" t="s">
        <v>38</v>
      </c>
      <c r="BL1927" s="2" t="s">
        <v>30</v>
      </c>
      <c r="BM1927" s="52" t="s">
        <v>1204</v>
      </c>
      <c r="BN1927" s="51">
        <f t="shared" si="402"/>
        <v>13271991.082038876</v>
      </c>
    </row>
    <row r="1928" spans="59:66" x14ac:dyDescent="0.25">
      <c r="BG1928" s="50" t="str">
        <f t="shared" si="401"/>
        <v>2022NovembroItália</v>
      </c>
      <c r="BH1928" s="2">
        <v>2022</v>
      </c>
      <c r="BI1928" s="55" t="s">
        <v>64</v>
      </c>
      <c r="BJ1928" s="55" t="str">
        <f t="shared" si="403"/>
        <v>Novembro/2022</v>
      </c>
      <c r="BK1928" s="2" t="s">
        <v>38</v>
      </c>
      <c r="BL1928" s="2" t="s">
        <v>31</v>
      </c>
      <c r="BM1928" s="52" t="s">
        <v>1204</v>
      </c>
      <c r="BN1928" s="51">
        <f t="shared" si="402"/>
        <v>12134391.846435545</v>
      </c>
    </row>
    <row r="1929" spans="59:66" x14ac:dyDescent="0.25">
      <c r="BG1929" s="50" t="str">
        <f t="shared" si="401"/>
        <v>2022NovembroEspanha</v>
      </c>
      <c r="BH1929" s="2">
        <v>2022</v>
      </c>
      <c r="BI1929" s="55" t="s">
        <v>64</v>
      </c>
      <c r="BJ1929" s="55" t="str">
        <f t="shared" si="403"/>
        <v>Novembro/2022</v>
      </c>
      <c r="BK1929" s="2" t="s">
        <v>38</v>
      </c>
      <c r="BL1929" s="2" t="s">
        <v>32</v>
      </c>
      <c r="BM1929" s="52" t="s">
        <v>1204</v>
      </c>
      <c r="BN1929" s="51">
        <f t="shared" si="402"/>
        <v>11375992.356033321</v>
      </c>
    </row>
    <row r="1930" spans="59:66" x14ac:dyDescent="0.25">
      <c r="BG1930" s="50" t="str">
        <f t="shared" si="401"/>
        <v>2022NovembroPolônia</v>
      </c>
      <c r="BH1930" s="2">
        <v>2022</v>
      </c>
      <c r="BI1930" s="55" t="s">
        <v>64</v>
      </c>
      <c r="BJ1930" s="55" t="str">
        <f t="shared" si="403"/>
        <v>Novembro/2022</v>
      </c>
      <c r="BK1930" s="2" t="s">
        <v>38</v>
      </c>
      <c r="BL1930" s="2" t="s">
        <v>33</v>
      </c>
      <c r="BM1930" s="52" t="s">
        <v>1204</v>
      </c>
      <c r="BN1930" s="51">
        <f t="shared" si="402"/>
        <v>10617592.865631102</v>
      </c>
    </row>
    <row r="1931" spans="59:66" x14ac:dyDescent="0.25">
      <c r="BG1931" s="50" t="str">
        <f t="shared" si="401"/>
        <v>2022NovembroRússia</v>
      </c>
      <c r="BH1931" s="2">
        <v>2022</v>
      </c>
      <c r="BI1931" s="55" t="s">
        <v>64</v>
      </c>
      <c r="BJ1931" s="55" t="str">
        <f t="shared" si="403"/>
        <v>Novembro/2022</v>
      </c>
      <c r="BK1931" s="2" t="s">
        <v>38</v>
      </c>
      <c r="BL1931" s="2" t="s">
        <v>34</v>
      </c>
      <c r="BM1931" s="52" t="s">
        <v>1204</v>
      </c>
      <c r="BN1931" s="51">
        <f t="shared" si="402"/>
        <v>0</v>
      </c>
    </row>
    <row r="1932" spans="59:66" x14ac:dyDescent="0.25">
      <c r="BG1932" s="50" t="str">
        <f t="shared" si="401"/>
        <v>2022NovembroHolanda</v>
      </c>
      <c r="BH1932" s="2">
        <v>2022</v>
      </c>
      <c r="BI1932" s="55" t="s">
        <v>64</v>
      </c>
      <c r="BJ1932" s="55" t="str">
        <f t="shared" si="403"/>
        <v>Novembro/2022</v>
      </c>
      <c r="BK1932" s="2" t="s">
        <v>38</v>
      </c>
      <c r="BL1932" s="2" t="s">
        <v>35</v>
      </c>
      <c r="BM1932" s="52" t="s">
        <v>1204</v>
      </c>
      <c r="BN1932" s="51">
        <f t="shared" si="402"/>
        <v>1137599.2356033325</v>
      </c>
    </row>
    <row r="1933" spans="59:66" x14ac:dyDescent="0.25">
      <c r="BG1933" s="50" t="str">
        <f t="shared" si="401"/>
        <v>2022NovembroSuíça</v>
      </c>
      <c r="BH1933" s="2">
        <v>2022</v>
      </c>
      <c r="BI1933" s="55" t="s">
        <v>64</v>
      </c>
      <c r="BJ1933" s="55" t="str">
        <f t="shared" si="403"/>
        <v>Novembro/2022</v>
      </c>
      <c r="BK1933" s="2" t="s">
        <v>38</v>
      </c>
      <c r="BL1933" s="2" t="s">
        <v>36</v>
      </c>
      <c r="BM1933" s="52" t="s">
        <v>1204</v>
      </c>
      <c r="BN1933" s="51">
        <f t="shared" si="402"/>
        <v>3791997.4520111075</v>
      </c>
    </row>
    <row r="1934" spans="59:66" x14ac:dyDescent="0.25">
      <c r="BG1934" s="50" t="str">
        <f t="shared" si="401"/>
        <v>2022NovembroSuécia</v>
      </c>
      <c r="BH1934" s="2">
        <v>2022</v>
      </c>
      <c r="BI1934" s="55" t="s">
        <v>64</v>
      </c>
      <c r="BJ1934" s="55" t="str">
        <f t="shared" si="403"/>
        <v>Novembro/2022</v>
      </c>
      <c r="BK1934" s="2" t="s">
        <v>38</v>
      </c>
      <c r="BL1934" s="2" t="s">
        <v>37</v>
      </c>
      <c r="BM1934" s="52" t="s">
        <v>1204</v>
      </c>
      <c r="BN1934" s="51">
        <f t="shared" si="402"/>
        <v>9479993.6300277691</v>
      </c>
    </row>
    <row r="1935" spans="59:66" x14ac:dyDescent="0.25">
      <c r="BG1935" s="50" t="str">
        <f t="shared" si="401"/>
        <v>2022NovembroOutros - Europa</v>
      </c>
      <c r="BH1935" s="2">
        <v>2022</v>
      </c>
      <c r="BI1935" s="55" t="s">
        <v>64</v>
      </c>
      <c r="BJ1935" s="55" t="str">
        <f t="shared" si="403"/>
        <v>Novembro/2022</v>
      </c>
      <c r="BK1935" s="2" t="s">
        <v>38</v>
      </c>
      <c r="BL1935" s="2" t="s">
        <v>1192</v>
      </c>
      <c r="BM1935" s="52" t="s">
        <v>1204</v>
      </c>
      <c r="BN1935" s="51">
        <f t="shared" si="402"/>
        <v>3539295.2279890566</v>
      </c>
    </row>
    <row r="1936" spans="59:66" x14ac:dyDescent="0.25">
      <c r="BG1936" s="50" t="str">
        <f t="shared" si="401"/>
        <v>2022DezembroAlemanha</v>
      </c>
      <c r="BH1936" s="2">
        <v>2022</v>
      </c>
      <c r="BI1936" s="55" t="s">
        <v>65</v>
      </c>
      <c r="BJ1936" s="55" t="str">
        <f t="shared" si="403"/>
        <v>Dezembro/2022</v>
      </c>
      <c r="BK1936" s="2" t="s">
        <v>38</v>
      </c>
      <c r="BL1936" s="2" t="s">
        <v>28</v>
      </c>
      <c r="BM1936" s="52" t="s">
        <v>1204</v>
      </c>
      <c r="BN1936" s="51">
        <f t="shared" si="402"/>
        <v>14066249.458738465</v>
      </c>
    </row>
    <row r="1937" spans="59:66" x14ac:dyDescent="0.25">
      <c r="BG1937" s="50" t="str">
        <f t="shared" si="401"/>
        <v>2022DezembroFrança</v>
      </c>
      <c r="BH1937" s="2">
        <v>2022</v>
      </c>
      <c r="BI1937" s="55" t="s">
        <v>65</v>
      </c>
      <c r="BJ1937" s="55" t="str">
        <f t="shared" si="403"/>
        <v>Dezembro/2022</v>
      </c>
      <c r="BK1937" s="2" t="s">
        <v>38</v>
      </c>
      <c r="BL1937" s="2" t="s">
        <v>29</v>
      </c>
      <c r="BM1937" s="52" t="s">
        <v>1204</v>
      </c>
      <c r="BN1937" s="51">
        <f t="shared" si="402"/>
        <v>12056785.250347255</v>
      </c>
    </row>
    <row r="1938" spans="59:66" x14ac:dyDescent="0.25">
      <c r="BG1938" s="50" t="str">
        <f t="shared" si="401"/>
        <v>2022DezembroReino Unido</v>
      </c>
      <c r="BH1938" s="2">
        <v>2022</v>
      </c>
      <c r="BI1938" s="55" t="s">
        <v>65</v>
      </c>
      <c r="BJ1938" s="55" t="str">
        <f t="shared" si="403"/>
        <v>Dezembro/2022</v>
      </c>
      <c r="BK1938" s="2" t="s">
        <v>38</v>
      </c>
      <c r="BL1938" s="2" t="s">
        <v>30</v>
      </c>
      <c r="BM1938" s="52" t="s">
        <v>1204</v>
      </c>
      <c r="BN1938" s="51">
        <f t="shared" si="402"/>
        <v>12056785.250347259</v>
      </c>
    </row>
    <row r="1939" spans="59:66" x14ac:dyDescent="0.25">
      <c r="BG1939" s="50" t="str">
        <f t="shared" si="401"/>
        <v>2022DezembroItália</v>
      </c>
      <c r="BH1939" s="2">
        <v>2022</v>
      </c>
      <c r="BI1939" s="55" t="s">
        <v>65</v>
      </c>
      <c r="BJ1939" s="55" t="str">
        <f t="shared" si="403"/>
        <v>Dezembro/2022</v>
      </c>
      <c r="BK1939" s="2" t="s">
        <v>38</v>
      </c>
      <c r="BL1939" s="2" t="s">
        <v>31</v>
      </c>
      <c r="BM1939" s="52" t="s">
        <v>1204</v>
      </c>
      <c r="BN1939" s="51">
        <f t="shared" si="402"/>
        <v>11386963.847550187</v>
      </c>
    </row>
    <row r="1940" spans="59:66" x14ac:dyDescent="0.25">
      <c r="BG1940" s="50" t="str">
        <f t="shared" si="401"/>
        <v>2022DezembroEspanha</v>
      </c>
      <c r="BH1940" s="2">
        <v>2022</v>
      </c>
      <c r="BI1940" s="55" t="s">
        <v>65</v>
      </c>
      <c r="BJ1940" s="55" t="str">
        <f t="shared" si="403"/>
        <v>Dezembro/2022</v>
      </c>
      <c r="BK1940" s="2" t="s">
        <v>38</v>
      </c>
      <c r="BL1940" s="2" t="s">
        <v>32</v>
      </c>
      <c r="BM1940" s="52" t="s">
        <v>1204</v>
      </c>
      <c r="BN1940" s="51">
        <f t="shared" si="402"/>
        <v>10717142.444753116</v>
      </c>
    </row>
    <row r="1941" spans="59:66" x14ac:dyDescent="0.25">
      <c r="BG1941" s="50" t="str">
        <f t="shared" si="401"/>
        <v>2022DezembroPolônia</v>
      </c>
      <c r="BH1941" s="2">
        <v>2022</v>
      </c>
      <c r="BI1941" s="55" t="s">
        <v>65</v>
      </c>
      <c r="BJ1941" s="55" t="str">
        <f t="shared" si="403"/>
        <v>Dezembro/2022</v>
      </c>
      <c r="BK1941" s="2" t="s">
        <v>38</v>
      </c>
      <c r="BL1941" s="2" t="s">
        <v>33</v>
      </c>
      <c r="BM1941" s="52" t="s">
        <v>1204</v>
      </c>
      <c r="BN1941" s="51">
        <f t="shared" si="402"/>
        <v>10047321.041956047</v>
      </c>
    </row>
    <row r="1942" spans="59:66" x14ac:dyDescent="0.25">
      <c r="BG1942" s="50" t="str">
        <f t="shared" si="401"/>
        <v>2022DezembroRússia</v>
      </c>
      <c r="BH1942" s="2">
        <v>2022</v>
      </c>
      <c r="BI1942" s="55" t="s">
        <v>65</v>
      </c>
      <c r="BJ1942" s="55" t="str">
        <f t="shared" si="403"/>
        <v>Dezembro/2022</v>
      </c>
      <c r="BK1942" s="2" t="s">
        <v>38</v>
      </c>
      <c r="BL1942" s="2" t="s">
        <v>34</v>
      </c>
      <c r="BM1942" s="52" t="s">
        <v>1204</v>
      </c>
      <c r="BN1942" s="51">
        <f t="shared" si="402"/>
        <v>0</v>
      </c>
    </row>
    <row r="1943" spans="59:66" x14ac:dyDescent="0.25">
      <c r="BG1943" s="50" t="str">
        <f t="shared" si="401"/>
        <v>2022DezembroHolanda</v>
      </c>
      <c r="BH1943" s="2">
        <v>2022</v>
      </c>
      <c r="BI1943" s="55" t="s">
        <v>65</v>
      </c>
      <c r="BJ1943" s="55" t="str">
        <f t="shared" si="403"/>
        <v>Dezembro/2022</v>
      </c>
      <c r="BK1943" s="2" t="s">
        <v>38</v>
      </c>
      <c r="BL1943" s="2" t="s">
        <v>35</v>
      </c>
      <c r="BM1943" s="52" t="s">
        <v>1204</v>
      </c>
      <c r="BN1943" s="51">
        <f t="shared" si="402"/>
        <v>9712410.3405575119</v>
      </c>
    </row>
    <row r="1944" spans="59:66" x14ac:dyDescent="0.25">
      <c r="BG1944" s="50" t="str">
        <f t="shared" si="401"/>
        <v>2022DezembroSuíça</v>
      </c>
      <c r="BH1944" s="2">
        <v>2022</v>
      </c>
      <c r="BI1944" s="55" t="s">
        <v>65</v>
      </c>
      <c r="BJ1944" s="55" t="str">
        <f t="shared" si="403"/>
        <v>Dezembro/2022</v>
      </c>
      <c r="BK1944" s="2" t="s">
        <v>38</v>
      </c>
      <c r="BL1944" s="2" t="s">
        <v>36</v>
      </c>
      <c r="BM1944" s="52" t="s">
        <v>1204</v>
      </c>
      <c r="BN1944" s="51">
        <f t="shared" si="402"/>
        <v>3483071.2945447629</v>
      </c>
    </row>
    <row r="1945" spans="59:66" x14ac:dyDescent="0.25">
      <c r="BG1945" s="50" t="str">
        <f t="shared" si="401"/>
        <v>2022DezembroSuécia</v>
      </c>
      <c r="BH1945" s="2">
        <v>2022</v>
      </c>
      <c r="BI1945" s="55" t="s">
        <v>65</v>
      </c>
      <c r="BJ1945" s="55" t="str">
        <f t="shared" si="403"/>
        <v>Dezembro/2022</v>
      </c>
      <c r="BK1945" s="2" t="s">
        <v>38</v>
      </c>
      <c r="BL1945" s="2" t="s">
        <v>37</v>
      </c>
      <c r="BM1945" s="52" t="s">
        <v>1204</v>
      </c>
      <c r="BN1945" s="51">
        <f t="shared" si="402"/>
        <v>9042588.9377604425</v>
      </c>
    </row>
    <row r="1946" spans="59:66" x14ac:dyDescent="0.25">
      <c r="BG1946" s="50" t="str">
        <f t="shared" si="401"/>
        <v>2022DezembroOutros - Europa</v>
      </c>
      <c r="BH1946" s="2">
        <v>2022</v>
      </c>
      <c r="BI1946" s="55" t="s">
        <v>65</v>
      </c>
      <c r="BJ1946" s="55" t="str">
        <f t="shared" si="403"/>
        <v>Dezembro/2022</v>
      </c>
      <c r="BK1946" s="2" t="s">
        <v>38</v>
      </c>
      <c r="BL1946" s="2" t="s">
        <v>1192</v>
      </c>
      <c r="BM1946" s="52" t="s">
        <v>1204</v>
      </c>
      <c r="BN1946" s="51">
        <f t="shared" si="402"/>
        <v>3509163.6838301904</v>
      </c>
    </row>
    <row r="1947" spans="59:66" x14ac:dyDescent="0.25">
      <c r="BG1947" s="50" t="str">
        <f t="shared" si="401"/>
        <v>2022JaneiroAlemanha</v>
      </c>
      <c r="BH1947" s="2">
        <v>2022</v>
      </c>
      <c r="BI1947" s="55" t="s">
        <v>16</v>
      </c>
      <c r="BJ1947" s="55" t="str">
        <f t="shared" si="403"/>
        <v>Janeiro/2022</v>
      </c>
      <c r="BK1947" s="2" t="s">
        <v>38</v>
      </c>
      <c r="BL1947" s="2" t="s">
        <v>28</v>
      </c>
      <c r="BM1947" s="52" t="s">
        <v>1201</v>
      </c>
      <c r="BN1947" s="51">
        <f t="shared" si="402"/>
        <v>2586683.6206595385</v>
      </c>
    </row>
    <row r="1948" spans="59:66" x14ac:dyDescent="0.25">
      <c r="BG1948" s="50" t="str">
        <f t="shared" si="401"/>
        <v>2022JaneiroFrança</v>
      </c>
      <c r="BH1948" s="2">
        <v>2022</v>
      </c>
      <c r="BI1948" s="55" t="s">
        <v>16</v>
      </c>
      <c r="BJ1948" s="55" t="str">
        <f t="shared" si="403"/>
        <v>Janeiro/2022</v>
      </c>
      <c r="BK1948" s="2" t="s">
        <v>38</v>
      </c>
      <c r="BL1948" s="2" t="s">
        <v>29</v>
      </c>
      <c r="BM1948" s="52" t="s">
        <v>1201</v>
      </c>
      <c r="BN1948" s="51">
        <f t="shared" si="402"/>
        <v>1175765.2821179708</v>
      </c>
    </row>
    <row r="1949" spans="59:66" x14ac:dyDescent="0.25">
      <c r="BG1949" s="50" t="str">
        <f t="shared" si="401"/>
        <v>2022JaneiroReino Unido</v>
      </c>
      <c r="BH1949" s="2">
        <v>2022</v>
      </c>
      <c r="BI1949" s="55" t="s">
        <v>16</v>
      </c>
      <c r="BJ1949" s="55" t="str">
        <f t="shared" si="403"/>
        <v>Janeiro/2022</v>
      </c>
      <c r="BK1949" s="2" t="s">
        <v>38</v>
      </c>
      <c r="BL1949" s="2" t="s">
        <v>30</v>
      </c>
      <c r="BM1949" s="52" t="s">
        <v>1201</v>
      </c>
      <c r="BN1949" s="51">
        <f t="shared" si="402"/>
        <v>3527295.8463539123</v>
      </c>
    </row>
    <row r="1950" spans="59:66" x14ac:dyDescent="0.25">
      <c r="BG1950" s="50" t="str">
        <f t="shared" si="401"/>
        <v>2022JaneiroItália</v>
      </c>
      <c r="BH1950" s="2">
        <v>2022</v>
      </c>
      <c r="BI1950" s="55" t="s">
        <v>16</v>
      </c>
      <c r="BJ1950" s="55" t="str">
        <f t="shared" si="403"/>
        <v>Janeiro/2022</v>
      </c>
      <c r="BK1950" s="2" t="s">
        <v>38</v>
      </c>
      <c r="BL1950" s="2" t="s">
        <v>31</v>
      </c>
      <c r="BM1950" s="52" t="s">
        <v>1201</v>
      </c>
      <c r="BN1950" s="51">
        <f t="shared" si="402"/>
        <v>587882.64105898538</v>
      </c>
    </row>
    <row r="1951" spans="59:66" x14ac:dyDescent="0.25">
      <c r="BG1951" s="50" t="str">
        <f t="shared" si="401"/>
        <v>2022JaneiroEspanha</v>
      </c>
      <c r="BH1951" s="2">
        <v>2022</v>
      </c>
      <c r="BI1951" s="55" t="s">
        <v>16</v>
      </c>
      <c r="BJ1951" s="55" t="str">
        <f t="shared" si="403"/>
        <v>Janeiro/2022</v>
      </c>
      <c r="BK1951" s="2" t="s">
        <v>38</v>
      </c>
      <c r="BL1951" s="2" t="s">
        <v>32</v>
      </c>
      <c r="BM1951" s="52" t="s">
        <v>1201</v>
      </c>
      <c r="BN1951" s="51">
        <f t="shared" si="402"/>
        <v>293941.32052949269</v>
      </c>
    </row>
    <row r="1952" spans="59:66" x14ac:dyDescent="0.25">
      <c r="BG1952" s="50" t="str">
        <f t="shared" si="401"/>
        <v>2022JaneiroPolônia</v>
      </c>
      <c r="BH1952" s="2">
        <v>2022</v>
      </c>
      <c r="BI1952" s="55" t="s">
        <v>16</v>
      </c>
      <c r="BJ1952" s="55" t="str">
        <f t="shared" si="403"/>
        <v>Janeiro/2022</v>
      </c>
      <c r="BK1952" s="2" t="s">
        <v>38</v>
      </c>
      <c r="BL1952" s="2" t="s">
        <v>33</v>
      </c>
      <c r="BM1952" s="52" t="s">
        <v>1201</v>
      </c>
      <c r="BN1952" s="51">
        <f t="shared" si="402"/>
        <v>975885.18415791588</v>
      </c>
    </row>
    <row r="1953" spans="59:66" x14ac:dyDescent="0.25">
      <c r="BG1953" s="50" t="str">
        <f t="shared" si="401"/>
        <v>2022JaneiroRússia</v>
      </c>
      <c r="BH1953" s="2">
        <v>2022</v>
      </c>
      <c r="BI1953" s="55" t="s">
        <v>16</v>
      </c>
      <c r="BJ1953" s="55" t="str">
        <f t="shared" si="403"/>
        <v>Janeiro/2022</v>
      </c>
      <c r="BK1953" s="2" t="s">
        <v>38</v>
      </c>
      <c r="BL1953" s="2" t="s">
        <v>34</v>
      </c>
      <c r="BM1953" s="52" t="s">
        <v>1201</v>
      </c>
      <c r="BN1953" s="51">
        <f t="shared" si="402"/>
        <v>0</v>
      </c>
    </row>
    <row r="1954" spans="59:66" x14ac:dyDescent="0.25">
      <c r="BG1954" s="50" t="str">
        <f t="shared" si="401"/>
        <v>2022JaneiroHolanda</v>
      </c>
      <c r="BH1954" s="2">
        <v>2022</v>
      </c>
      <c r="BI1954" s="55" t="s">
        <v>16</v>
      </c>
      <c r="BJ1954" s="55" t="str">
        <f t="shared" si="403"/>
        <v>Janeiro/2022</v>
      </c>
      <c r="BK1954" s="2" t="s">
        <v>38</v>
      </c>
      <c r="BL1954" s="2" t="s">
        <v>35</v>
      </c>
      <c r="BM1954" s="52" t="s">
        <v>1201</v>
      </c>
      <c r="BN1954" s="51">
        <f t="shared" si="402"/>
        <v>146970.66026474634</v>
      </c>
    </row>
    <row r="1955" spans="59:66" x14ac:dyDescent="0.25">
      <c r="BG1955" s="50" t="str">
        <f t="shared" si="401"/>
        <v>2022JaneiroSuíça</v>
      </c>
      <c r="BH1955" s="2">
        <v>2022</v>
      </c>
      <c r="BI1955" s="55" t="s">
        <v>16</v>
      </c>
      <c r="BJ1955" s="55" t="str">
        <f t="shared" si="403"/>
        <v>Janeiro/2022</v>
      </c>
      <c r="BK1955" s="2" t="s">
        <v>38</v>
      </c>
      <c r="BL1955" s="2" t="s">
        <v>36</v>
      </c>
      <c r="BM1955" s="52" t="s">
        <v>1201</v>
      </c>
      <c r="BN1955" s="51">
        <f t="shared" si="402"/>
        <v>490294.12264319387</v>
      </c>
    </row>
    <row r="1956" spans="59:66" x14ac:dyDescent="0.25">
      <c r="BG1956" s="50" t="str">
        <f t="shared" si="401"/>
        <v>2022JaneiroSuécia</v>
      </c>
      <c r="BH1956" s="2">
        <v>2022</v>
      </c>
      <c r="BI1956" s="55" t="s">
        <v>16</v>
      </c>
      <c r="BJ1956" s="55" t="str">
        <f t="shared" si="403"/>
        <v>Janeiro/2022</v>
      </c>
      <c r="BK1956" s="2" t="s">
        <v>38</v>
      </c>
      <c r="BL1956" s="2" t="s">
        <v>37</v>
      </c>
      <c r="BM1956" s="52" t="s">
        <v>1201</v>
      </c>
      <c r="BN1956" s="51">
        <f t="shared" si="402"/>
        <v>73485.330132373172</v>
      </c>
    </row>
    <row r="1957" spans="59:66" x14ac:dyDescent="0.25">
      <c r="BG1957" s="50" t="str">
        <f t="shared" si="401"/>
        <v>2022JaneiroOutros - Europa</v>
      </c>
      <c r="BH1957" s="2">
        <v>2022</v>
      </c>
      <c r="BI1957" s="55" t="s">
        <v>16</v>
      </c>
      <c r="BJ1957" s="55" t="str">
        <f t="shared" si="403"/>
        <v>Janeiro/2022</v>
      </c>
      <c r="BK1957" s="2" t="s">
        <v>38</v>
      </c>
      <c r="BL1957" s="2" t="s">
        <v>1192</v>
      </c>
      <c r="BM1957" s="52" t="s">
        <v>1201</v>
      </c>
      <c r="BN1957" s="51">
        <f t="shared" si="402"/>
        <v>809410.43433433026</v>
      </c>
    </row>
    <row r="1958" spans="59:66" x14ac:dyDescent="0.25">
      <c r="BG1958" s="50" t="str">
        <f t="shared" si="401"/>
        <v>2022FevereiroAlemanha</v>
      </c>
      <c r="BH1958" s="2">
        <v>2022</v>
      </c>
      <c r="BI1958" s="55" t="s">
        <v>55</v>
      </c>
      <c r="BJ1958" s="55" t="str">
        <f t="shared" si="403"/>
        <v>Fevereiro/2022</v>
      </c>
      <c r="BK1958" s="2" t="s">
        <v>38</v>
      </c>
      <c r="BL1958" s="2" t="s">
        <v>28</v>
      </c>
      <c r="BM1958" s="52" t="s">
        <v>1201</v>
      </c>
      <c r="BN1958" s="51">
        <f t="shared" si="402"/>
        <v>2187378.2976643802</v>
      </c>
    </row>
    <row r="1959" spans="59:66" x14ac:dyDescent="0.25">
      <c r="BG1959" s="50" t="str">
        <f t="shared" si="401"/>
        <v>2022FevereiroFrança</v>
      </c>
      <c r="BH1959" s="2">
        <v>2022</v>
      </c>
      <c r="BI1959" s="55" t="s">
        <v>55</v>
      </c>
      <c r="BJ1959" s="55" t="str">
        <f t="shared" si="403"/>
        <v>Fevereiro/2022</v>
      </c>
      <c r="BK1959" s="2" t="s">
        <v>38</v>
      </c>
      <c r="BL1959" s="2" t="s">
        <v>29</v>
      </c>
      <c r="BM1959" s="52" t="s">
        <v>1201</v>
      </c>
      <c r="BN1959" s="51">
        <f t="shared" si="402"/>
        <v>1093689.1488321901</v>
      </c>
    </row>
    <row r="1960" spans="59:66" x14ac:dyDescent="0.25">
      <c r="BG1960" s="50" t="str">
        <f t="shared" si="401"/>
        <v>2022FevereiroReino Unido</v>
      </c>
      <c r="BH1960" s="2">
        <v>2022</v>
      </c>
      <c r="BI1960" s="55" t="s">
        <v>55</v>
      </c>
      <c r="BJ1960" s="55" t="str">
        <f t="shared" si="403"/>
        <v>Fevereiro/2022</v>
      </c>
      <c r="BK1960" s="2" t="s">
        <v>38</v>
      </c>
      <c r="BL1960" s="2" t="s">
        <v>30</v>
      </c>
      <c r="BM1960" s="52" t="s">
        <v>1201</v>
      </c>
      <c r="BN1960" s="51">
        <f t="shared" si="402"/>
        <v>3281067.4464965705</v>
      </c>
    </row>
    <row r="1961" spans="59:66" x14ac:dyDescent="0.25">
      <c r="BG1961" s="50" t="str">
        <f t="shared" si="401"/>
        <v>2022FevereiroItália</v>
      </c>
      <c r="BH1961" s="2">
        <v>2022</v>
      </c>
      <c r="BI1961" s="55" t="s">
        <v>55</v>
      </c>
      <c r="BJ1961" s="55" t="str">
        <f t="shared" si="403"/>
        <v>Fevereiro/2022</v>
      </c>
      <c r="BK1961" s="2" t="s">
        <v>38</v>
      </c>
      <c r="BL1961" s="2" t="s">
        <v>31</v>
      </c>
      <c r="BM1961" s="52" t="s">
        <v>1201</v>
      </c>
      <c r="BN1961" s="51">
        <f t="shared" si="402"/>
        <v>546844.57441609504</v>
      </c>
    </row>
    <row r="1962" spans="59:66" x14ac:dyDescent="0.25">
      <c r="BG1962" s="50" t="str">
        <f t="shared" si="401"/>
        <v>2022FevereiroEspanha</v>
      </c>
      <c r="BH1962" s="2">
        <v>2022</v>
      </c>
      <c r="BI1962" s="55" t="s">
        <v>55</v>
      </c>
      <c r="BJ1962" s="55" t="str">
        <f t="shared" si="403"/>
        <v>Fevereiro/2022</v>
      </c>
      <c r="BK1962" s="2" t="s">
        <v>38</v>
      </c>
      <c r="BL1962" s="2" t="s">
        <v>32</v>
      </c>
      <c r="BM1962" s="52" t="s">
        <v>1201</v>
      </c>
      <c r="BN1962" s="51">
        <f t="shared" si="402"/>
        <v>273422.28720804752</v>
      </c>
    </row>
    <row r="1963" spans="59:66" x14ac:dyDescent="0.25">
      <c r="BG1963" s="50" t="str">
        <f t="shared" si="401"/>
        <v>2022FevereiroPolônia</v>
      </c>
      <c r="BH1963" s="2">
        <v>2022</v>
      </c>
      <c r="BI1963" s="55" t="s">
        <v>55</v>
      </c>
      <c r="BJ1963" s="55" t="str">
        <f t="shared" si="403"/>
        <v>Fevereiro/2022</v>
      </c>
      <c r="BK1963" s="2" t="s">
        <v>38</v>
      </c>
      <c r="BL1963" s="2" t="s">
        <v>33</v>
      </c>
      <c r="BM1963" s="52" t="s">
        <v>1201</v>
      </c>
      <c r="BN1963" s="51">
        <f t="shared" si="402"/>
        <v>911407.6240268253</v>
      </c>
    </row>
    <row r="1964" spans="59:66" x14ac:dyDescent="0.25">
      <c r="BG1964" s="50" t="str">
        <f t="shared" si="401"/>
        <v>2022FevereiroRússia</v>
      </c>
      <c r="BH1964" s="2">
        <v>2022</v>
      </c>
      <c r="BI1964" s="55" t="s">
        <v>55</v>
      </c>
      <c r="BJ1964" s="55" t="str">
        <f t="shared" si="403"/>
        <v>Fevereiro/2022</v>
      </c>
      <c r="BK1964" s="2" t="s">
        <v>38</v>
      </c>
      <c r="BL1964" s="2" t="s">
        <v>34</v>
      </c>
      <c r="BM1964" s="52" t="s">
        <v>1201</v>
      </c>
      <c r="BN1964" s="51">
        <f t="shared" si="402"/>
        <v>0</v>
      </c>
    </row>
    <row r="1965" spans="59:66" x14ac:dyDescent="0.25">
      <c r="BG1965" s="50" t="str">
        <f t="shared" si="401"/>
        <v>2022FevereiroHolanda</v>
      </c>
      <c r="BH1965" s="2">
        <v>2022</v>
      </c>
      <c r="BI1965" s="55" t="s">
        <v>55</v>
      </c>
      <c r="BJ1965" s="55" t="str">
        <f t="shared" si="403"/>
        <v>Fevereiro/2022</v>
      </c>
      <c r="BK1965" s="2" t="s">
        <v>38</v>
      </c>
      <c r="BL1965" s="2" t="s">
        <v>35</v>
      </c>
      <c r="BM1965" s="52" t="s">
        <v>1201</v>
      </c>
      <c r="BN1965" s="51">
        <f t="shared" si="402"/>
        <v>136711.14360402379</v>
      </c>
    </row>
    <row r="1966" spans="59:66" x14ac:dyDescent="0.25">
      <c r="BG1966" s="50" t="str">
        <f t="shared" si="401"/>
        <v>2022FevereiroSuíça</v>
      </c>
      <c r="BH1966" s="2">
        <v>2022</v>
      </c>
      <c r="BI1966" s="55" t="s">
        <v>55</v>
      </c>
      <c r="BJ1966" s="55" t="str">
        <f t="shared" si="403"/>
        <v>Fevereiro/2022</v>
      </c>
      <c r="BK1966" s="2" t="s">
        <v>38</v>
      </c>
      <c r="BL1966" s="2" t="s">
        <v>36</v>
      </c>
      <c r="BM1966" s="52" t="s">
        <v>1201</v>
      </c>
      <c r="BN1966" s="51">
        <f t="shared" si="402"/>
        <v>455703.81201341265</v>
      </c>
    </row>
    <row r="1967" spans="59:66" x14ac:dyDescent="0.25">
      <c r="BG1967" s="50" t="str">
        <f t="shared" si="401"/>
        <v>2022FevereiroSuécia</v>
      </c>
      <c r="BH1967" s="2">
        <v>2022</v>
      </c>
      <c r="BI1967" s="55" t="s">
        <v>55</v>
      </c>
      <c r="BJ1967" s="55" t="str">
        <f t="shared" si="403"/>
        <v>Fevereiro/2022</v>
      </c>
      <c r="BK1967" s="2" t="s">
        <v>38</v>
      </c>
      <c r="BL1967" s="2" t="s">
        <v>37</v>
      </c>
      <c r="BM1967" s="52" t="s">
        <v>1201</v>
      </c>
      <c r="BN1967" s="51">
        <f t="shared" si="402"/>
        <v>68355.571802011895</v>
      </c>
    </row>
    <row r="1968" spans="59:66" x14ac:dyDescent="0.25">
      <c r="BG1968" s="50" t="str">
        <f t="shared" si="401"/>
        <v>2022FevereiroOutros - Europa</v>
      </c>
      <c r="BH1968" s="2">
        <v>2022</v>
      </c>
      <c r="BI1968" s="55" t="s">
        <v>55</v>
      </c>
      <c r="BJ1968" s="55" t="str">
        <f t="shared" si="403"/>
        <v>Fevereiro/2022</v>
      </c>
      <c r="BK1968" s="2" t="s">
        <v>38</v>
      </c>
      <c r="BL1968" s="2" t="s">
        <v>1192</v>
      </c>
      <c r="BM1968" s="52" t="s">
        <v>1201</v>
      </c>
      <c r="BN1968" s="51">
        <f t="shared" si="402"/>
        <v>646273.09196365357</v>
      </c>
    </row>
    <row r="1969" spans="59:66" x14ac:dyDescent="0.25">
      <c r="BG1969" s="50" t="str">
        <f t="shared" si="401"/>
        <v>2022MarçoAlemanha</v>
      </c>
      <c r="BH1969" s="2">
        <v>2022</v>
      </c>
      <c r="BI1969" s="55" t="s">
        <v>56</v>
      </c>
      <c r="BJ1969" s="55" t="str">
        <f t="shared" si="403"/>
        <v>Março/2022</v>
      </c>
      <c r="BK1969" s="2" t="s">
        <v>38</v>
      </c>
      <c r="BL1969" s="2" t="s">
        <v>28</v>
      </c>
      <c r="BM1969" s="52" t="s">
        <v>1201</v>
      </c>
      <c r="BN1969" s="51">
        <f t="shared" si="402"/>
        <v>2448170.7596076224</v>
      </c>
    </row>
    <row r="1970" spans="59:66" x14ac:dyDescent="0.25">
      <c r="BG1970" s="50" t="str">
        <f t="shared" si="401"/>
        <v>2022MarçoFrança</v>
      </c>
      <c r="BH1970" s="2">
        <v>2022</v>
      </c>
      <c r="BI1970" s="55" t="s">
        <v>56</v>
      </c>
      <c r="BJ1970" s="55" t="str">
        <f t="shared" si="403"/>
        <v>Março/2022</v>
      </c>
      <c r="BK1970" s="2" t="s">
        <v>38</v>
      </c>
      <c r="BL1970" s="2" t="s">
        <v>29</v>
      </c>
      <c r="BM1970" s="52" t="s">
        <v>1201</v>
      </c>
      <c r="BN1970" s="51">
        <f t="shared" si="402"/>
        <v>1224085.3798038107</v>
      </c>
    </row>
    <row r="1971" spans="59:66" x14ac:dyDescent="0.25">
      <c r="BG1971" s="50" t="str">
        <f t="shared" si="401"/>
        <v>2022MarçoReino Unido</v>
      </c>
      <c r="BH1971" s="2">
        <v>2022</v>
      </c>
      <c r="BI1971" s="55" t="s">
        <v>56</v>
      </c>
      <c r="BJ1971" s="55" t="str">
        <f t="shared" si="403"/>
        <v>Março/2022</v>
      </c>
      <c r="BK1971" s="2" t="s">
        <v>38</v>
      </c>
      <c r="BL1971" s="2" t="s">
        <v>30</v>
      </c>
      <c r="BM1971" s="52" t="s">
        <v>1201</v>
      </c>
      <c r="BN1971" s="51">
        <f t="shared" si="402"/>
        <v>3672256.1394114327</v>
      </c>
    </row>
    <row r="1972" spans="59:66" x14ac:dyDescent="0.25">
      <c r="BG1972" s="50" t="str">
        <f t="shared" si="401"/>
        <v>2022MarçoItália</v>
      </c>
      <c r="BH1972" s="2">
        <v>2022</v>
      </c>
      <c r="BI1972" s="55" t="s">
        <v>56</v>
      </c>
      <c r="BJ1972" s="55" t="str">
        <f t="shared" si="403"/>
        <v>Março/2022</v>
      </c>
      <c r="BK1972" s="2" t="s">
        <v>38</v>
      </c>
      <c r="BL1972" s="2" t="s">
        <v>31</v>
      </c>
      <c r="BM1972" s="52" t="s">
        <v>1201</v>
      </c>
      <c r="BN1972" s="51">
        <f t="shared" si="402"/>
        <v>612042.68990190548</v>
      </c>
    </row>
    <row r="1973" spans="59:66" x14ac:dyDescent="0.25">
      <c r="BG1973" s="50" t="str">
        <f t="shared" si="401"/>
        <v>2022MarçoEspanha</v>
      </c>
      <c r="BH1973" s="2">
        <v>2022</v>
      </c>
      <c r="BI1973" s="55" t="s">
        <v>56</v>
      </c>
      <c r="BJ1973" s="55" t="str">
        <f t="shared" si="403"/>
        <v>Março/2022</v>
      </c>
      <c r="BK1973" s="2" t="s">
        <v>38</v>
      </c>
      <c r="BL1973" s="2" t="s">
        <v>32</v>
      </c>
      <c r="BM1973" s="52" t="s">
        <v>1201</v>
      </c>
      <c r="BN1973" s="51">
        <f t="shared" si="402"/>
        <v>306021.34495095274</v>
      </c>
    </row>
    <row r="1974" spans="59:66" x14ac:dyDescent="0.25">
      <c r="BG1974" s="50" t="str">
        <f t="shared" si="401"/>
        <v>2022MarçoPolônia</v>
      </c>
      <c r="BH1974" s="2">
        <v>2022</v>
      </c>
      <c r="BI1974" s="55" t="s">
        <v>56</v>
      </c>
      <c r="BJ1974" s="55" t="str">
        <f t="shared" si="403"/>
        <v>Março/2022</v>
      </c>
      <c r="BK1974" s="2" t="s">
        <v>38</v>
      </c>
      <c r="BL1974" s="2" t="s">
        <v>33</v>
      </c>
      <c r="BM1974" s="52" t="s">
        <v>1201</v>
      </c>
      <c r="BN1974" s="51">
        <f t="shared" si="402"/>
        <v>1015990.8652371631</v>
      </c>
    </row>
    <row r="1975" spans="59:66" x14ac:dyDescent="0.25">
      <c r="BG1975" s="50" t="str">
        <f t="shared" si="401"/>
        <v>2022MarçoRússia</v>
      </c>
      <c r="BH1975" s="2">
        <v>2022</v>
      </c>
      <c r="BI1975" s="55" t="s">
        <v>56</v>
      </c>
      <c r="BJ1975" s="55" t="str">
        <f t="shared" si="403"/>
        <v>Março/2022</v>
      </c>
      <c r="BK1975" s="2" t="s">
        <v>38</v>
      </c>
      <c r="BL1975" s="2" t="s">
        <v>34</v>
      </c>
      <c r="BM1975" s="52" t="s">
        <v>1201</v>
      </c>
      <c r="BN1975" s="51">
        <f t="shared" si="402"/>
        <v>0</v>
      </c>
    </row>
    <row r="1976" spans="59:66" x14ac:dyDescent="0.25">
      <c r="BG1976" s="50" t="str">
        <f t="shared" si="401"/>
        <v>2022MarçoHolanda</v>
      </c>
      <c r="BH1976" s="2">
        <v>2022</v>
      </c>
      <c r="BI1976" s="55" t="s">
        <v>56</v>
      </c>
      <c r="BJ1976" s="55" t="str">
        <f t="shared" si="403"/>
        <v>Março/2022</v>
      </c>
      <c r="BK1976" s="2" t="s">
        <v>38</v>
      </c>
      <c r="BL1976" s="2" t="s">
        <v>35</v>
      </c>
      <c r="BM1976" s="52" t="s">
        <v>1201</v>
      </c>
      <c r="BN1976" s="51">
        <f t="shared" si="402"/>
        <v>153010.67247547637</v>
      </c>
    </row>
    <row r="1977" spans="59:66" x14ac:dyDescent="0.25">
      <c r="BG1977" s="50" t="str">
        <f t="shared" si="401"/>
        <v>2022MarçoSuíça</v>
      </c>
      <c r="BH1977" s="2">
        <v>2022</v>
      </c>
      <c r="BI1977" s="55" t="s">
        <v>56</v>
      </c>
      <c r="BJ1977" s="55" t="str">
        <f t="shared" si="403"/>
        <v>Março/2022</v>
      </c>
      <c r="BK1977" s="2" t="s">
        <v>38</v>
      </c>
      <c r="BL1977" s="2" t="s">
        <v>36</v>
      </c>
      <c r="BM1977" s="52" t="s">
        <v>1201</v>
      </c>
      <c r="BN1977" s="51">
        <f t="shared" si="402"/>
        <v>510443.60337818915</v>
      </c>
    </row>
    <row r="1978" spans="59:66" x14ac:dyDescent="0.25">
      <c r="BG1978" s="50" t="str">
        <f t="shared" si="401"/>
        <v>2022MarçoSuécia</v>
      </c>
      <c r="BH1978" s="2">
        <v>2022</v>
      </c>
      <c r="BI1978" s="55" t="s">
        <v>56</v>
      </c>
      <c r="BJ1978" s="55" t="str">
        <f t="shared" si="403"/>
        <v>Março/2022</v>
      </c>
      <c r="BK1978" s="2" t="s">
        <v>38</v>
      </c>
      <c r="BL1978" s="2" t="s">
        <v>37</v>
      </c>
      <c r="BM1978" s="52" t="s">
        <v>1201</v>
      </c>
      <c r="BN1978" s="51">
        <f t="shared" si="402"/>
        <v>76505.3362377382</v>
      </c>
    </row>
    <row r="1979" spans="59:66" x14ac:dyDescent="0.25">
      <c r="BG1979" s="50" t="str">
        <f t="shared" si="401"/>
        <v>2022MarçoOutros - Europa</v>
      </c>
      <c r="BH1979" s="2">
        <v>2022</v>
      </c>
      <c r="BI1979" s="55" t="s">
        <v>56</v>
      </c>
      <c r="BJ1979" s="55" t="str">
        <f t="shared" si="403"/>
        <v>Março/2022</v>
      </c>
      <c r="BK1979" s="2" t="s">
        <v>38</v>
      </c>
      <c r="BL1979" s="2" t="s">
        <v>1192</v>
      </c>
      <c r="BM1979" s="52" t="s">
        <v>1201</v>
      </c>
      <c r="BN1979" s="51">
        <f t="shared" si="402"/>
        <v>649087.65124816529</v>
      </c>
    </row>
    <row r="1980" spans="59:66" x14ac:dyDescent="0.25">
      <c r="BG1980" s="50" t="str">
        <f t="shared" si="401"/>
        <v>2022AbrilAlemanha</v>
      </c>
      <c r="BH1980" s="2">
        <v>2022</v>
      </c>
      <c r="BI1980" s="55" t="s">
        <v>57</v>
      </c>
      <c r="BJ1980" s="55" t="str">
        <f t="shared" si="403"/>
        <v>Abril/2022</v>
      </c>
      <c r="BK1980" s="2" t="s">
        <v>38</v>
      </c>
      <c r="BL1980" s="2" t="s">
        <v>28</v>
      </c>
      <c r="BM1980" s="52" t="s">
        <v>1201</v>
      </c>
      <c r="BN1980" s="51">
        <f t="shared" si="402"/>
        <v>2707401.7915291456</v>
      </c>
    </row>
    <row r="1981" spans="59:66" x14ac:dyDescent="0.25">
      <c r="BG1981" s="50" t="str">
        <f t="shared" si="401"/>
        <v>2022AbrilFrança</v>
      </c>
      <c r="BH1981" s="2">
        <v>2022</v>
      </c>
      <c r="BI1981" s="55" t="s">
        <v>57</v>
      </c>
      <c r="BJ1981" s="55" t="str">
        <f t="shared" si="403"/>
        <v>Abril/2022</v>
      </c>
      <c r="BK1981" s="2" t="s">
        <v>38</v>
      </c>
      <c r="BL1981" s="2" t="s">
        <v>29</v>
      </c>
      <c r="BM1981" s="52" t="s">
        <v>1201</v>
      </c>
      <c r="BN1981" s="51">
        <f t="shared" si="402"/>
        <v>1353700.8957645728</v>
      </c>
    </row>
    <row r="1982" spans="59:66" x14ac:dyDescent="0.25">
      <c r="BG1982" s="50" t="str">
        <f t="shared" si="401"/>
        <v>2022AbrilReino Unido</v>
      </c>
      <c r="BH1982" s="2">
        <v>2022</v>
      </c>
      <c r="BI1982" s="55" t="s">
        <v>57</v>
      </c>
      <c r="BJ1982" s="55" t="str">
        <f t="shared" si="403"/>
        <v>Abril/2022</v>
      </c>
      <c r="BK1982" s="2" t="s">
        <v>38</v>
      </c>
      <c r="BL1982" s="2" t="s">
        <v>30</v>
      </c>
      <c r="BM1982" s="52" t="s">
        <v>1201</v>
      </c>
      <c r="BN1982" s="51">
        <f t="shared" si="402"/>
        <v>4061102.6872937176</v>
      </c>
    </row>
    <row r="1983" spans="59:66" x14ac:dyDescent="0.25">
      <c r="BG1983" s="50" t="str">
        <f t="shared" si="401"/>
        <v>2022AbrilItália</v>
      </c>
      <c r="BH1983" s="2">
        <v>2022</v>
      </c>
      <c r="BI1983" s="55" t="s">
        <v>57</v>
      </c>
      <c r="BJ1983" s="55" t="str">
        <f t="shared" si="403"/>
        <v>Abril/2022</v>
      </c>
      <c r="BK1983" s="2" t="s">
        <v>38</v>
      </c>
      <c r="BL1983" s="2" t="s">
        <v>31</v>
      </c>
      <c r="BM1983" s="52" t="s">
        <v>1201</v>
      </c>
      <c r="BN1983" s="51">
        <f t="shared" si="402"/>
        <v>676850.44788228627</v>
      </c>
    </row>
    <row r="1984" spans="59:66" x14ac:dyDescent="0.25">
      <c r="BG1984" s="50" t="str">
        <f t="shared" si="401"/>
        <v>2022AbrilEspanha</v>
      </c>
      <c r="BH1984" s="2">
        <v>2022</v>
      </c>
      <c r="BI1984" s="55" t="s">
        <v>57</v>
      </c>
      <c r="BJ1984" s="55" t="str">
        <f t="shared" si="403"/>
        <v>Abril/2022</v>
      </c>
      <c r="BK1984" s="2" t="s">
        <v>38</v>
      </c>
      <c r="BL1984" s="2" t="s">
        <v>32</v>
      </c>
      <c r="BM1984" s="52" t="s">
        <v>1201</v>
      </c>
      <c r="BN1984" s="51">
        <f t="shared" si="402"/>
        <v>338425.22394114314</v>
      </c>
    </row>
    <row r="1985" spans="59:66" x14ac:dyDescent="0.25">
      <c r="BG1985" s="50" t="str">
        <f t="shared" si="401"/>
        <v>2022AbrilPolônia</v>
      </c>
      <c r="BH1985" s="2">
        <v>2022</v>
      </c>
      <c r="BI1985" s="55" t="s">
        <v>57</v>
      </c>
      <c r="BJ1985" s="55" t="str">
        <f t="shared" si="403"/>
        <v>Abril/2022</v>
      </c>
      <c r="BK1985" s="2" t="s">
        <v>38</v>
      </c>
      <c r="BL1985" s="2" t="s">
        <v>33</v>
      </c>
      <c r="BM1985" s="52" t="s">
        <v>1201</v>
      </c>
      <c r="BN1985" s="51">
        <f t="shared" si="402"/>
        <v>1119879.8319506918</v>
      </c>
    </row>
    <row r="1986" spans="59:66" x14ac:dyDescent="0.25">
      <c r="BG1986" s="50" t="str">
        <f t="shared" si="401"/>
        <v>2022AbrilRússia</v>
      </c>
      <c r="BH1986" s="2">
        <v>2022</v>
      </c>
      <c r="BI1986" s="55" t="s">
        <v>57</v>
      </c>
      <c r="BJ1986" s="55" t="str">
        <f t="shared" si="403"/>
        <v>Abril/2022</v>
      </c>
      <c r="BK1986" s="2" t="s">
        <v>38</v>
      </c>
      <c r="BL1986" s="2" t="s">
        <v>34</v>
      </c>
      <c r="BM1986" s="52" t="s">
        <v>1201</v>
      </c>
      <c r="BN1986" s="51">
        <f t="shared" si="402"/>
        <v>0</v>
      </c>
    </row>
    <row r="1987" spans="59:66" x14ac:dyDescent="0.25">
      <c r="BG1987" s="50" t="str">
        <f t="shared" ref="BG1987:BG2050" si="404">BH1987&amp;BI1987&amp;BL1987</f>
        <v>2022AbrilHolanda</v>
      </c>
      <c r="BH1987" s="2">
        <v>2022</v>
      </c>
      <c r="BI1987" s="55" t="s">
        <v>57</v>
      </c>
      <c r="BJ1987" s="55" t="str">
        <f t="shared" si="403"/>
        <v>Abril/2022</v>
      </c>
      <c r="BK1987" s="2" t="s">
        <v>38</v>
      </c>
      <c r="BL1987" s="2" t="s">
        <v>35</v>
      </c>
      <c r="BM1987" s="52" t="s">
        <v>1201</v>
      </c>
      <c r="BN1987" s="51">
        <f t="shared" ref="BN1987:BN2050" si="405">VLOOKUP(BG1987,AC:AQ,VLOOKUP(BM1987,$BP$2:$BQ$16,2,FALSE),FALSE)</f>
        <v>169212.6119705716</v>
      </c>
    </row>
    <row r="1988" spans="59:66" x14ac:dyDescent="0.25">
      <c r="BG1988" s="50" t="str">
        <f t="shared" si="404"/>
        <v>2022AbrilSuíça</v>
      </c>
      <c r="BH1988" s="2">
        <v>2022</v>
      </c>
      <c r="BI1988" s="55" t="s">
        <v>57</v>
      </c>
      <c r="BJ1988" s="55" t="str">
        <f t="shared" ref="BJ1988:BJ2051" si="406">BI1988&amp;"/"&amp;BH1988</f>
        <v>Abril/2022</v>
      </c>
      <c r="BK1988" s="2" t="s">
        <v>38</v>
      </c>
      <c r="BL1988" s="2" t="s">
        <v>36</v>
      </c>
      <c r="BM1988" s="52" t="s">
        <v>1201</v>
      </c>
      <c r="BN1988" s="51">
        <f t="shared" si="405"/>
        <v>568554.37622112047</v>
      </c>
    </row>
    <row r="1989" spans="59:66" x14ac:dyDescent="0.25">
      <c r="BG1989" s="50" t="str">
        <f t="shared" si="404"/>
        <v>2022AbrilSuécia</v>
      </c>
      <c r="BH1989" s="2">
        <v>2022</v>
      </c>
      <c r="BI1989" s="55" t="s">
        <v>57</v>
      </c>
      <c r="BJ1989" s="55" t="str">
        <f t="shared" si="406"/>
        <v>Abril/2022</v>
      </c>
      <c r="BK1989" s="2" t="s">
        <v>38</v>
      </c>
      <c r="BL1989" s="2" t="s">
        <v>37</v>
      </c>
      <c r="BM1989" s="52" t="s">
        <v>1201</v>
      </c>
      <c r="BN1989" s="51">
        <f t="shared" si="405"/>
        <v>84606.305985285799</v>
      </c>
    </row>
    <row r="1990" spans="59:66" x14ac:dyDescent="0.25">
      <c r="BG1990" s="50" t="str">
        <f t="shared" si="404"/>
        <v>2022AbrilOutros - Europa</v>
      </c>
      <c r="BH1990" s="2">
        <v>2022</v>
      </c>
      <c r="BI1990" s="55" t="s">
        <v>57</v>
      </c>
      <c r="BJ1990" s="55" t="str">
        <f t="shared" si="406"/>
        <v>Abril/2022</v>
      </c>
      <c r="BK1990" s="2" t="s">
        <v>38</v>
      </c>
      <c r="BL1990" s="2" t="s">
        <v>1192</v>
      </c>
      <c r="BM1990" s="52" t="s">
        <v>1201</v>
      </c>
      <c r="BN1990" s="51">
        <f t="shared" si="405"/>
        <v>654641.71393916989</v>
      </c>
    </row>
    <row r="1991" spans="59:66" x14ac:dyDescent="0.25">
      <c r="BG1991" s="50" t="str">
        <f t="shared" si="404"/>
        <v>2022MaioAlemanha</v>
      </c>
      <c r="BH1991" s="2">
        <v>2022</v>
      </c>
      <c r="BI1991" s="55" t="s">
        <v>58</v>
      </c>
      <c r="BJ1991" s="55" t="str">
        <f t="shared" si="406"/>
        <v>Maio/2022</v>
      </c>
      <c r="BK1991" s="2" t="s">
        <v>38</v>
      </c>
      <c r="BL1991" s="2" t="s">
        <v>28</v>
      </c>
      <c r="BM1991" s="52" t="s">
        <v>1201</v>
      </c>
      <c r="BN1991" s="51">
        <f t="shared" si="405"/>
        <v>2965254.2382254791</v>
      </c>
    </row>
    <row r="1992" spans="59:66" x14ac:dyDescent="0.25">
      <c r="BG1992" s="50" t="str">
        <f t="shared" si="404"/>
        <v>2022MaioFrança</v>
      </c>
      <c r="BH1992" s="2">
        <v>2022</v>
      </c>
      <c r="BI1992" s="55" t="s">
        <v>58</v>
      </c>
      <c r="BJ1992" s="55" t="str">
        <f t="shared" si="406"/>
        <v>Maio/2022</v>
      </c>
      <c r="BK1992" s="2" t="s">
        <v>38</v>
      </c>
      <c r="BL1992" s="2" t="s">
        <v>29</v>
      </c>
      <c r="BM1992" s="52" t="s">
        <v>1201</v>
      </c>
      <c r="BN1992" s="51">
        <f t="shared" si="405"/>
        <v>1482627.1191127396</v>
      </c>
    </row>
    <row r="1993" spans="59:66" x14ac:dyDescent="0.25">
      <c r="BG1993" s="50" t="str">
        <f t="shared" si="404"/>
        <v>2022MaioReino Unido</v>
      </c>
      <c r="BH1993" s="2">
        <v>2022</v>
      </c>
      <c r="BI1993" s="55" t="s">
        <v>58</v>
      </c>
      <c r="BJ1993" s="55" t="str">
        <f t="shared" si="406"/>
        <v>Maio/2022</v>
      </c>
      <c r="BK1993" s="2" t="s">
        <v>38</v>
      </c>
      <c r="BL1993" s="2" t="s">
        <v>30</v>
      </c>
      <c r="BM1993" s="52" t="s">
        <v>1201</v>
      </c>
      <c r="BN1993" s="51">
        <f t="shared" si="405"/>
        <v>4447881.357338218</v>
      </c>
    </row>
    <row r="1994" spans="59:66" x14ac:dyDescent="0.25">
      <c r="BG1994" s="50" t="str">
        <f t="shared" si="404"/>
        <v>2022MaioItália</v>
      </c>
      <c r="BH1994" s="2">
        <v>2022</v>
      </c>
      <c r="BI1994" s="55" t="s">
        <v>58</v>
      </c>
      <c r="BJ1994" s="55" t="str">
        <f t="shared" si="406"/>
        <v>Maio/2022</v>
      </c>
      <c r="BK1994" s="2" t="s">
        <v>38</v>
      </c>
      <c r="BL1994" s="2" t="s">
        <v>31</v>
      </c>
      <c r="BM1994" s="52" t="s">
        <v>1201</v>
      </c>
      <c r="BN1994" s="51">
        <f t="shared" si="405"/>
        <v>741313.55955636979</v>
      </c>
    </row>
    <row r="1995" spans="59:66" x14ac:dyDescent="0.25">
      <c r="BG1995" s="50" t="str">
        <f t="shared" si="404"/>
        <v>2022MaioEspanha</v>
      </c>
      <c r="BH1995" s="2">
        <v>2022</v>
      </c>
      <c r="BI1995" s="55" t="s">
        <v>58</v>
      </c>
      <c r="BJ1995" s="55" t="str">
        <f t="shared" si="406"/>
        <v>Maio/2022</v>
      </c>
      <c r="BK1995" s="2" t="s">
        <v>38</v>
      </c>
      <c r="BL1995" s="2" t="s">
        <v>32</v>
      </c>
      <c r="BM1995" s="52" t="s">
        <v>1201</v>
      </c>
      <c r="BN1995" s="51">
        <f t="shared" si="405"/>
        <v>370656.77977818489</v>
      </c>
    </row>
    <row r="1996" spans="59:66" x14ac:dyDescent="0.25">
      <c r="BG1996" s="50" t="str">
        <f t="shared" si="404"/>
        <v>2022MaioPolônia</v>
      </c>
      <c r="BH1996" s="2">
        <v>2022</v>
      </c>
      <c r="BI1996" s="55" t="s">
        <v>58</v>
      </c>
      <c r="BJ1996" s="55" t="str">
        <f t="shared" si="406"/>
        <v>Maio/2022</v>
      </c>
      <c r="BK1996" s="2" t="s">
        <v>38</v>
      </c>
      <c r="BL1996" s="2" t="s">
        <v>33</v>
      </c>
      <c r="BM1996" s="52" t="s">
        <v>1201</v>
      </c>
      <c r="BN1996" s="51">
        <f t="shared" si="405"/>
        <v>1235522.5992606159</v>
      </c>
    </row>
    <row r="1997" spans="59:66" x14ac:dyDescent="0.25">
      <c r="BG1997" s="50" t="str">
        <f t="shared" si="404"/>
        <v>2022MaioRússia</v>
      </c>
      <c r="BH1997" s="2">
        <v>2022</v>
      </c>
      <c r="BI1997" s="55" t="s">
        <v>58</v>
      </c>
      <c r="BJ1997" s="55" t="str">
        <f t="shared" si="406"/>
        <v>Maio/2022</v>
      </c>
      <c r="BK1997" s="2" t="s">
        <v>38</v>
      </c>
      <c r="BL1997" s="2" t="s">
        <v>34</v>
      </c>
      <c r="BM1997" s="52" t="s">
        <v>1201</v>
      </c>
      <c r="BN1997" s="51">
        <f t="shared" si="405"/>
        <v>0</v>
      </c>
    </row>
    <row r="1998" spans="59:66" x14ac:dyDescent="0.25">
      <c r="BG1998" s="50" t="str">
        <f t="shared" si="404"/>
        <v>2022MaioHolanda</v>
      </c>
      <c r="BH1998" s="2">
        <v>2022</v>
      </c>
      <c r="BI1998" s="55" t="s">
        <v>58</v>
      </c>
      <c r="BJ1998" s="55" t="str">
        <f t="shared" si="406"/>
        <v>Maio/2022</v>
      </c>
      <c r="BK1998" s="2" t="s">
        <v>38</v>
      </c>
      <c r="BL1998" s="2" t="s">
        <v>35</v>
      </c>
      <c r="BM1998" s="52" t="s">
        <v>1201</v>
      </c>
      <c r="BN1998" s="51">
        <f t="shared" si="405"/>
        <v>185328.38988909245</v>
      </c>
    </row>
    <row r="1999" spans="59:66" x14ac:dyDescent="0.25">
      <c r="BG1999" s="50" t="str">
        <f t="shared" si="404"/>
        <v>2022MaioSuíça</v>
      </c>
      <c r="BH1999" s="2">
        <v>2022</v>
      </c>
      <c r="BI1999" s="55" t="s">
        <v>58</v>
      </c>
      <c r="BJ1999" s="55" t="str">
        <f t="shared" si="406"/>
        <v>Maio/2022</v>
      </c>
      <c r="BK1999" s="2" t="s">
        <v>38</v>
      </c>
      <c r="BL1999" s="2" t="s">
        <v>36</v>
      </c>
      <c r="BM1999" s="52" t="s">
        <v>1201</v>
      </c>
      <c r="BN1999" s="51">
        <f t="shared" si="405"/>
        <v>617761.29963030817</v>
      </c>
    </row>
    <row r="2000" spans="59:66" x14ac:dyDescent="0.25">
      <c r="BG2000" s="50" t="str">
        <f t="shared" si="404"/>
        <v>2022MaioSuécia</v>
      </c>
      <c r="BH2000" s="2">
        <v>2022</v>
      </c>
      <c r="BI2000" s="55" t="s">
        <v>58</v>
      </c>
      <c r="BJ2000" s="55" t="str">
        <f t="shared" si="406"/>
        <v>Maio/2022</v>
      </c>
      <c r="BK2000" s="2" t="s">
        <v>38</v>
      </c>
      <c r="BL2000" s="2" t="s">
        <v>37</v>
      </c>
      <c r="BM2000" s="52" t="s">
        <v>1201</v>
      </c>
      <c r="BN2000" s="51">
        <f t="shared" si="405"/>
        <v>92664.194944546223</v>
      </c>
    </row>
    <row r="2001" spans="59:66" x14ac:dyDescent="0.25">
      <c r="BG2001" s="50" t="str">
        <f t="shared" si="404"/>
        <v>2022MaioOutros - Europa</v>
      </c>
      <c r="BH2001" s="2">
        <v>2022</v>
      </c>
      <c r="BI2001" s="55" t="s">
        <v>58</v>
      </c>
      <c r="BJ2001" s="55" t="str">
        <f t="shared" si="406"/>
        <v>Maio/2022</v>
      </c>
      <c r="BK2001" s="2" t="s">
        <v>38</v>
      </c>
      <c r="BL2001" s="2" t="s">
        <v>1192</v>
      </c>
      <c r="BM2001" s="52" t="s">
        <v>1201</v>
      </c>
      <c r="BN2001" s="51">
        <f t="shared" si="405"/>
        <v>662127.79296739388</v>
      </c>
    </row>
    <row r="2002" spans="59:66" x14ac:dyDescent="0.25">
      <c r="BG2002" s="50" t="str">
        <f t="shared" si="404"/>
        <v>2022JunhoAlemanha</v>
      </c>
      <c r="BH2002" s="2">
        <v>2022</v>
      </c>
      <c r="BI2002" s="55" t="s">
        <v>59</v>
      </c>
      <c r="BJ2002" s="55" t="str">
        <f t="shared" si="406"/>
        <v>Junho/2022</v>
      </c>
      <c r="BK2002" s="2" t="s">
        <v>38</v>
      </c>
      <c r="BL2002" s="2" t="s">
        <v>28</v>
      </c>
      <c r="BM2002" s="52" t="s">
        <v>1201</v>
      </c>
      <c r="BN2002" s="51">
        <f t="shared" si="405"/>
        <v>3225784.7254671454</v>
      </c>
    </row>
    <row r="2003" spans="59:66" x14ac:dyDescent="0.25">
      <c r="BG2003" s="50" t="str">
        <f t="shared" si="404"/>
        <v>2022JunhoFrança</v>
      </c>
      <c r="BH2003" s="2">
        <v>2022</v>
      </c>
      <c r="BI2003" s="55" t="s">
        <v>59</v>
      </c>
      <c r="BJ2003" s="55" t="str">
        <f t="shared" si="406"/>
        <v>Junho/2022</v>
      </c>
      <c r="BK2003" s="2" t="s">
        <v>38</v>
      </c>
      <c r="BL2003" s="2" t="s">
        <v>29</v>
      </c>
      <c r="BM2003" s="52" t="s">
        <v>1201</v>
      </c>
      <c r="BN2003" s="51">
        <f t="shared" si="405"/>
        <v>1612892.362733573</v>
      </c>
    </row>
    <row r="2004" spans="59:66" x14ac:dyDescent="0.25">
      <c r="BG2004" s="50" t="str">
        <f t="shared" si="404"/>
        <v>2022JunhoReino Unido</v>
      </c>
      <c r="BH2004" s="2">
        <v>2022</v>
      </c>
      <c r="BI2004" s="55" t="s">
        <v>59</v>
      </c>
      <c r="BJ2004" s="55" t="str">
        <f t="shared" si="406"/>
        <v>Junho/2022</v>
      </c>
      <c r="BK2004" s="2" t="s">
        <v>38</v>
      </c>
      <c r="BL2004" s="2" t="s">
        <v>30</v>
      </c>
      <c r="BM2004" s="52" t="s">
        <v>1201</v>
      </c>
      <c r="BN2004" s="51">
        <f t="shared" si="405"/>
        <v>4838677.0882007182</v>
      </c>
    </row>
    <row r="2005" spans="59:66" x14ac:dyDescent="0.25">
      <c r="BG2005" s="50" t="str">
        <f t="shared" si="404"/>
        <v>2022JunhoItália</v>
      </c>
      <c r="BH2005" s="2">
        <v>2022</v>
      </c>
      <c r="BI2005" s="55" t="s">
        <v>59</v>
      </c>
      <c r="BJ2005" s="55" t="str">
        <f t="shared" si="406"/>
        <v>Junho/2022</v>
      </c>
      <c r="BK2005" s="2" t="s">
        <v>38</v>
      </c>
      <c r="BL2005" s="2" t="s">
        <v>31</v>
      </c>
      <c r="BM2005" s="52" t="s">
        <v>1201</v>
      </c>
      <c r="BN2005" s="51">
        <f t="shared" si="405"/>
        <v>806446.18136678648</v>
      </c>
    </row>
    <row r="2006" spans="59:66" x14ac:dyDescent="0.25">
      <c r="BG2006" s="50" t="str">
        <f t="shared" si="404"/>
        <v>2022JunhoEspanha</v>
      </c>
      <c r="BH2006" s="2">
        <v>2022</v>
      </c>
      <c r="BI2006" s="55" t="s">
        <v>59</v>
      </c>
      <c r="BJ2006" s="55" t="str">
        <f t="shared" si="406"/>
        <v>Junho/2022</v>
      </c>
      <c r="BK2006" s="2" t="s">
        <v>38</v>
      </c>
      <c r="BL2006" s="2" t="s">
        <v>32</v>
      </c>
      <c r="BM2006" s="52" t="s">
        <v>1201</v>
      </c>
      <c r="BN2006" s="51">
        <f t="shared" si="405"/>
        <v>403223.09068339312</v>
      </c>
    </row>
    <row r="2007" spans="59:66" x14ac:dyDescent="0.25">
      <c r="BG2007" s="50" t="str">
        <f t="shared" si="404"/>
        <v>2022JunhoPolônia</v>
      </c>
      <c r="BH2007" s="2">
        <v>2022</v>
      </c>
      <c r="BI2007" s="55" t="s">
        <v>59</v>
      </c>
      <c r="BJ2007" s="55" t="str">
        <f t="shared" si="406"/>
        <v>Junho/2022</v>
      </c>
      <c r="BK2007" s="2" t="s">
        <v>38</v>
      </c>
      <c r="BL2007" s="2" t="s">
        <v>33</v>
      </c>
      <c r="BM2007" s="52" t="s">
        <v>1201</v>
      </c>
      <c r="BN2007" s="51">
        <f t="shared" si="405"/>
        <v>1339941.3475017378</v>
      </c>
    </row>
    <row r="2008" spans="59:66" x14ac:dyDescent="0.25">
      <c r="BG2008" s="50" t="str">
        <f t="shared" si="404"/>
        <v>2022JunhoRússia</v>
      </c>
      <c r="BH2008" s="2">
        <v>2022</v>
      </c>
      <c r="BI2008" s="55" t="s">
        <v>59</v>
      </c>
      <c r="BJ2008" s="55" t="str">
        <f t="shared" si="406"/>
        <v>Junho/2022</v>
      </c>
      <c r="BK2008" s="2" t="s">
        <v>38</v>
      </c>
      <c r="BL2008" s="2" t="s">
        <v>34</v>
      </c>
      <c r="BM2008" s="52" t="s">
        <v>1201</v>
      </c>
      <c r="BN2008" s="51">
        <f t="shared" si="405"/>
        <v>0</v>
      </c>
    </row>
    <row r="2009" spans="59:66" x14ac:dyDescent="0.25">
      <c r="BG2009" s="50" t="str">
        <f t="shared" si="404"/>
        <v>2022JunhoHolanda</v>
      </c>
      <c r="BH2009" s="2">
        <v>2022</v>
      </c>
      <c r="BI2009" s="55" t="s">
        <v>59</v>
      </c>
      <c r="BJ2009" s="55" t="str">
        <f t="shared" si="406"/>
        <v>Junho/2022</v>
      </c>
      <c r="BK2009" s="2" t="s">
        <v>38</v>
      </c>
      <c r="BL2009" s="2" t="s">
        <v>35</v>
      </c>
      <c r="BM2009" s="52" t="s">
        <v>1201</v>
      </c>
      <c r="BN2009" s="51">
        <f t="shared" si="405"/>
        <v>201611.54534169662</v>
      </c>
    </row>
    <row r="2010" spans="59:66" x14ac:dyDescent="0.25">
      <c r="BG2010" s="50" t="str">
        <f t="shared" si="404"/>
        <v>2022JunhoSuíça</v>
      </c>
      <c r="BH2010" s="2">
        <v>2022</v>
      </c>
      <c r="BI2010" s="55" t="s">
        <v>59</v>
      </c>
      <c r="BJ2010" s="55" t="str">
        <f t="shared" si="406"/>
        <v>Junho/2022</v>
      </c>
      <c r="BK2010" s="2" t="s">
        <v>38</v>
      </c>
      <c r="BL2010" s="2" t="s">
        <v>36</v>
      </c>
      <c r="BM2010" s="52" t="s">
        <v>1201</v>
      </c>
      <c r="BN2010" s="51">
        <f t="shared" si="405"/>
        <v>667489.30088512471</v>
      </c>
    </row>
    <row r="2011" spans="59:66" x14ac:dyDescent="0.25">
      <c r="BG2011" s="50" t="str">
        <f t="shared" si="404"/>
        <v>2022JunhoSuécia</v>
      </c>
      <c r="BH2011" s="2">
        <v>2022</v>
      </c>
      <c r="BI2011" s="55" t="s">
        <v>59</v>
      </c>
      <c r="BJ2011" s="55" t="str">
        <f t="shared" si="406"/>
        <v>Junho/2022</v>
      </c>
      <c r="BK2011" s="2" t="s">
        <v>38</v>
      </c>
      <c r="BL2011" s="2" t="s">
        <v>37</v>
      </c>
      <c r="BM2011" s="52" t="s">
        <v>1201</v>
      </c>
      <c r="BN2011" s="51">
        <f t="shared" si="405"/>
        <v>100805.77267084831</v>
      </c>
    </row>
    <row r="2012" spans="59:66" x14ac:dyDescent="0.25">
      <c r="BG2012" s="50" t="str">
        <f t="shared" si="404"/>
        <v>2022JunhoOutros - Europa</v>
      </c>
      <c r="BH2012" s="2">
        <v>2022</v>
      </c>
      <c r="BI2012" s="55" t="s">
        <v>59</v>
      </c>
      <c r="BJ2012" s="55" t="str">
        <f t="shared" si="406"/>
        <v>Junho/2022</v>
      </c>
      <c r="BK2012" s="2" t="s">
        <v>38</v>
      </c>
      <c r="BL2012" s="2" t="s">
        <v>1192</v>
      </c>
      <c r="BM2012" s="52" t="s">
        <v>1201</v>
      </c>
      <c r="BN2012" s="51">
        <f t="shared" si="405"/>
        <v>671027.36007717066</v>
      </c>
    </row>
    <row r="2013" spans="59:66" x14ac:dyDescent="0.25">
      <c r="BG2013" s="50" t="str">
        <f t="shared" si="404"/>
        <v>2022JulhoAlemanha</v>
      </c>
      <c r="BH2013" s="2">
        <v>2022</v>
      </c>
      <c r="BI2013" s="55" t="s">
        <v>60</v>
      </c>
      <c r="BJ2013" s="55" t="str">
        <f t="shared" si="406"/>
        <v>Julho/2022</v>
      </c>
      <c r="BK2013" s="2" t="s">
        <v>38</v>
      </c>
      <c r="BL2013" s="2" t="s">
        <v>28</v>
      </c>
      <c r="BM2013" s="52" t="s">
        <v>1201</v>
      </c>
      <c r="BN2013" s="51">
        <f t="shared" si="405"/>
        <v>3486374.3559360062</v>
      </c>
    </row>
    <row r="2014" spans="59:66" x14ac:dyDescent="0.25">
      <c r="BG2014" s="50" t="str">
        <f t="shared" si="404"/>
        <v>2022JulhoFrança</v>
      </c>
      <c r="BH2014" s="2">
        <v>2022</v>
      </c>
      <c r="BI2014" s="55" t="s">
        <v>60</v>
      </c>
      <c r="BJ2014" s="55" t="str">
        <f t="shared" si="406"/>
        <v>Julho/2022</v>
      </c>
      <c r="BK2014" s="2" t="s">
        <v>38</v>
      </c>
      <c r="BL2014" s="2" t="s">
        <v>29</v>
      </c>
      <c r="BM2014" s="52" t="s">
        <v>1201</v>
      </c>
      <c r="BN2014" s="51">
        <f t="shared" si="405"/>
        <v>1743187.1779680029</v>
      </c>
    </row>
    <row r="2015" spans="59:66" x14ac:dyDescent="0.25">
      <c r="BG2015" s="50" t="str">
        <f t="shared" si="404"/>
        <v>2022JulhoReino Unido</v>
      </c>
      <c r="BH2015" s="2">
        <v>2022</v>
      </c>
      <c r="BI2015" s="55" t="s">
        <v>60</v>
      </c>
      <c r="BJ2015" s="55" t="str">
        <f t="shared" si="406"/>
        <v>Julho/2022</v>
      </c>
      <c r="BK2015" s="2" t="s">
        <v>38</v>
      </c>
      <c r="BL2015" s="2" t="s">
        <v>30</v>
      </c>
      <c r="BM2015" s="52" t="s">
        <v>1201</v>
      </c>
      <c r="BN2015" s="51">
        <f t="shared" si="405"/>
        <v>5229561.5339040095</v>
      </c>
    </row>
    <row r="2016" spans="59:66" x14ac:dyDescent="0.25">
      <c r="BG2016" s="50" t="str">
        <f t="shared" si="404"/>
        <v>2022JulhoItália</v>
      </c>
      <c r="BH2016" s="2">
        <v>2022</v>
      </c>
      <c r="BI2016" s="55" t="s">
        <v>60</v>
      </c>
      <c r="BJ2016" s="55" t="str">
        <f t="shared" si="406"/>
        <v>Julho/2022</v>
      </c>
      <c r="BK2016" s="2" t="s">
        <v>38</v>
      </c>
      <c r="BL2016" s="2" t="s">
        <v>31</v>
      </c>
      <c r="BM2016" s="52" t="s">
        <v>1201</v>
      </c>
      <c r="BN2016" s="51">
        <f t="shared" si="405"/>
        <v>871593.58898400154</v>
      </c>
    </row>
    <row r="2017" spans="59:66" x14ac:dyDescent="0.25">
      <c r="BG2017" s="50" t="str">
        <f t="shared" si="404"/>
        <v>2022JulhoEspanha</v>
      </c>
      <c r="BH2017" s="2">
        <v>2022</v>
      </c>
      <c r="BI2017" s="55" t="s">
        <v>60</v>
      </c>
      <c r="BJ2017" s="55" t="str">
        <f t="shared" si="406"/>
        <v>Julho/2022</v>
      </c>
      <c r="BK2017" s="2" t="s">
        <v>38</v>
      </c>
      <c r="BL2017" s="2" t="s">
        <v>32</v>
      </c>
      <c r="BM2017" s="52" t="s">
        <v>1201</v>
      </c>
      <c r="BN2017" s="51">
        <f t="shared" si="405"/>
        <v>435796.79449200077</v>
      </c>
    </row>
    <row r="2018" spans="59:66" x14ac:dyDescent="0.25">
      <c r="BG2018" s="50" t="str">
        <f t="shared" si="404"/>
        <v>2022JulhoPolônia</v>
      </c>
      <c r="BH2018" s="2">
        <v>2022</v>
      </c>
      <c r="BI2018" s="55" t="s">
        <v>60</v>
      </c>
      <c r="BJ2018" s="55" t="str">
        <f t="shared" si="406"/>
        <v>Julho/2022</v>
      </c>
      <c r="BK2018" s="2" t="s">
        <v>38</v>
      </c>
      <c r="BL2018" s="2" t="s">
        <v>33</v>
      </c>
      <c r="BM2018" s="52" t="s">
        <v>1201</v>
      </c>
      <c r="BN2018" s="51">
        <f t="shared" si="405"/>
        <v>1444355.0903163454</v>
      </c>
    </row>
    <row r="2019" spans="59:66" x14ac:dyDescent="0.25">
      <c r="BG2019" s="50" t="str">
        <f t="shared" si="404"/>
        <v>2022JulhoRússia</v>
      </c>
      <c r="BH2019" s="2">
        <v>2022</v>
      </c>
      <c r="BI2019" s="55" t="s">
        <v>60</v>
      </c>
      <c r="BJ2019" s="55" t="str">
        <f t="shared" si="406"/>
        <v>Julho/2022</v>
      </c>
      <c r="BK2019" s="2" t="s">
        <v>38</v>
      </c>
      <c r="BL2019" s="2" t="s">
        <v>34</v>
      </c>
      <c r="BM2019" s="52" t="s">
        <v>1201</v>
      </c>
      <c r="BN2019" s="51">
        <f t="shared" si="405"/>
        <v>0</v>
      </c>
    </row>
    <row r="2020" spans="59:66" x14ac:dyDescent="0.25">
      <c r="BG2020" s="50" t="str">
        <f t="shared" si="404"/>
        <v>2022JulhoHolanda</v>
      </c>
      <c r="BH2020" s="2">
        <v>2022</v>
      </c>
      <c r="BI2020" s="55" t="s">
        <v>60</v>
      </c>
      <c r="BJ2020" s="55" t="str">
        <f t="shared" si="406"/>
        <v>Julho/2022</v>
      </c>
      <c r="BK2020" s="2" t="s">
        <v>38</v>
      </c>
      <c r="BL2020" s="2" t="s">
        <v>35</v>
      </c>
      <c r="BM2020" s="52" t="s">
        <v>1201</v>
      </c>
      <c r="BN2020" s="51">
        <f t="shared" si="405"/>
        <v>217898.39724600042</v>
      </c>
    </row>
    <row r="2021" spans="59:66" x14ac:dyDescent="0.25">
      <c r="BG2021" s="50" t="str">
        <f t="shared" si="404"/>
        <v>2022JulhoSuíça</v>
      </c>
      <c r="BH2021" s="2">
        <v>2022</v>
      </c>
      <c r="BI2021" s="55" t="s">
        <v>60</v>
      </c>
      <c r="BJ2021" s="55" t="str">
        <f t="shared" si="406"/>
        <v>Julho/2022</v>
      </c>
      <c r="BK2021" s="2" t="s">
        <v>38</v>
      </c>
      <c r="BL2021" s="2" t="s">
        <v>36</v>
      </c>
      <c r="BM2021" s="52" t="s">
        <v>1201</v>
      </c>
      <c r="BN2021" s="51">
        <f t="shared" si="405"/>
        <v>715951.87666542991</v>
      </c>
    </row>
    <row r="2022" spans="59:66" x14ac:dyDescent="0.25">
      <c r="BG2022" s="50" t="str">
        <f t="shared" si="404"/>
        <v>2022JulhoSuécia</v>
      </c>
      <c r="BH2022" s="2">
        <v>2022</v>
      </c>
      <c r="BI2022" s="55" t="s">
        <v>60</v>
      </c>
      <c r="BJ2022" s="55" t="str">
        <f t="shared" si="406"/>
        <v>Julho/2022</v>
      </c>
      <c r="BK2022" s="2" t="s">
        <v>38</v>
      </c>
      <c r="BL2022" s="2" t="s">
        <v>37</v>
      </c>
      <c r="BM2022" s="52" t="s">
        <v>1201</v>
      </c>
      <c r="BN2022" s="51">
        <f t="shared" si="405"/>
        <v>108949.19862300019</v>
      </c>
    </row>
    <row r="2023" spans="59:66" x14ac:dyDescent="0.25">
      <c r="BG2023" s="50" t="str">
        <f t="shared" si="404"/>
        <v>2022JulhoOutros - Europa</v>
      </c>
      <c r="BH2023" s="2">
        <v>2022</v>
      </c>
      <c r="BI2023" s="55" t="s">
        <v>60</v>
      </c>
      <c r="BJ2023" s="55" t="str">
        <f t="shared" si="406"/>
        <v>Julho/2022</v>
      </c>
      <c r="BK2023" s="2" t="s">
        <v>38</v>
      </c>
      <c r="BL2023" s="2" t="s">
        <v>1192</v>
      </c>
      <c r="BM2023" s="52" t="s">
        <v>1201</v>
      </c>
      <c r="BN2023" s="51">
        <f t="shared" si="405"/>
        <v>680992.20501864282</v>
      </c>
    </row>
    <row r="2024" spans="59:66" x14ac:dyDescent="0.25">
      <c r="BG2024" s="50" t="str">
        <f t="shared" si="404"/>
        <v>2022AgostoAlemanha</v>
      </c>
      <c r="BH2024" s="2">
        <v>2022</v>
      </c>
      <c r="BI2024" s="55" t="s">
        <v>61</v>
      </c>
      <c r="BJ2024" s="55" t="str">
        <f t="shared" si="406"/>
        <v>Agosto/2022</v>
      </c>
      <c r="BK2024" s="2" t="s">
        <v>38</v>
      </c>
      <c r="BL2024" s="2" t="s">
        <v>28</v>
      </c>
      <c r="BM2024" s="52" t="s">
        <v>1201</v>
      </c>
      <c r="BN2024" s="51">
        <f t="shared" si="405"/>
        <v>2413570.8363346905</v>
      </c>
    </row>
    <row r="2025" spans="59:66" x14ac:dyDescent="0.25">
      <c r="BG2025" s="50" t="str">
        <f t="shared" si="404"/>
        <v>2022AgostoFrança</v>
      </c>
      <c r="BH2025" s="2">
        <v>2022</v>
      </c>
      <c r="BI2025" s="55" t="s">
        <v>61</v>
      </c>
      <c r="BJ2025" s="55" t="str">
        <f t="shared" si="406"/>
        <v>Agosto/2022</v>
      </c>
      <c r="BK2025" s="2" t="s">
        <v>38</v>
      </c>
      <c r="BL2025" s="2" t="s">
        <v>29</v>
      </c>
      <c r="BM2025" s="52" t="s">
        <v>1201</v>
      </c>
      <c r="BN2025" s="51">
        <f t="shared" si="405"/>
        <v>1206785.4181673452</v>
      </c>
    </row>
    <row r="2026" spans="59:66" x14ac:dyDescent="0.25">
      <c r="BG2026" s="50" t="str">
        <f t="shared" si="404"/>
        <v>2022AgostoReino Unido</v>
      </c>
      <c r="BH2026" s="2">
        <v>2022</v>
      </c>
      <c r="BI2026" s="55" t="s">
        <v>61</v>
      </c>
      <c r="BJ2026" s="55" t="str">
        <f t="shared" si="406"/>
        <v>Agosto/2022</v>
      </c>
      <c r="BK2026" s="2" t="s">
        <v>38</v>
      </c>
      <c r="BL2026" s="2" t="s">
        <v>30</v>
      </c>
      <c r="BM2026" s="52" t="s">
        <v>1201</v>
      </c>
      <c r="BN2026" s="51">
        <f t="shared" si="405"/>
        <v>3620356.2545020357</v>
      </c>
    </row>
    <row r="2027" spans="59:66" x14ac:dyDescent="0.25">
      <c r="BG2027" s="50" t="str">
        <f t="shared" si="404"/>
        <v>2022AgostoItália</v>
      </c>
      <c r="BH2027" s="2">
        <v>2022</v>
      </c>
      <c r="BI2027" s="55" t="s">
        <v>61</v>
      </c>
      <c r="BJ2027" s="55" t="str">
        <f t="shared" si="406"/>
        <v>Agosto/2022</v>
      </c>
      <c r="BK2027" s="2" t="s">
        <v>38</v>
      </c>
      <c r="BL2027" s="2" t="s">
        <v>31</v>
      </c>
      <c r="BM2027" s="52" t="s">
        <v>1201</v>
      </c>
      <c r="BN2027" s="51">
        <f t="shared" si="405"/>
        <v>6033927.0908367261</v>
      </c>
    </row>
    <row r="2028" spans="59:66" x14ac:dyDescent="0.25">
      <c r="BG2028" s="50" t="str">
        <f t="shared" si="404"/>
        <v>2022AgostoEspanha</v>
      </c>
      <c r="BH2028" s="2">
        <v>2022</v>
      </c>
      <c r="BI2028" s="55" t="s">
        <v>61</v>
      </c>
      <c r="BJ2028" s="55" t="str">
        <f t="shared" si="406"/>
        <v>Agosto/2022</v>
      </c>
      <c r="BK2028" s="2" t="s">
        <v>38</v>
      </c>
      <c r="BL2028" s="2" t="s">
        <v>32</v>
      </c>
      <c r="BM2028" s="52" t="s">
        <v>1201</v>
      </c>
      <c r="BN2028" s="51">
        <f t="shared" si="405"/>
        <v>301696.35454183631</v>
      </c>
    </row>
    <row r="2029" spans="59:66" x14ac:dyDescent="0.25">
      <c r="BG2029" s="50" t="str">
        <f t="shared" si="404"/>
        <v>2022AgostoPolônia</v>
      </c>
      <c r="BH2029" s="2">
        <v>2022</v>
      </c>
      <c r="BI2029" s="55" t="s">
        <v>61</v>
      </c>
      <c r="BJ2029" s="55" t="str">
        <f t="shared" si="406"/>
        <v>Agosto/2022</v>
      </c>
      <c r="BK2029" s="2" t="s">
        <v>38</v>
      </c>
      <c r="BL2029" s="2" t="s">
        <v>33</v>
      </c>
      <c r="BM2029" s="52" t="s">
        <v>1201</v>
      </c>
      <c r="BN2029" s="51">
        <f t="shared" si="405"/>
        <v>1005654.5151394542</v>
      </c>
    </row>
    <row r="2030" spans="59:66" x14ac:dyDescent="0.25">
      <c r="BG2030" s="50" t="str">
        <f t="shared" si="404"/>
        <v>2022AgostoRússia</v>
      </c>
      <c r="BH2030" s="2">
        <v>2022</v>
      </c>
      <c r="BI2030" s="55" t="s">
        <v>61</v>
      </c>
      <c r="BJ2030" s="55" t="str">
        <f t="shared" si="406"/>
        <v>Agosto/2022</v>
      </c>
      <c r="BK2030" s="2" t="s">
        <v>38</v>
      </c>
      <c r="BL2030" s="2" t="s">
        <v>34</v>
      </c>
      <c r="BM2030" s="52" t="s">
        <v>1201</v>
      </c>
      <c r="BN2030" s="51">
        <f t="shared" si="405"/>
        <v>0</v>
      </c>
    </row>
    <row r="2031" spans="59:66" x14ac:dyDescent="0.25">
      <c r="BG2031" s="50" t="str">
        <f t="shared" si="404"/>
        <v>2022AgostoHolanda</v>
      </c>
      <c r="BH2031" s="2">
        <v>2022</v>
      </c>
      <c r="BI2031" s="55" t="s">
        <v>61</v>
      </c>
      <c r="BJ2031" s="55" t="str">
        <f t="shared" si="406"/>
        <v>Agosto/2022</v>
      </c>
      <c r="BK2031" s="2" t="s">
        <v>38</v>
      </c>
      <c r="BL2031" s="2" t="s">
        <v>35</v>
      </c>
      <c r="BM2031" s="52" t="s">
        <v>1201</v>
      </c>
      <c r="BN2031" s="51">
        <f t="shared" si="405"/>
        <v>149400.03476911731</v>
      </c>
    </row>
    <row r="2032" spans="59:66" x14ac:dyDescent="0.25">
      <c r="BG2032" s="50" t="str">
        <f t="shared" si="404"/>
        <v>2022AgostoSuíça</v>
      </c>
      <c r="BH2032" s="2">
        <v>2022</v>
      </c>
      <c r="BI2032" s="55" t="s">
        <v>61</v>
      </c>
      <c r="BJ2032" s="55" t="str">
        <f t="shared" si="406"/>
        <v>Agosto/2022</v>
      </c>
      <c r="BK2032" s="2" t="s">
        <v>38</v>
      </c>
      <c r="BL2032" s="2" t="s">
        <v>36</v>
      </c>
      <c r="BM2032" s="52" t="s">
        <v>1201</v>
      </c>
      <c r="BN2032" s="51">
        <f t="shared" si="405"/>
        <v>502827.25756972714</v>
      </c>
    </row>
    <row r="2033" spans="59:66" x14ac:dyDescent="0.25">
      <c r="BG2033" s="50" t="str">
        <f t="shared" si="404"/>
        <v>2022AgostoSuécia</v>
      </c>
      <c r="BH2033" s="2">
        <v>2022</v>
      </c>
      <c r="BI2033" s="55" t="s">
        <v>61</v>
      </c>
      <c r="BJ2033" s="55" t="str">
        <f t="shared" si="406"/>
        <v>Agosto/2022</v>
      </c>
      <c r="BK2033" s="2" t="s">
        <v>38</v>
      </c>
      <c r="BL2033" s="2" t="s">
        <v>37</v>
      </c>
      <c r="BM2033" s="52" t="s">
        <v>1201</v>
      </c>
      <c r="BN2033" s="51">
        <f t="shared" si="405"/>
        <v>75424.088635459062</v>
      </c>
    </row>
    <row r="2034" spans="59:66" x14ac:dyDescent="0.25">
      <c r="BG2034" s="50" t="str">
        <f t="shared" si="404"/>
        <v>2022AgostoOutros - Europa</v>
      </c>
      <c r="BH2034" s="2">
        <v>2022</v>
      </c>
      <c r="BI2034" s="55" t="s">
        <v>61</v>
      </c>
      <c r="BJ2034" s="55" t="str">
        <f t="shared" si="406"/>
        <v>Agosto/2022</v>
      </c>
      <c r="BK2034" s="2" t="s">
        <v>38</v>
      </c>
      <c r="BL2034" s="2" t="s">
        <v>1192</v>
      </c>
      <c r="BM2034" s="52" t="s">
        <v>1201</v>
      </c>
      <c r="BN2034" s="51">
        <f t="shared" si="405"/>
        <v>691779.81288229651</v>
      </c>
    </row>
    <row r="2035" spans="59:66" x14ac:dyDescent="0.25">
      <c r="BG2035" s="50" t="str">
        <f t="shared" si="404"/>
        <v>2022SetembroAlemanha</v>
      </c>
      <c r="BH2035" s="2">
        <v>2022</v>
      </c>
      <c r="BI2035" s="55" t="s">
        <v>62</v>
      </c>
      <c r="BJ2035" s="55" t="str">
        <f t="shared" si="406"/>
        <v>Setembro/2022</v>
      </c>
      <c r="BK2035" s="2" t="s">
        <v>38</v>
      </c>
      <c r="BL2035" s="2" t="s">
        <v>28</v>
      </c>
      <c r="BM2035" s="52" t="s">
        <v>1201</v>
      </c>
      <c r="BN2035" s="51">
        <f t="shared" si="405"/>
        <v>3998464.8742708242</v>
      </c>
    </row>
    <row r="2036" spans="59:66" x14ac:dyDescent="0.25">
      <c r="BG2036" s="50" t="str">
        <f t="shared" si="404"/>
        <v>2022SetembroFrança</v>
      </c>
      <c r="BH2036" s="2">
        <v>2022</v>
      </c>
      <c r="BI2036" s="55" t="s">
        <v>62</v>
      </c>
      <c r="BJ2036" s="55" t="str">
        <f t="shared" si="406"/>
        <v>Setembro/2022</v>
      </c>
      <c r="BK2036" s="2" t="s">
        <v>38</v>
      </c>
      <c r="BL2036" s="2" t="s">
        <v>29</v>
      </c>
      <c r="BM2036" s="52" t="s">
        <v>1201</v>
      </c>
      <c r="BN2036" s="51">
        <f t="shared" si="405"/>
        <v>1999232.4371354121</v>
      </c>
    </row>
    <row r="2037" spans="59:66" x14ac:dyDescent="0.25">
      <c r="BG2037" s="50" t="str">
        <f t="shared" si="404"/>
        <v>2022SetembroReino Unido</v>
      </c>
      <c r="BH2037" s="2">
        <v>2022</v>
      </c>
      <c r="BI2037" s="55" t="s">
        <v>62</v>
      </c>
      <c r="BJ2037" s="55" t="str">
        <f t="shared" si="406"/>
        <v>Setembro/2022</v>
      </c>
      <c r="BK2037" s="2" t="s">
        <v>38</v>
      </c>
      <c r="BL2037" s="2" t="s">
        <v>30</v>
      </c>
      <c r="BM2037" s="52" t="s">
        <v>1201</v>
      </c>
      <c r="BN2037" s="51">
        <f t="shared" si="405"/>
        <v>5997697.3114062343</v>
      </c>
    </row>
    <row r="2038" spans="59:66" x14ac:dyDescent="0.25">
      <c r="BG2038" s="50" t="str">
        <f t="shared" si="404"/>
        <v>2022SetembroItália</v>
      </c>
      <c r="BH2038" s="2">
        <v>2022</v>
      </c>
      <c r="BI2038" s="55" t="s">
        <v>62</v>
      </c>
      <c r="BJ2038" s="55" t="str">
        <f t="shared" si="406"/>
        <v>Setembro/2022</v>
      </c>
      <c r="BK2038" s="2" t="s">
        <v>38</v>
      </c>
      <c r="BL2038" s="2" t="s">
        <v>31</v>
      </c>
      <c r="BM2038" s="52" t="s">
        <v>1201</v>
      </c>
      <c r="BN2038" s="51">
        <f t="shared" si="405"/>
        <v>999616.21856770595</v>
      </c>
    </row>
    <row r="2039" spans="59:66" x14ac:dyDescent="0.25">
      <c r="BG2039" s="50" t="str">
        <f t="shared" si="404"/>
        <v>2022SetembroEspanha</v>
      </c>
      <c r="BH2039" s="2">
        <v>2022</v>
      </c>
      <c r="BI2039" s="55" t="s">
        <v>62</v>
      </c>
      <c r="BJ2039" s="55" t="str">
        <f t="shared" si="406"/>
        <v>Setembro/2022</v>
      </c>
      <c r="BK2039" s="2" t="s">
        <v>38</v>
      </c>
      <c r="BL2039" s="2" t="s">
        <v>32</v>
      </c>
      <c r="BM2039" s="52" t="s">
        <v>1201</v>
      </c>
      <c r="BN2039" s="51">
        <f t="shared" si="405"/>
        <v>499808.10928385303</v>
      </c>
    </row>
    <row r="2040" spans="59:66" x14ac:dyDescent="0.25">
      <c r="BG2040" s="50" t="str">
        <f t="shared" si="404"/>
        <v>2022SetembroPolônia</v>
      </c>
      <c r="BH2040" s="2">
        <v>2022</v>
      </c>
      <c r="BI2040" s="55" t="s">
        <v>62</v>
      </c>
      <c r="BJ2040" s="55" t="str">
        <f t="shared" si="406"/>
        <v>Setembro/2022</v>
      </c>
      <c r="BK2040" s="2" t="s">
        <v>38</v>
      </c>
      <c r="BL2040" s="2" t="s">
        <v>33</v>
      </c>
      <c r="BM2040" s="52" t="s">
        <v>1201</v>
      </c>
      <c r="BN2040" s="51">
        <f t="shared" si="405"/>
        <v>1661861.9633688112</v>
      </c>
    </row>
    <row r="2041" spans="59:66" x14ac:dyDescent="0.25">
      <c r="BG2041" s="50" t="str">
        <f t="shared" si="404"/>
        <v>2022SetembroRússia</v>
      </c>
      <c r="BH2041" s="2">
        <v>2022</v>
      </c>
      <c r="BI2041" s="55" t="s">
        <v>62</v>
      </c>
      <c r="BJ2041" s="55" t="str">
        <f t="shared" si="406"/>
        <v>Setembro/2022</v>
      </c>
      <c r="BK2041" s="2" t="s">
        <v>38</v>
      </c>
      <c r="BL2041" s="2" t="s">
        <v>34</v>
      </c>
      <c r="BM2041" s="52" t="s">
        <v>1201</v>
      </c>
      <c r="BN2041" s="51">
        <f t="shared" si="405"/>
        <v>0</v>
      </c>
    </row>
    <row r="2042" spans="59:66" x14ac:dyDescent="0.25">
      <c r="BG2042" s="50" t="str">
        <f t="shared" si="404"/>
        <v>2022SetembroHolanda</v>
      </c>
      <c r="BH2042" s="2">
        <v>2022</v>
      </c>
      <c r="BI2042" s="55" t="s">
        <v>62</v>
      </c>
      <c r="BJ2042" s="55" t="str">
        <f t="shared" si="406"/>
        <v>Setembro/2022</v>
      </c>
      <c r="BK2042" s="2" t="s">
        <v>38</v>
      </c>
      <c r="BL2042" s="2" t="s">
        <v>35</v>
      </c>
      <c r="BM2042" s="52" t="s">
        <v>1201</v>
      </c>
      <c r="BN2042" s="51">
        <f t="shared" si="405"/>
        <v>249904.05464192652</v>
      </c>
    </row>
    <row r="2043" spans="59:66" x14ac:dyDescent="0.25">
      <c r="BG2043" s="50" t="str">
        <f t="shared" si="404"/>
        <v>2022SetembroSuíça</v>
      </c>
      <c r="BH2043" s="2">
        <v>2022</v>
      </c>
      <c r="BI2043" s="55" t="s">
        <v>62</v>
      </c>
      <c r="BJ2043" s="55" t="str">
        <f t="shared" si="406"/>
        <v>Setembro/2022</v>
      </c>
      <c r="BK2043" s="2" t="s">
        <v>38</v>
      </c>
      <c r="BL2043" s="2" t="s">
        <v>36</v>
      </c>
      <c r="BM2043" s="52" t="s">
        <v>1201</v>
      </c>
      <c r="BN2043" s="51">
        <f t="shared" si="405"/>
        <v>833430.02223082504</v>
      </c>
    </row>
    <row r="2044" spans="59:66" x14ac:dyDescent="0.25">
      <c r="BG2044" s="50" t="str">
        <f t="shared" si="404"/>
        <v>2022SetembroSuécia</v>
      </c>
      <c r="BH2044" s="2">
        <v>2022</v>
      </c>
      <c r="BI2044" s="55" t="s">
        <v>62</v>
      </c>
      <c r="BJ2044" s="55" t="str">
        <f t="shared" si="406"/>
        <v>Setembro/2022</v>
      </c>
      <c r="BK2044" s="2" t="s">
        <v>38</v>
      </c>
      <c r="BL2044" s="2" t="s">
        <v>37</v>
      </c>
      <c r="BM2044" s="52" t="s">
        <v>1201</v>
      </c>
      <c r="BN2044" s="51">
        <f t="shared" si="405"/>
        <v>124952.02732096324</v>
      </c>
    </row>
    <row r="2045" spans="59:66" x14ac:dyDescent="0.25">
      <c r="BG2045" s="50" t="str">
        <f t="shared" si="404"/>
        <v>2022SetembroOutros - Europa</v>
      </c>
      <c r="BH2045" s="2">
        <v>2022</v>
      </c>
      <c r="BI2045" s="55" t="s">
        <v>62</v>
      </c>
      <c r="BJ2045" s="55" t="str">
        <f t="shared" si="406"/>
        <v>Setembro/2022</v>
      </c>
      <c r="BK2045" s="2" t="s">
        <v>38</v>
      </c>
      <c r="BL2045" s="2" t="s">
        <v>1192</v>
      </c>
      <c r="BM2045" s="52" t="s">
        <v>1201</v>
      </c>
      <c r="BN2045" s="51">
        <f t="shared" si="405"/>
        <v>703216.08937737462</v>
      </c>
    </row>
    <row r="2046" spans="59:66" x14ac:dyDescent="0.25">
      <c r="BG2046" s="50" t="str">
        <f t="shared" si="404"/>
        <v>2022OutubroAlemanha</v>
      </c>
      <c r="BH2046" s="2">
        <v>2022</v>
      </c>
      <c r="BI2046" s="55" t="s">
        <v>63</v>
      </c>
      <c r="BJ2046" s="55" t="str">
        <f t="shared" si="406"/>
        <v>Outubro/2022</v>
      </c>
      <c r="BK2046" s="2" t="s">
        <v>38</v>
      </c>
      <c r="BL2046" s="2" t="s">
        <v>28</v>
      </c>
      <c r="BM2046" s="52" t="s">
        <v>1201</v>
      </c>
      <c r="BN2046" s="51">
        <f t="shared" si="405"/>
        <v>4256128.7666098801</v>
      </c>
    </row>
    <row r="2047" spans="59:66" x14ac:dyDescent="0.25">
      <c r="BG2047" s="50" t="str">
        <f t="shared" si="404"/>
        <v>2022OutubroFrança</v>
      </c>
      <c r="BH2047" s="2">
        <v>2022</v>
      </c>
      <c r="BI2047" s="55" t="s">
        <v>63</v>
      </c>
      <c r="BJ2047" s="55" t="str">
        <f t="shared" si="406"/>
        <v>Outubro/2022</v>
      </c>
      <c r="BK2047" s="2" t="s">
        <v>38</v>
      </c>
      <c r="BL2047" s="2" t="s">
        <v>29</v>
      </c>
      <c r="BM2047" s="52" t="s">
        <v>1201</v>
      </c>
      <c r="BN2047" s="51">
        <f t="shared" si="405"/>
        <v>2128064.3833049401</v>
      </c>
    </row>
    <row r="2048" spans="59:66" x14ac:dyDescent="0.25">
      <c r="BG2048" s="50" t="str">
        <f t="shared" si="404"/>
        <v>2022OutubroReino Unido</v>
      </c>
      <c r="BH2048" s="2">
        <v>2022</v>
      </c>
      <c r="BI2048" s="55" t="s">
        <v>63</v>
      </c>
      <c r="BJ2048" s="55" t="str">
        <f t="shared" si="406"/>
        <v>Outubro/2022</v>
      </c>
      <c r="BK2048" s="2" t="s">
        <v>38</v>
      </c>
      <c r="BL2048" s="2" t="s">
        <v>30</v>
      </c>
      <c r="BM2048" s="52" t="s">
        <v>1201</v>
      </c>
      <c r="BN2048" s="51">
        <f t="shared" si="405"/>
        <v>6384193.1499148207</v>
      </c>
    </row>
    <row r="2049" spans="59:66" x14ac:dyDescent="0.25">
      <c r="BG2049" s="50" t="str">
        <f t="shared" si="404"/>
        <v>2022OutubroItália</v>
      </c>
      <c r="BH2049" s="2">
        <v>2022</v>
      </c>
      <c r="BI2049" s="55" t="s">
        <v>63</v>
      </c>
      <c r="BJ2049" s="55" t="str">
        <f t="shared" si="406"/>
        <v>Outubro/2022</v>
      </c>
      <c r="BK2049" s="2" t="s">
        <v>38</v>
      </c>
      <c r="BL2049" s="2" t="s">
        <v>31</v>
      </c>
      <c r="BM2049" s="52" t="s">
        <v>1201</v>
      </c>
      <c r="BN2049" s="51">
        <f t="shared" si="405"/>
        <v>1064032.19165247</v>
      </c>
    </row>
    <row r="2050" spans="59:66" x14ac:dyDescent="0.25">
      <c r="BG2050" s="50" t="str">
        <f t="shared" si="404"/>
        <v>2022OutubroEspanha</v>
      </c>
      <c r="BH2050" s="2">
        <v>2022</v>
      </c>
      <c r="BI2050" s="55" t="s">
        <v>63</v>
      </c>
      <c r="BJ2050" s="55" t="str">
        <f t="shared" si="406"/>
        <v>Outubro/2022</v>
      </c>
      <c r="BK2050" s="2" t="s">
        <v>38</v>
      </c>
      <c r="BL2050" s="2" t="s">
        <v>32</v>
      </c>
      <c r="BM2050" s="52" t="s">
        <v>1201</v>
      </c>
      <c r="BN2050" s="51">
        <f t="shared" si="405"/>
        <v>532016.09582623502</v>
      </c>
    </row>
    <row r="2051" spans="59:66" x14ac:dyDescent="0.25">
      <c r="BG2051" s="50" t="str">
        <f t="shared" ref="BG2051:BG2114" si="407">BH2051&amp;BI2051&amp;BL2051</f>
        <v>2022OutubroPolônia</v>
      </c>
      <c r="BH2051" s="2">
        <v>2022</v>
      </c>
      <c r="BI2051" s="55" t="s">
        <v>63</v>
      </c>
      <c r="BJ2051" s="55" t="str">
        <f t="shared" si="406"/>
        <v>Outubro/2022</v>
      </c>
      <c r="BK2051" s="2" t="s">
        <v>38</v>
      </c>
      <c r="BL2051" s="2" t="s">
        <v>33</v>
      </c>
      <c r="BM2051" s="52" t="s">
        <v>1201</v>
      </c>
      <c r="BN2051" s="51">
        <f t="shared" ref="BN2051:BN2114" si="408">VLOOKUP(BG2051,AC:AQ,VLOOKUP(BM2051,$BP$2:$BQ$16,2,FALSE),FALSE)</f>
        <v>1765041.6355646856</v>
      </c>
    </row>
    <row r="2052" spans="59:66" x14ac:dyDescent="0.25">
      <c r="BG2052" s="50" t="str">
        <f t="shared" si="407"/>
        <v>2022OutubroRússia</v>
      </c>
      <c r="BH2052" s="2">
        <v>2022</v>
      </c>
      <c r="BI2052" s="55" t="s">
        <v>63</v>
      </c>
      <c r="BJ2052" s="55" t="str">
        <f t="shared" ref="BJ2052:BJ2115" si="409">BI2052&amp;"/"&amp;BH2052</f>
        <v>Outubro/2022</v>
      </c>
      <c r="BK2052" s="2" t="s">
        <v>38</v>
      </c>
      <c r="BL2052" s="2" t="s">
        <v>34</v>
      </c>
      <c r="BM2052" s="52" t="s">
        <v>1201</v>
      </c>
      <c r="BN2052" s="51">
        <f t="shared" si="408"/>
        <v>0</v>
      </c>
    </row>
    <row r="2053" spans="59:66" x14ac:dyDescent="0.25">
      <c r="BG2053" s="50" t="str">
        <f t="shared" si="407"/>
        <v>2022OutubroHolanda</v>
      </c>
      <c r="BH2053" s="2">
        <v>2022</v>
      </c>
      <c r="BI2053" s="55" t="s">
        <v>63</v>
      </c>
      <c r="BJ2053" s="55" t="str">
        <f t="shared" si="409"/>
        <v>Outubro/2022</v>
      </c>
      <c r="BK2053" s="2" t="s">
        <v>38</v>
      </c>
      <c r="BL2053" s="2" t="s">
        <v>35</v>
      </c>
      <c r="BM2053" s="52" t="s">
        <v>1201</v>
      </c>
      <c r="BN2053" s="51">
        <f t="shared" si="408"/>
        <v>266008.04791311751</v>
      </c>
    </row>
    <row r="2054" spans="59:66" x14ac:dyDescent="0.25">
      <c r="BG2054" s="50" t="str">
        <f t="shared" si="407"/>
        <v>2022OutubroSuíça</v>
      </c>
      <c r="BH2054" s="2">
        <v>2022</v>
      </c>
      <c r="BI2054" s="55" t="s">
        <v>63</v>
      </c>
      <c r="BJ2054" s="55" t="str">
        <f t="shared" si="409"/>
        <v>Outubro/2022</v>
      </c>
      <c r="BK2054" s="2" t="s">
        <v>38</v>
      </c>
      <c r="BL2054" s="2" t="s">
        <v>36</v>
      </c>
      <c r="BM2054" s="52" t="s">
        <v>1201</v>
      </c>
      <c r="BN2054" s="51">
        <f t="shared" si="408"/>
        <v>891283.43583124538</v>
      </c>
    </row>
    <row r="2055" spans="59:66" x14ac:dyDescent="0.25">
      <c r="BG2055" s="50" t="str">
        <f t="shared" si="407"/>
        <v>2022OutubroSuécia</v>
      </c>
      <c r="BH2055" s="2">
        <v>2022</v>
      </c>
      <c r="BI2055" s="55" t="s">
        <v>63</v>
      </c>
      <c r="BJ2055" s="55" t="str">
        <f t="shared" si="409"/>
        <v>Outubro/2022</v>
      </c>
      <c r="BK2055" s="2" t="s">
        <v>38</v>
      </c>
      <c r="BL2055" s="2" t="s">
        <v>37</v>
      </c>
      <c r="BM2055" s="52" t="s">
        <v>1201</v>
      </c>
      <c r="BN2055" s="51">
        <f t="shared" si="408"/>
        <v>133004.02395655873</v>
      </c>
    </row>
    <row r="2056" spans="59:66" x14ac:dyDescent="0.25">
      <c r="BG2056" s="50" t="str">
        <f t="shared" si="407"/>
        <v>2022OutubroOutros - Europa</v>
      </c>
      <c r="BH2056" s="2">
        <v>2022</v>
      </c>
      <c r="BI2056" s="55" t="s">
        <v>63</v>
      </c>
      <c r="BJ2056" s="55" t="str">
        <f t="shared" si="409"/>
        <v>Outubro/2022</v>
      </c>
      <c r="BK2056" s="2" t="s">
        <v>38</v>
      </c>
      <c r="BL2056" s="2" t="s">
        <v>1192</v>
      </c>
      <c r="BM2056" s="52" t="s">
        <v>1201</v>
      </c>
      <c r="BN2056" s="51">
        <f t="shared" si="408"/>
        <v>715172.82125522092</v>
      </c>
    </row>
    <row r="2057" spans="59:66" x14ac:dyDescent="0.25">
      <c r="BG2057" s="50" t="str">
        <f t="shared" si="407"/>
        <v>2022NovembroAlemanha</v>
      </c>
      <c r="BH2057" s="2">
        <v>2022</v>
      </c>
      <c r="BI2057" s="55" t="s">
        <v>64</v>
      </c>
      <c r="BJ2057" s="55" t="str">
        <f t="shared" si="409"/>
        <v>Novembro/2022</v>
      </c>
      <c r="BK2057" s="2" t="s">
        <v>38</v>
      </c>
      <c r="BL2057" s="2" t="s">
        <v>28</v>
      </c>
      <c r="BM2057" s="52" t="s">
        <v>1201</v>
      </c>
      <c r="BN2057" s="51">
        <f t="shared" si="408"/>
        <v>4515834.2556243129</v>
      </c>
    </row>
    <row r="2058" spans="59:66" x14ac:dyDescent="0.25">
      <c r="BG2058" s="50" t="str">
        <f t="shared" si="407"/>
        <v>2022NovembroFrança</v>
      </c>
      <c r="BH2058" s="2">
        <v>2022</v>
      </c>
      <c r="BI2058" s="55" t="s">
        <v>64</v>
      </c>
      <c r="BJ2058" s="55" t="str">
        <f t="shared" si="409"/>
        <v>Novembro/2022</v>
      </c>
      <c r="BK2058" s="2" t="s">
        <v>38</v>
      </c>
      <c r="BL2058" s="2" t="s">
        <v>29</v>
      </c>
      <c r="BM2058" s="52" t="s">
        <v>1201</v>
      </c>
      <c r="BN2058" s="51">
        <f t="shared" si="408"/>
        <v>2257917.1278121565</v>
      </c>
    </row>
    <row r="2059" spans="59:66" x14ac:dyDescent="0.25">
      <c r="BG2059" s="50" t="str">
        <f t="shared" si="407"/>
        <v>2022NovembroReino Unido</v>
      </c>
      <c r="BH2059" s="2">
        <v>2022</v>
      </c>
      <c r="BI2059" s="55" t="s">
        <v>64</v>
      </c>
      <c r="BJ2059" s="55" t="str">
        <f t="shared" si="409"/>
        <v>Novembro/2022</v>
      </c>
      <c r="BK2059" s="2" t="s">
        <v>38</v>
      </c>
      <c r="BL2059" s="2" t="s">
        <v>30</v>
      </c>
      <c r="BM2059" s="52" t="s">
        <v>1201</v>
      </c>
      <c r="BN2059" s="51">
        <f t="shared" si="408"/>
        <v>6773751.3834364684</v>
      </c>
    </row>
    <row r="2060" spans="59:66" x14ac:dyDescent="0.25">
      <c r="BG2060" s="50" t="str">
        <f t="shared" si="407"/>
        <v>2022NovembroItália</v>
      </c>
      <c r="BH2060" s="2">
        <v>2022</v>
      </c>
      <c r="BI2060" s="55" t="s">
        <v>64</v>
      </c>
      <c r="BJ2060" s="55" t="str">
        <f t="shared" si="409"/>
        <v>Novembro/2022</v>
      </c>
      <c r="BK2060" s="2" t="s">
        <v>38</v>
      </c>
      <c r="BL2060" s="2" t="s">
        <v>31</v>
      </c>
      <c r="BM2060" s="52" t="s">
        <v>1201</v>
      </c>
      <c r="BN2060" s="51">
        <f t="shared" si="408"/>
        <v>1128958.5639060782</v>
      </c>
    </row>
    <row r="2061" spans="59:66" x14ac:dyDescent="0.25">
      <c r="BG2061" s="50" t="str">
        <f t="shared" si="407"/>
        <v>2022NovembroEspanha</v>
      </c>
      <c r="BH2061" s="2">
        <v>2022</v>
      </c>
      <c r="BI2061" s="55" t="s">
        <v>64</v>
      </c>
      <c r="BJ2061" s="55" t="str">
        <f t="shared" si="409"/>
        <v>Novembro/2022</v>
      </c>
      <c r="BK2061" s="2" t="s">
        <v>38</v>
      </c>
      <c r="BL2061" s="2" t="s">
        <v>32</v>
      </c>
      <c r="BM2061" s="52" t="s">
        <v>1201</v>
      </c>
      <c r="BN2061" s="51">
        <f t="shared" si="408"/>
        <v>564479.28195303911</v>
      </c>
    </row>
    <row r="2062" spans="59:66" x14ac:dyDescent="0.25">
      <c r="BG2062" s="50" t="str">
        <f t="shared" si="407"/>
        <v>2022NovembroPolônia</v>
      </c>
      <c r="BH2062" s="2">
        <v>2022</v>
      </c>
      <c r="BI2062" s="55" t="s">
        <v>64</v>
      </c>
      <c r="BJ2062" s="55" t="str">
        <f t="shared" si="409"/>
        <v>Novembro/2022</v>
      </c>
      <c r="BK2062" s="2" t="s">
        <v>38</v>
      </c>
      <c r="BL2062" s="2" t="s">
        <v>33</v>
      </c>
      <c r="BM2062" s="52" t="s">
        <v>1201</v>
      </c>
      <c r="BN2062" s="51">
        <f t="shared" si="408"/>
        <v>1869053.6224667297</v>
      </c>
    </row>
    <row r="2063" spans="59:66" x14ac:dyDescent="0.25">
      <c r="BG2063" s="50" t="str">
        <f t="shared" si="407"/>
        <v>2022NovembroRússia</v>
      </c>
      <c r="BH2063" s="2">
        <v>2022</v>
      </c>
      <c r="BI2063" s="55" t="s">
        <v>64</v>
      </c>
      <c r="BJ2063" s="55" t="str">
        <f t="shared" si="409"/>
        <v>Novembro/2022</v>
      </c>
      <c r="BK2063" s="2" t="s">
        <v>38</v>
      </c>
      <c r="BL2063" s="2" t="s">
        <v>34</v>
      </c>
      <c r="BM2063" s="52" t="s">
        <v>1201</v>
      </c>
      <c r="BN2063" s="51">
        <f t="shared" si="408"/>
        <v>0</v>
      </c>
    </row>
    <row r="2064" spans="59:66" x14ac:dyDescent="0.25">
      <c r="BG2064" s="50" t="str">
        <f t="shared" si="407"/>
        <v>2022NovembroHolanda</v>
      </c>
      <c r="BH2064" s="2">
        <v>2022</v>
      </c>
      <c r="BI2064" s="55" t="s">
        <v>64</v>
      </c>
      <c r="BJ2064" s="55" t="str">
        <f t="shared" si="409"/>
        <v>Novembro/2022</v>
      </c>
      <c r="BK2064" s="2" t="s">
        <v>38</v>
      </c>
      <c r="BL2064" s="2" t="s">
        <v>35</v>
      </c>
      <c r="BM2064" s="52" t="s">
        <v>1201</v>
      </c>
      <c r="BN2064" s="51">
        <f t="shared" si="408"/>
        <v>282239.64097651956</v>
      </c>
    </row>
    <row r="2065" spans="59:66" x14ac:dyDescent="0.25">
      <c r="BG2065" s="50" t="str">
        <f t="shared" si="407"/>
        <v>2022NovembroSuíça</v>
      </c>
      <c r="BH2065" s="2">
        <v>2022</v>
      </c>
      <c r="BI2065" s="55" t="s">
        <v>64</v>
      </c>
      <c r="BJ2065" s="55" t="str">
        <f t="shared" si="409"/>
        <v>Novembro/2022</v>
      </c>
      <c r="BK2065" s="2" t="s">
        <v>38</v>
      </c>
      <c r="BL2065" s="2" t="s">
        <v>36</v>
      </c>
      <c r="BM2065" s="52" t="s">
        <v>1201</v>
      </c>
      <c r="BN2065" s="51">
        <f t="shared" si="408"/>
        <v>940798.80325506511</v>
      </c>
    </row>
    <row r="2066" spans="59:66" x14ac:dyDescent="0.25">
      <c r="BG2066" s="50" t="str">
        <f t="shared" si="407"/>
        <v>2022NovembroSuécia</v>
      </c>
      <c r="BH2066" s="2">
        <v>2022</v>
      </c>
      <c r="BI2066" s="55" t="s">
        <v>64</v>
      </c>
      <c r="BJ2066" s="55" t="str">
        <f t="shared" si="409"/>
        <v>Novembro/2022</v>
      </c>
      <c r="BK2066" s="2" t="s">
        <v>38</v>
      </c>
      <c r="BL2066" s="2" t="s">
        <v>37</v>
      </c>
      <c r="BM2066" s="52" t="s">
        <v>1201</v>
      </c>
      <c r="BN2066" s="51">
        <f t="shared" si="408"/>
        <v>141119.82048825981</v>
      </c>
    </row>
    <row r="2067" spans="59:66" x14ac:dyDescent="0.25">
      <c r="BG2067" s="50" t="str">
        <f t="shared" si="407"/>
        <v>2022NovembroOutros - Europa</v>
      </c>
      <c r="BH2067" s="2">
        <v>2022</v>
      </c>
      <c r="BI2067" s="55" t="s">
        <v>64</v>
      </c>
      <c r="BJ2067" s="55" t="str">
        <f t="shared" si="409"/>
        <v>Novembro/2022</v>
      </c>
      <c r="BK2067" s="2" t="s">
        <v>38</v>
      </c>
      <c r="BL2067" s="2" t="s">
        <v>1192</v>
      </c>
      <c r="BM2067" s="52" t="s">
        <v>1201</v>
      </c>
      <c r="BN2067" s="51">
        <f t="shared" si="408"/>
        <v>727553.49613579188</v>
      </c>
    </row>
    <row r="2068" spans="59:66" x14ac:dyDescent="0.25">
      <c r="BG2068" s="50" t="str">
        <f t="shared" si="407"/>
        <v>2022DezembroAlemanha</v>
      </c>
      <c r="BH2068" s="2">
        <v>2022</v>
      </c>
      <c r="BI2068" s="55" t="s">
        <v>65</v>
      </c>
      <c r="BJ2068" s="55" t="str">
        <f t="shared" si="409"/>
        <v>Dezembro/2022</v>
      </c>
      <c r="BK2068" s="2" t="s">
        <v>38</v>
      </c>
      <c r="BL2068" s="2" t="s">
        <v>28</v>
      </c>
      <c r="BM2068" s="52" t="s">
        <v>1201</v>
      </c>
      <c r="BN2068" s="51">
        <f t="shared" si="408"/>
        <v>4768710.5333452569</v>
      </c>
    </row>
    <row r="2069" spans="59:66" x14ac:dyDescent="0.25">
      <c r="BG2069" s="50" t="str">
        <f t="shared" si="407"/>
        <v>2022DezembroFrança</v>
      </c>
      <c r="BH2069" s="2">
        <v>2022</v>
      </c>
      <c r="BI2069" s="55" t="s">
        <v>65</v>
      </c>
      <c r="BJ2069" s="55" t="str">
        <f t="shared" si="409"/>
        <v>Dezembro/2022</v>
      </c>
      <c r="BK2069" s="2" t="s">
        <v>38</v>
      </c>
      <c r="BL2069" s="2" t="s">
        <v>29</v>
      </c>
      <c r="BM2069" s="52" t="s">
        <v>1201</v>
      </c>
      <c r="BN2069" s="51">
        <f t="shared" si="408"/>
        <v>2384355.266672628</v>
      </c>
    </row>
    <row r="2070" spans="59:66" x14ac:dyDescent="0.25">
      <c r="BG2070" s="50" t="str">
        <f t="shared" si="407"/>
        <v>2022DezembroReino Unido</v>
      </c>
      <c r="BH2070" s="2">
        <v>2022</v>
      </c>
      <c r="BI2070" s="55" t="s">
        <v>65</v>
      </c>
      <c r="BJ2070" s="55" t="str">
        <f t="shared" si="409"/>
        <v>Dezembro/2022</v>
      </c>
      <c r="BK2070" s="2" t="s">
        <v>38</v>
      </c>
      <c r="BL2070" s="2" t="s">
        <v>30</v>
      </c>
      <c r="BM2070" s="52" t="s">
        <v>1201</v>
      </c>
      <c r="BN2070" s="51">
        <f t="shared" si="408"/>
        <v>7153065.8000178859</v>
      </c>
    </row>
    <row r="2071" spans="59:66" x14ac:dyDescent="0.25">
      <c r="BG2071" s="50" t="str">
        <f t="shared" si="407"/>
        <v>2022DezembroItália</v>
      </c>
      <c r="BH2071" s="2">
        <v>2022</v>
      </c>
      <c r="BI2071" s="55" t="s">
        <v>65</v>
      </c>
      <c r="BJ2071" s="55" t="str">
        <f t="shared" si="409"/>
        <v>Dezembro/2022</v>
      </c>
      <c r="BK2071" s="2" t="s">
        <v>38</v>
      </c>
      <c r="BL2071" s="2" t="s">
        <v>31</v>
      </c>
      <c r="BM2071" s="52" t="s">
        <v>1201</v>
      </c>
      <c r="BN2071" s="51">
        <f t="shared" si="408"/>
        <v>1192177.6333363142</v>
      </c>
    </row>
    <row r="2072" spans="59:66" x14ac:dyDescent="0.25">
      <c r="BG2072" s="50" t="str">
        <f t="shared" si="407"/>
        <v>2022DezembroEspanha</v>
      </c>
      <c r="BH2072" s="2">
        <v>2022</v>
      </c>
      <c r="BI2072" s="55" t="s">
        <v>65</v>
      </c>
      <c r="BJ2072" s="55" t="str">
        <f t="shared" si="409"/>
        <v>Dezembro/2022</v>
      </c>
      <c r="BK2072" s="2" t="s">
        <v>38</v>
      </c>
      <c r="BL2072" s="2" t="s">
        <v>32</v>
      </c>
      <c r="BM2072" s="52" t="s">
        <v>1201</v>
      </c>
      <c r="BN2072" s="51">
        <f t="shared" si="408"/>
        <v>596088.81666815712</v>
      </c>
    </row>
    <row r="2073" spans="59:66" x14ac:dyDescent="0.25">
      <c r="BG2073" s="50" t="str">
        <f t="shared" si="407"/>
        <v>2022DezembroPolônia</v>
      </c>
      <c r="BH2073" s="2">
        <v>2022</v>
      </c>
      <c r="BI2073" s="55" t="s">
        <v>65</v>
      </c>
      <c r="BJ2073" s="55" t="str">
        <f t="shared" si="409"/>
        <v>Dezembro/2022</v>
      </c>
      <c r="BK2073" s="2" t="s">
        <v>38</v>
      </c>
      <c r="BL2073" s="2" t="s">
        <v>33</v>
      </c>
      <c r="BM2073" s="52" t="s">
        <v>1201</v>
      </c>
      <c r="BN2073" s="51">
        <f t="shared" si="408"/>
        <v>1982779.6428119752</v>
      </c>
    </row>
    <row r="2074" spans="59:66" x14ac:dyDescent="0.25">
      <c r="BG2074" s="50" t="str">
        <f t="shared" si="407"/>
        <v>2022DezembroRússia</v>
      </c>
      <c r="BH2074" s="2">
        <v>2022</v>
      </c>
      <c r="BI2074" s="55" t="s">
        <v>65</v>
      </c>
      <c r="BJ2074" s="55" t="str">
        <f t="shared" si="409"/>
        <v>Dezembro/2022</v>
      </c>
      <c r="BK2074" s="2" t="s">
        <v>38</v>
      </c>
      <c r="BL2074" s="2" t="s">
        <v>34</v>
      </c>
      <c r="BM2074" s="52" t="s">
        <v>1201</v>
      </c>
      <c r="BN2074" s="51">
        <f t="shared" si="408"/>
        <v>0</v>
      </c>
    </row>
    <row r="2075" spans="59:66" x14ac:dyDescent="0.25">
      <c r="BG2075" s="50" t="str">
        <f t="shared" si="407"/>
        <v>2022DezembroHolanda</v>
      </c>
      <c r="BH2075" s="2">
        <v>2022</v>
      </c>
      <c r="BI2075" s="55" t="s">
        <v>65</v>
      </c>
      <c r="BJ2075" s="55" t="str">
        <f t="shared" si="409"/>
        <v>Dezembro/2022</v>
      </c>
      <c r="BK2075" s="2" t="s">
        <v>38</v>
      </c>
      <c r="BL2075" s="2" t="s">
        <v>35</v>
      </c>
      <c r="BM2075" s="52" t="s">
        <v>1201</v>
      </c>
      <c r="BN2075" s="51">
        <f t="shared" si="408"/>
        <v>298044.4083340785</v>
      </c>
    </row>
    <row r="2076" spans="59:66" x14ac:dyDescent="0.25">
      <c r="BG2076" s="50" t="str">
        <f t="shared" si="407"/>
        <v>2022DezembroSuíça</v>
      </c>
      <c r="BH2076" s="2">
        <v>2022</v>
      </c>
      <c r="BI2076" s="55" t="s">
        <v>65</v>
      </c>
      <c r="BJ2076" s="55" t="str">
        <f t="shared" si="409"/>
        <v>Dezembro/2022</v>
      </c>
      <c r="BK2076" s="2" t="s">
        <v>38</v>
      </c>
      <c r="BL2076" s="2" t="s">
        <v>36</v>
      </c>
      <c r="BM2076" s="52" t="s">
        <v>1201</v>
      </c>
      <c r="BN2076" s="51">
        <f t="shared" si="408"/>
        <v>1003939.0596516331</v>
      </c>
    </row>
    <row r="2077" spans="59:66" x14ac:dyDescent="0.25">
      <c r="BG2077" s="50" t="str">
        <f t="shared" si="407"/>
        <v>2022DezembroSuécia</v>
      </c>
      <c r="BH2077" s="2">
        <v>2022</v>
      </c>
      <c r="BI2077" s="55" t="s">
        <v>65</v>
      </c>
      <c r="BJ2077" s="55" t="str">
        <f t="shared" si="409"/>
        <v>Dezembro/2022</v>
      </c>
      <c r="BK2077" s="2" t="s">
        <v>38</v>
      </c>
      <c r="BL2077" s="2" t="s">
        <v>37</v>
      </c>
      <c r="BM2077" s="52" t="s">
        <v>1201</v>
      </c>
      <c r="BN2077" s="51">
        <f t="shared" si="408"/>
        <v>149022.20416703925</v>
      </c>
    </row>
    <row r="2078" spans="59:66" x14ac:dyDescent="0.25">
      <c r="BG2078" s="50" t="str">
        <f t="shared" si="407"/>
        <v>2022DezembroOutros - Europa</v>
      </c>
      <c r="BH2078" s="2">
        <v>2022</v>
      </c>
      <c r="BI2078" s="55" t="s">
        <v>65</v>
      </c>
      <c r="BJ2078" s="55" t="str">
        <f t="shared" si="409"/>
        <v>Dezembro/2022</v>
      </c>
      <c r="BK2078" s="2" t="s">
        <v>38</v>
      </c>
      <c r="BL2078" s="2" t="s">
        <v>1192</v>
      </c>
      <c r="BM2078" s="52" t="s">
        <v>1201</v>
      </c>
      <c r="BN2078" s="51">
        <f t="shared" si="408"/>
        <v>740284.07527469809</v>
      </c>
    </row>
    <row r="2079" spans="59:66" x14ac:dyDescent="0.25">
      <c r="BG2079" s="50" t="str">
        <f t="shared" si="407"/>
        <v>2022JaneiroAlemanha</v>
      </c>
      <c r="BH2079" s="2">
        <v>2022</v>
      </c>
      <c r="BI2079" s="55" t="s">
        <v>16</v>
      </c>
      <c r="BJ2079" s="55" t="str">
        <f t="shared" si="409"/>
        <v>Janeiro/2022</v>
      </c>
      <c r="BK2079" s="2" t="s">
        <v>38</v>
      </c>
      <c r="BL2079" s="2" t="s">
        <v>28</v>
      </c>
      <c r="BM2079" s="52" t="s">
        <v>1202</v>
      </c>
      <c r="BN2079" s="51">
        <f t="shared" si="408"/>
        <v>2588814.0777095919</v>
      </c>
    </row>
    <row r="2080" spans="59:66" x14ac:dyDescent="0.25">
      <c r="BG2080" s="50" t="str">
        <f t="shared" si="407"/>
        <v>2022JaneiroFrança</v>
      </c>
      <c r="BH2080" s="2">
        <v>2022</v>
      </c>
      <c r="BI2080" s="55" t="s">
        <v>16</v>
      </c>
      <c r="BJ2080" s="55" t="str">
        <f t="shared" si="409"/>
        <v>Janeiro/2022</v>
      </c>
      <c r="BK2080" s="2" t="s">
        <v>38</v>
      </c>
      <c r="BL2080" s="2" t="s">
        <v>29</v>
      </c>
      <c r="BM2080" s="52" t="s">
        <v>1202</v>
      </c>
      <c r="BN2080" s="51">
        <f t="shared" si="408"/>
        <v>1294407.0388547962</v>
      </c>
    </row>
    <row r="2081" spans="59:66" x14ac:dyDescent="0.25">
      <c r="BG2081" s="50" t="str">
        <f t="shared" si="407"/>
        <v>2022JaneiroReino Unido</v>
      </c>
      <c r="BH2081" s="2">
        <v>2022</v>
      </c>
      <c r="BI2081" s="55" t="s">
        <v>16</v>
      </c>
      <c r="BJ2081" s="55" t="str">
        <f t="shared" si="409"/>
        <v>Janeiro/2022</v>
      </c>
      <c r="BK2081" s="2" t="s">
        <v>38</v>
      </c>
      <c r="BL2081" s="2" t="s">
        <v>30</v>
      </c>
      <c r="BM2081" s="52" t="s">
        <v>1202</v>
      </c>
      <c r="BN2081" s="51">
        <f t="shared" si="408"/>
        <v>6472035.1942739813</v>
      </c>
    </row>
    <row r="2082" spans="59:66" x14ac:dyDescent="0.25">
      <c r="BG2082" s="50" t="str">
        <f t="shared" si="407"/>
        <v>2022JaneiroItália</v>
      </c>
      <c r="BH2082" s="2">
        <v>2022</v>
      </c>
      <c r="BI2082" s="55" t="s">
        <v>16</v>
      </c>
      <c r="BJ2082" s="55" t="str">
        <f t="shared" si="409"/>
        <v>Janeiro/2022</v>
      </c>
      <c r="BK2082" s="2" t="s">
        <v>38</v>
      </c>
      <c r="BL2082" s="2" t="s">
        <v>31</v>
      </c>
      <c r="BM2082" s="52" t="s">
        <v>1202</v>
      </c>
      <c r="BN2082" s="51">
        <f t="shared" si="408"/>
        <v>776644.2233128777</v>
      </c>
    </row>
    <row r="2083" spans="59:66" x14ac:dyDescent="0.25">
      <c r="BG2083" s="50" t="str">
        <f t="shared" si="407"/>
        <v>2022JaneiroEspanha</v>
      </c>
      <c r="BH2083" s="2">
        <v>2022</v>
      </c>
      <c r="BI2083" s="55" t="s">
        <v>16</v>
      </c>
      <c r="BJ2083" s="55" t="str">
        <f t="shared" si="409"/>
        <v>Janeiro/2022</v>
      </c>
      <c r="BK2083" s="2" t="s">
        <v>38</v>
      </c>
      <c r="BL2083" s="2" t="s">
        <v>32</v>
      </c>
      <c r="BM2083" s="52" t="s">
        <v>1202</v>
      </c>
      <c r="BN2083" s="51">
        <f t="shared" si="408"/>
        <v>517762.81554191845</v>
      </c>
    </row>
    <row r="2084" spans="59:66" x14ac:dyDescent="0.25">
      <c r="BG2084" s="50" t="str">
        <f t="shared" si="407"/>
        <v>2022JaneiroPolônia</v>
      </c>
      <c r="BH2084" s="2">
        <v>2022</v>
      </c>
      <c r="BI2084" s="55" t="s">
        <v>16</v>
      </c>
      <c r="BJ2084" s="55" t="str">
        <f t="shared" si="409"/>
        <v>Janeiro/2022</v>
      </c>
      <c r="BK2084" s="2" t="s">
        <v>38</v>
      </c>
      <c r="BL2084" s="2" t="s">
        <v>33</v>
      </c>
      <c r="BM2084" s="52" t="s">
        <v>1202</v>
      </c>
      <c r="BN2084" s="51">
        <f t="shared" si="408"/>
        <v>388322.11165643891</v>
      </c>
    </row>
    <row r="2085" spans="59:66" x14ac:dyDescent="0.25">
      <c r="BG2085" s="50" t="str">
        <f t="shared" si="407"/>
        <v>2022JaneiroRússia</v>
      </c>
      <c r="BH2085" s="2">
        <v>2022</v>
      </c>
      <c r="BI2085" s="55" t="s">
        <v>16</v>
      </c>
      <c r="BJ2085" s="55" t="str">
        <f t="shared" si="409"/>
        <v>Janeiro/2022</v>
      </c>
      <c r="BK2085" s="2" t="s">
        <v>38</v>
      </c>
      <c r="BL2085" s="2" t="s">
        <v>34</v>
      </c>
      <c r="BM2085" s="52" t="s">
        <v>1202</v>
      </c>
      <c r="BN2085" s="51">
        <f t="shared" si="408"/>
        <v>0</v>
      </c>
    </row>
    <row r="2086" spans="59:66" x14ac:dyDescent="0.25">
      <c r="BG2086" s="50" t="str">
        <f t="shared" si="407"/>
        <v>2022JaneiroHolanda</v>
      </c>
      <c r="BH2086" s="2">
        <v>2022</v>
      </c>
      <c r="BI2086" s="55" t="s">
        <v>16</v>
      </c>
      <c r="BJ2086" s="55" t="str">
        <f t="shared" si="409"/>
        <v>Janeiro/2022</v>
      </c>
      <c r="BK2086" s="2" t="s">
        <v>38</v>
      </c>
      <c r="BL2086" s="2" t="s">
        <v>35</v>
      </c>
      <c r="BM2086" s="52" t="s">
        <v>1202</v>
      </c>
      <c r="BN2086" s="51">
        <f t="shared" si="408"/>
        <v>129440.7038854796</v>
      </c>
    </row>
    <row r="2087" spans="59:66" x14ac:dyDescent="0.25">
      <c r="BG2087" s="50" t="str">
        <f t="shared" si="407"/>
        <v>2022JaneiroSuíça</v>
      </c>
      <c r="BH2087" s="2">
        <v>2022</v>
      </c>
      <c r="BI2087" s="55" t="s">
        <v>16</v>
      </c>
      <c r="BJ2087" s="55" t="str">
        <f t="shared" si="409"/>
        <v>Janeiro/2022</v>
      </c>
      <c r="BK2087" s="2" t="s">
        <v>38</v>
      </c>
      <c r="BL2087" s="2" t="s">
        <v>36</v>
      </c>
      <c r="BM2087" s="52" t="s">
        <v>1202</v>
      </c>
      <c r="BN2087" s="51">
        <f t="shared" si="408"/>
        <v>51776.281554191846</v>
      </c>
    </row>
    <row r="2088" spans="59:66" x14ac:dyDescent="0.25">
      <c r="BG2088" s="50" t="str">
        <f t="shared" si="407"/>
        <v>2022JaneiroSuécia</v>
      </c>
      <c r="BH2088" s="2">
        <v>2022</v>
      </c>
      <c r="BI2088" s="55" t="s">
        <v>16</v>
      </c>
      <c r="BJ2088" s="55" t="str">
        <f t="shared" si="409"/>
        <v>Janeiro/2022</v>
      </c>
      <c r="BK2088" s="2" t="s">
        <v>38</v>
      </c>
      <c r="BL2088" s="2" t="s">
        <v>37</v>
      </c>
      <c r="BM2088" s="52" t="s">
        <v>1202</v>
      </c>
      <c r="BN2088" s="51">
        <f t="shared" si="408"/>
        <v>103552.56310838369</v>
      </c>
    </row>
    <row r="2089" spans="59:66" x14ac:dyDescent="0.25">
      <c r="BG2089" s="50" t="str">
        <f t="shared" si="407"/>
        <v>2022JaneiroOutros - Europa</v>
      </c>
      <c r="BH2089" s="2">
        <v>2022</v>
      </c>
      <c r="BI2089" s="55" t="s">
        <v>16</v>
      </c>
      <c r="BJ2089" s="55" t="str">
        <f t="shared" si="409"/>
        <v>Janeiro/2022</v>
      </c>
      <c r="BK2089" s="2" t="s">
        <v>38</v>
      </c>
      <c r="BL2089" s="2" t="s">
        <v>1192</v>
      </c>
      <c r="BM2089" s="52" t="s">
        <v>1202</v>
      </c>
      <c r="BN2089" s="51">
        <f t="shared" si="408"/>
        <v>1011763.0429179128</v>
      </c>
    </row>
    <row r="2090" spans="59:66" x14ac:dyDescent="0.25">
      <c r="BG2090" s="50" t="str">
        <f t="shared" si="407"/>
        <v>2022FevereiroAlemanha</v>
      </c>
      <c r="BH2090" s="2">
        <v>2022</v>
      </c>
      <c r="BI2090" s="55" t="s">
        <v>55</v>
      </c>
      <c r="BJ2090" s="55" t="str">
        <f t="shared" si="409"/>
        <v>Fevereiro/2022</v>
      </c>
      <c r="BK2090" s="2" t="s">
        <v>38</v>
      </c>
      <c r="BL2090" s="2" t="s">
        <v>28</v>
      </c>
      <c r="BM2090" s="52" t="s">
        <v>1202</v>
      </c>
      <c r="BN2090" s="51">
        <f t="shared" si="408"/>
        <v>2351517.8324746736</v>
      </c>
    </row>
    <row r="2091" spans="59:66" x14ac:dyDescent="0.25">
      <c r="BG2091" s="50" t="str">
        <f t="shared" si="407"/>
        <v>2022FevereiroFrança</v>
      </c>
      <c r="BH2091" s="2">
        <v>2022</v>
      </c>
      <c r="BI2091" s="55" t="s">
        <v>55</v>
      </c>
      <c r="BJ2091" s="55" t="str">
        <f t="shared" si="409"/>
        <v>Fevereiro/2022</v>
      </c>
      <c r="BK2091" s="2" t="s">
        <v>38</v>
      </c>
      <c r="BL2091" s="2" t="s">
        <v>29</v>
      </c>
      <c r="BM2091" s="52" t="s">
        <v>1202</v>
      </c>
      <c r="BN2091" s="51">
        <f t="shared" si="408"/>
        <v>1175758.9162373366</v>
      </c>
    </row>
    <row r="2092" spans="59:66" x14ac:dyDescent="0.25">
      <c r="BG2092" s="50" t="str">
        <f t="shared" si="407"/>
        <v>2022FevereiroReino Unido</v>
      </c>
      <c r="BH2092" s="2">
        <v>2022</v>
      </c>
      <c r="BI2092" s="55" t="s">
        <v>55</v>
      </c>
      <c r="BJ2092" s="55" t="str">
        <f t="shared" si="409"/>
        <v>Fevereiro/2022</v>
      </c>
      <c r="BK2092" s="2" t="s">
        <v>38</v>
      </c>
      <c r="BL2092" s="2" t="s">
        <v>30</v>
      </c>
      <c r="BM2092" s="52" t="s">
        <v>1202</v>
      </c>
      <c r="BN2092" s="51">
        <f t="shared" si="408"/>
        <v>5878794.5811866838</v>
      </c>
    </row>
    <row r="2093" spans="59:66" x14ac:dyDescent="0.25">
      <c r="BG2093" s="50" t="str">
        <f t="shared" si="407"/>
        <v>2022FevereiroItália</v>
      </c>
      <c r="BH2093" s="2">
        <v>2022</v>
      </c>
      <c r="BI2093" s="55" t="s">
        <v>55</v>
      </c>
      <c r="BJ2093" s="55" t="str">
        <f t="shared" si="409"/>
        <v>Fevereiro/2022</v>
      </c>
      <c r="BK2093" s="2" t="s">
        <v>38</v>
      </c>
      <c r="BL2093" s="2" t="s">
        <v>31</v>
      </c>
      <c r="BM2093" s="52" t="s">
        <v>1202</v>
      </c>
      <c r="BN2093" s="51">
        <f t="shared" si="408"/>
        <v>705455.34974240197</v>
      </c>
    </row>
    <row r="2094" spans="59:66" x14ac:dyDescent="0.25">
      <c r="BG2094" s="50" t="str">
        <f t="shared" si="407"/>
        <v>2022FevereiroEspanha</v>
      </c>
      <c r="BH2094" s="2">
        <v>2022</v>
      </c>
      <c r="BI2094" s="55" t="s">
        <v>55</v>
      </c>
      <c r="BJ2094" s="55" t="str">
        <f t="shared" si="409"/>
        <v>Fevereiro/2022</v>
      </c>
      <c r="BK2094" s="2" t="s">
        <v>38</v>
      </c>
      <c r="BL2094" s="2" t="s">
        <v>32</v>
      </c>
      <c r="BM2094" s="52" t="s">
        <v>1202</v>
      </c>
      <c r="BN2094" s="51">
        <f t="shared" si="408"/>
        <v>470303.56649493467</v>
      </c>
    </row>
    <row r="2095" spans="59:66" x14ac:dyDescent="0.25">
      <c r="BG2095" s="50" t="str">
        <f t="shared" si="407"/>
        <v>2022FevereiroPolônia</v>
      </c>
      <c r="BH2095" s="2">
        <v>2022</v>
      </c>
      <c r="BI2095" s="55" t="s">
        <v>55</v>
      </c>
      <c r="BJ2095" s="55" t="str">
        <f t="shared" si="409"/>
        <v>Fevereiro/2022</v>
      </c>
      <c r="BK2095" s="2" t="s">
        <v>38</v>
      </c>
      <c r="BL2095" s="2" t="s">
        <v>33</v>
      </c>
      <c r="BM2095" s="52" t="s">
        <v>1202</v>
      </c>
      <c r="BN2095" s="51">
        <f t="shared" si="408"/>
        <v>352727.67487120104</v>
      </c>
    </row>
    <row r="2096" spans="59:66" x14ac:dyDescent="0.25">
      <c r="BG2096" s="50" t="str">
        <f t="shared" si="407"/>
        <v>2022FevereiroRússia</v>
      </c>
      <c r="BH2096" s="2">
        <v>2022</v>
      </c>
      <c r="BI2096" s="55" t="s">
        <v>55</v>
      </c>
      <c r="BJ2096" s="55" t="str">
        <f t="shared" si="409"/>
        <v>Fevereiro/2022</v>
      </c>
      <c r="BK2096" s="2" t="s">
        <v>38</v>
      </c>
      <c r="BL2096" s="2" t="s">
        <v>34</v>
      </c>
      <c r="BM2096" s="52" t="s">
        <v>1202</v>
      </c>
      <c r="BN2096" s="51">
        <f t="shared" si="408"/>
        <v>0</v>
      </c>
    </row>
    <row r="2097" spans="59:66" x14ac:dyDescent="0.25">
      <c r="BG2097" s="50" t="str">
        <f t="shared" si="407"/>
        <v>2022FevereiroHolanda</v>
      </c>
      <c r="BH2097" s="2">
        <v>2022</v>
      </c>
      <c r="BI2097" s="55" t="s">
        <v>55</v>
      </c>
      <c r="BJ2097" s="55" t="str">
        <f t="shared" si="409"/>
        <v>Fevereiro/2022</v>
      </c>
      <c r="BK2097" s="2" t="s">
        <v>38</v>
      </c>
      <c r="BL2097" s="2" t="s">
        <v>35</v>
      </c>
      <c r="BM2097" s="52" t="s">
        <v>1202</v>
      </c>
      <c r="BN2097" s="51">
        <f t="shared" si="408"/>
        <v>117575.89162373368</v>
      </c>
    </row>
    <row r="2098" spans="59:66" x14ac:dyDescent="0.25">
      <c r="BG2098" s="50" t="str">
        <f t="shared" si="407"/>
        <v>2022FevereiroSuíça</v>
      </c>
      <c r="BH2098" s="2">
        <v>2022</v>
      </c>
      <c r="BI2098" s="55" t="s">
        <v>55</v>
      </c>
      <c r="BJ2098" s="55" t="str">
        <f t="shared" si="409"/>
        <v>Fevereiro/2022</v>
      </c>
      <c r="BK2098" s="2" t="s">
        <v>38</v>
      </c>
      <c r="BL2098" s="2" t="s">
        <v>36</v>
      </c>
      <c r="BM2098" s="52" t="s">
        <v>1202</v>
      </c>
      <c r="BN2098" s="51">
        <f t="shared" si="408"/>
        <v>47030.356649493478</v>
      </c>
    </row>
    <row r="2099" spans="59:66" x14ac:dyDescent="0.25">
      <c r="BG2099" s="50" t="str">
        <f t="shared" si="407"/>
        <v>2022FevereiroSuécia</v>
      </c>
      <c r="BH2099" s="2">
        <v>2022</v>
      </c>
      <c r="BI2099" s="55" t="s">
        <v>55</v>
      </c>
      <c r="BJ2099" s="55" t="str">
        <f t="shared" si="409"/>
        <v>Fevereiro/2022</v>
      </c>
      <c r="BK2099" s="2" t="s">
        <v>38</v>
      </c>
      <c r="BL2099" s="2" t="s">
        <v>37</v>
      </c>
      <c r="BM2099" s="52" t="s">
        <v>1202</v>
      </c>
      <c r="BN2099" s="51">
        <f t="shared" si="408"/>
        <v>94060.713298986957</v>
      </c>
    </row>
    <row r="2100" spans="59:66" x14ac:dyDescent="0.25">
      <c r="BG2100" s="50" t="str">
        <f t="shared" si="407"/>
        <v>2022FevereiroOutros - Europa</v>
      </c>
      <c r="BH2100" s="2">
        <v>2022</v>
      </c>
      <c r="BI2100" s="55" t="s">
        <v>55</v>
      </c>
      <c r="BJ2100" s="55" t="str">
        <f t="shared" si="409"/>
        <v>Fevereiro/2022</v>
      </c>
      <c r="BK2100" s="2" t="s">
        <v>38</v>
      </c>
      <c r="BL2100" s="2" t="s">
        <v>1192</v>
      </c>
      <c r="BM2100" s="52" t="s">
        <v>1202</v>
      </c>
      <c r="BN2100" s="51">
        <f t="shared" si="408"/>
        <v>807841.36495456705</v>
      </c>
    </row>
    <row r="2101" spans="59:66" x14ac:dyDescent="0.25">
      <c r="BG2101" s="50" t="str">
        <f t="shared" si="407"/>
        <v>2022MarçoAlemanha</v>
      </c>
      <c r="BH2101" s="2">
        <v>2022</v>
      </c>
      <c r="BI2101" s="55" t="s">
        <v>56</v>
      </c>
      <c r="BJ2101" s="55" t="str">
        <f t="shared" si="409"/>
        <v>Março/2022</v>
      </c>
      <c r="BK2101" s="2" t="s">
        <v>38</v>
      </c>
      <c r="BL2101" s="2" t="s">
        <v>28</v>
      </c>
      <c r="BM2101" s="52" t="s">
        <v>1202</v>
      </c>
      <c r="BN2101" s="51">
        <f t="shared" si="408"/>
        <v>2630915.6488981857</v>
      </c>
    </row>
    <row r="2102" spans="59:66" x14ac:dyDescent="0.25">
      <c r="BG2102" s="50" t="str">
        <f t="shared" si="407"/>
        <v>2022MarçoFrança</v>
      </c>
      <c r="BH2102" s="2">
        <v>2022</v>
      </c>
      <c r="BI2102" s="55" t="s">
        <v>56</v>
      </c>
      <c r="BJ2102" s="55" t="str">
        <f t="shared" si="409"/>
        <v>Março/2022</v>
      </c>
      <c r="BK2102" s="2" t="s">
        <v>38</v>
      </c>
      <c r="BL2102" s="2" t="s">
        <v>29</v>
      </c>
      <c r="BM2102" s="52" t="s">
        <v>1202</v>
      </c>
      <c r="BN2102" s="51">
        <f t="shared" si="408"/>
        <v>1315457.8244490926</v>
      </c>
    </row>
    <row r="2103" spans="59:66" x14ac:dyDescent="0.25">
      <c r="BG2103" s="50" t="str">
        <f t="shared" si="407"/>
        <v>2022MarçoReino Unido</v>
      </c>
      <c r="BH2103" s="2">
        <v>2022</v>
      </c>
      <c r="BI2103" s="55" t="s">
        <v>56</v>
      </c>
      <c r="BJ2103" s="55" t="str">
        <f t="shared" si="409"/>
        <v>Março/2022</v>
      </c>
      <c r="BK2103" s="2" t="s">
        <v>38</v>
      </c>
      <c r="BL2103" s="2" t="s">
        <v>30</v>
      </c>
      <c r="BM2103" s="52" t="s">
        <v>1202</v>
      </c>
      <c r="BN2103" s="51">
        <f t="shared" si="408"/>
        <v>6577289.1222454645</v>
      </c>
    </row>
    <row r="2104" spans="59:66" x14ac:dyDescent="0.25">
      <c r="BG2104" s="50" t="str">
        <f t="shared" si="407"/>
        <v>2022MarçoItália</v>
      </c>
      <c r="BH2104" s="2">
        <v>2022</v>
      </c>
      <c r="BI2104" s="55" t="s">
        <v>56</v>
      </c>
      <c r="BJ2104" s="55" t="str">
        <f t="shared" si="409"/>
        <v>Março/2022</v>
      </c>
      <c r="BK2104" s="2" t="s">
        <v>38</v>
      </c>
      <c r="BL2104" s="2" t="s">
        <v>31</v>
      </c>
      <c r="BM2104" s="52" t="s">
        <v>1202</v>
      </c>
      <c r="BN2104" s="51">
        <f t="shared" si="408"/>
        <v>789274.69466945564</v>
      </c>
    </row>
    <row r="2105" spans="59:66" x14ac:dyDescent="0.25">
      <c r="BG2105" s="50" t="str">
        <f t="shared" si="407"/>
        <v>2022MarçoEspanha</v>
      </c>
      <c r="BH2105" s="2">
        <v>2022</v>
      </c>
      <c r="BI2105" s="55" t="s">
        <v>56</v>
      </c>
      <c r="BJ2105" s="55" t="str">
        <f t="shared" si="409"/>
        <v>Março/2022</v>
      </c>
      <c r="BK2105" s="2" t="s">
        <v>38</v>
      </c>
      <c r="BL2105" s="2" t="s">
        <v>32</v>
      </c>
      <c r="BM2105" s="52" t="s">
        <v>1202</v>
      </c>
      <c r="BN2105" s="51">
        <f t="shared" si="408"/>
        <v>526183.12977963709</v>
      </c>
    </row>
    <row r="2106" spans="59:66" x14ac:dyDescent="0.25">
      <c r="BG2106" s="50" t="str">
        <f t="shared" si="407"/>
        <v>2022MarçoPolônia</v>
      </c>
      <c r="BH2106" s="2">
        <v>2022</v>
      </c>
      <c r="BI2106" s="55" t="s">
        <v>56</v>
      </c>
      <c r="BJ2106" s="55" t="str">
        <f t="shared" si="409"/>
        <v>Março/2022</v>
      </c>
      <c r="BK2106" s="2" t="s">
        <v>38</v>
      </c>
      <c r="BL2106" s="2" t="s">
        <v>33</v>
      </c>
      <c r="BM2106" s="52" t="s">
        <v>1202</v>
      </c>
      <c r="BN2106" s="51">
        <f t="shared" si="408"/>
        <v>394637.34733472782</v>
      </c>
    </row>
    <row r="2107" spans="59:66" x14ac:dyDescent="0.25">
      <c r="BG2107" s="50" t="str">
        <f t="shared" si="407"/>
        <v>2022MarçoRússia</v>
      </c>
      <c r="BH2107" s="2">
        <v>2022</v>
      </c>
      <c r="BI2107" s="55" t="s">
        <v>56</v>
      </c>
      <c r="BJ2107" s="55" t="str">
        <f t="shared" si="409"/>
        <v>Março/2022</v>
      </c>
      <c r="BK2107" s="2" t="s">
        <v>38</v>
      </c>
      <c r="BL2107" s="2" t="s">
        <v>34</v>
      </c>
      <c r="BM2107" s="52" t="s">
        <v>1202</v>
      </c>
      <c r="BN2107" s="51">
        <f t="shared" si="408"/>
        <v>0</v>
      </c>
    </row>
    <row r="2108" spans="59:66" x14ac:dyDescent="0.25">
      <c r="BG2108" s="50" t="str">
        <f t="shared" si="407"/>
        <v>2022MarçoHolanda</v>
      </c>
      <c r="BH2108" s="2">
        <v>2022</v>
      </c>
      <c r="BI2108" s="55" t="s">
        <v>56</v>
      </c>
      <c r="BJ2108" s="55" t="str">
        <f t="shared" si="409"/>
        <v>Março/2022</v>
      </c>
      <c r="BK2108" s="2" t="s">
        <v>38</v>
      </c>
      <c r="BL2108" s="2" t="s">
        <v>35</v>
      </c>
      <c r="BM2108" s="52" t="s">
        <v>1202</v>
      </c>
      <c r="BN2108" s="51">
        <f t="shared" si="408"/>
        <v>131545.78244490927</v>
      </c>
    </row>
    <row r="2109" spans="59:66" x14ac:dyDescent="0.25">
      <c r="BG2109" s="50" t="str">
        <f t="shared" si="407"/>
        <v>2022MarçoSuíça</v>
      </c>
      <c r="BH2109" s="2">
        <v>2022</v>
      </c>
      <c r="BI2109" s="55" t="s">
        <v>56</v>
      </c>
      <c r="BJ2109" s="55" t="str">
        <f t="shared" si="409"/>
        <v>Março/2022</v>
      </c>
      <c r="BK2109" s="2" t="s">
        <v>38</v>
      </c>
      <c r="BL2109" s="2" t="s">
        <v>36</v>
      </c>
      <c r="BM2109" s="52" t="s">
        <v>1202</v>
      </c>
      <c r="BN2109" s="51">
        <f t="shared" si="408"/>
        <v>52618.312977963709</v>
      </c>
    </row>
    <row r="2110" spans="59:66" x14ac:dyDescent="0.25">
      <c r="BG2110" s="50" t="str">
        <f t="shared" si="407"/>
        <v>2022MarçoSuécia</v>
      </c>
      <c r="BH2110" s="2">
        <v>2022</v>
      </c>
      <c r="BI2110" s="55" t="s">
        <v>56</v>
      </c>
      <c r="BJ2110" s="55" t="str">
        <f t="shared" si="409"/>
        <v>Março/2022</v>
      </c>
      <c r="BK2110" s="2" t="s">
        <v>38</v>
      </c>
      <c r="BL2110" s="2" t="s">
        <v>37</v>
      </c>
      <c r="BM2110" s="52" t="s">
        <v>1202</v>
      </c>
      <c r="BN2110" s="51">
        <f t="shared" si="408"/>
        <v>105236.62595592742</v>
      </c>
    </row>
    <row r="2111" spans="59:66" x14ac:dyDescent="0.25">
      <c r="BG2111" s="50" t="str">
        <f t="shared" si="407"/>
        <v>2022MarçoOutros - Europa</v>
      </c>
      <c r="BH2111" s="2">
        <v>2022</v>
      </c>
      <c r="BI2111" s="55" t="s">
        <v>56</v>
      </c>
      <c r="BJ2111" s="55" t="str">
        <f t="shared" si="409"/>
        <v>Março/2022</v>
      </c>
      <c r="BK2111" s="2" t="s">
        <v>38</v>
      </c>
      <c r="BL2111" s="2" t="s">
        <v>1192</v>
      </c>
      <c r="BM2111" s="52" t="s">
        <v>1202</v>
      </c>
      <c r="BN2111" s="51">
        <f t="shared" si="408"/>
        <v>811359.56406020664</v>
      </c>
    </row>
    <row r="2112" spans="59:66" x14ac:dyDescent="0.25">
      <c r="BG2112" s="50" t="str">
        <f t="shared" si="407"/>
        <v>2022AbrilAlemanha</v>
      </c>
      <c r="BH2112" s="2">
        <v>2022</v>
      </c>
      <c r="BI2112" s="55" t="s">
        <v>57</v>
      </c>
      <c r="BJ2112" s="55" t="str">
        <f t="shared" si="409"/>
        <v>Abril/2022</v>
      </c>
      <c r="BK2112" s="2" t="s">
        <v>38</v>
      </c>
      <c r="BL2112" s="2" t="s">
        <v>28</v>
      </c>
      <c r="BM2112" s="52" t="s">
        <v>1202</v>
      </c>
      <c r="BN2112" s="51">
        <f t="shared" si="408"/>
        <v>2910705.8630570271</v>
      </c>
    </row>
    <row r="2113" spans="59:66" x14ac:dyDescent="0.25">
      <c r="BG2113" s="50" t="str">
        <f t="shared" si="407"/>
        <v>2022AbrilFrança</v>
      </c>
      <c r="BH2113" s="2">
        <v>2022</v>
      </c>
      <c r="BI2113" s="55" t="s">
        <v>57</v>
      </c>
      <c r="BJ2113" s="55" t="str">
        <f t="shared" si="409"/>
        <v>Abril/2022</v>
      </c>
      <c r="BK2113" s="2" t="s">
        <v>38</v>
      </c>
      <c r="BL2113" s="2" t="s">
        <v>29</v>
      </c>
      <c r="BM2113" s="52" t="s">
        <v>1202</v>
      </c>
      <c r="BN2113" s="51">
        <f t="shared" si="408"/>
        <v>1455352.9315285136</v>
      </c>
    </row>
    <row r="2114" spans="59:66" x14ac:dyDescent="0.25">
      <c r="BG2114" s="50" t="str">
        <f t="shared" si="407"/>
        <v>2022AbrilReino Unido</v>
      </c>
      <c r="BH2114" s="2">
        <v>2022</v>
      </c>
      <c r="BI2114" s="55" t="s">
        <v>57</v>
      </c>
      <c r="BJ2114" s="55" t="str">
        <f t="shared" si="409"/>
        <v>Abril/2022</v>
      </c>
      <c r="BK2114" s="2" t="s">
        <v>38</v>
      </c>
      <c r="BL2114" s="2" t="s">
        <v>30</v>
      </c>
      <c r="BM2114" s="52" t="s">
        <v>1202</v>
      </c>
      <c r="BN2114" s="51">
        <f t="shared" si="408"/>
        <v>7276764.6576425703</v>
      </c>
    </row>
    <row r="2115" spans="59:66" x14ac:dyDescent="0.25">
      <c r="BG2115" s="50" t="str">
        <f t="shared" ref="BG2115:BG2178" si="410">BH2115&amp;BI2115&amp;BL2115</f>
        <v>2022AbrilItália</v>
      </c>
      <c r="BH2115" s="2">
        <v>2022</v>
      </c>
      <c r="BI2115" s="55" t="s">
        <v>57</v>
      </c>
      <c r="BJ2115" s="55" t="str">
        <f t="shared" si="409"/>
        <v>Abril/2022</v>
      </c>
      <c r="BK2115" s="2" t="s">
        <v>38</v>
      </c>
      <c r="BL2115" s="2" t="s">
        <v>31</v>
      </c>
      <c r="BM2115" s="52" t="s">
        <v>1202</v>
      </c>
      <c r="BN2115" s="51">
        <f t="shared" ref="BN2115:BN2178" si="411">VLOOKUP(BG2115,AC:AQ,VLOOKUP(BM2115,$BP$2:$BQ$16,2,FALSE),FALSE)</f>
        <v>873211.75891710818</v>
      </c>
    </row>
    <row r="2116" spans="59:66" x14ac:dyDescent="0.25">
      <c r="BG2116" s="50" t="str">
        <f t="shared" si="410"/>
        <v>2022AbrilEspanha</v>
      </c>
      <c r="BH2116" s="2">
        <v>2022</v>
      </c>
      <c r="BI2116" s="55" t="s">
        <v>57</v>
      </c>
      <c r="BJ2116" s="55" t="str">
        <f t="shared" ref="BJ2116:BJ2179" si="412">BI2116&amp;"/"&amp;BH2116</f>
        <v>Abril/2022</v>
      </c>
      <c r="BK2116" s="2" t="s">
        <v>38</v>
      </c>
      <c r="BL2116" s="2" t="s">
        <v>32</v>
      </c>
      <c r="BM2116" s="52" t="s">
        <v>1202</v>
      </c>
      <c r="BN2116" s="51">
        <f t="shared" si="411"/>
        <v>582141.17261140561</v>
      </c>
    </row>
    <row r="2117" spans="59:66" x14ac:dyDescent="0.25">
      <c r="BG2117" s="50" t="str">
        <f t="shared" si="410"/>
        <v>2022AbrilPolônia</v>
      </c>
      <c r="BH2117" s="2">
        <v>2022</v>
      </c>
      <c r="BI2117" s="55" t="s">
        <v>57</v>
      </c>
      <c r="BJ2117" s="55" t="str">
        <f t="shared" si="412"/>
        <v>Abril/2022</v>
      </c>
      <c r="BK2117" s="2" t="s">
        <v>38</v>
      </c>
      <c r="BL2117" s="2" t="s">
        <v>33</v>
      </c>
      <c r="BM2117" s="52" t="s">
        <v>1202</v>
      </c>
      <c r="BN2117" s="51">
        <f t="shared" si="411"/>
        <v>436605.87945855409</v>
      </c>
    </row>
    <row r="2118" spans="59:66" x14ac:dyDescent="0.25">
      <c r="BG2118" s="50" t="str">
        <f t="shared" si="410"/>
        <v>2022AbrilRússia</v>
      </c>
      <c r="BH2118" s="2">
        <v>2022</v>
      </c>
      <c r="BI2118" s="55" t="s">
        <v>57</v>
      </c>
      <c r="BJ2118" s="55" t="str">
        <f t="shared" si="412"/>
        <v>Abril/2022</v>
      </c>
      <c r="BK2118" s="2" t="s">
        <v>38</v>
      </c>
      <c r="BL2118" s="2" t="s">
        <v>34</v>
      </c>
      <c r="BM2118" s="52" t="s">
        <v>1202</v>
      </c>
      <c r="BN2118" s="51">
        <f t="shared" si="411"/>
        <v>0</v>
      </c>
    </row>
    <row r="2119" spans="59:66" x14ac:dyDescent="0.25">
      <c r="BG2119" s="50" t="str">
        <f t="shared" si="410"/>
        <v>2022AbrilHolanda</v>
      </c>
      <c r="BH2119" s="2">
        <v>2022</v>
      </c>
      <c r="BI2119" s="55" t="s">
        <v>57</v>
      </c>
      <c r="BJ2119" s="55" t="str">
        <f t="shared" si="412"/>
        <v>Abril/2022</v>
      </c>
      <c r="BK2119" s="2" t="s">
        <v>38</v>
      </c>
      <c r="BL2119" s="2" t="s">
        <v>35</v>
      </c>
      <c r="BM2119" s="52" t="s">
        <v>1202</v>
      </c>
      <c r="BN2119" s="51">
        <f t="shared" si="411"/>
        <v>145535.2931528514</v>
      </c>
    </row>
    <row r="2120" spans="59:66" x14ac:dyDescent="0.25">
      <c r="BG2120" s="50" t="str">
        <f t="shared" si="410"/>
        <v>2022AbrilSuíça</v>
      </c>
      <c r="BH2120" s="2">
        <v>2022</v>
      </c>
      <c r="BI2120" s="55" t="s">
        <v>57</v>
      </c>
      <c r="BJ2120" s="55" t="str">
        <f t="shared" si="412"/>
        <v>Abril/2022</v>
      </c>
      <c r="BK2120" s="2" t="s">
        <v>38</v>
      </c>
      <c r="BL2120" s="2" t="s">
        <v>36</v>
      </c>
      <c r="BM2120" s="52" t="s">
        <v>1202</v>
      </c>
      <c r="BN2120" s="51">
        <f t="shared" si="411"/>
        <v>58214.117261140549</v>
      </c>
    </row>
    <row r="2121" spans="59:66" x14ac:dyDescent="0.25">
      <c r="BG2121" s="50" t="str">
        <f t="shared" si="410"/>
        <v>2022AbrilSuécia</v>
      </c>
      <c r="BH2121" s="2">
        <v>2022</v>
      </c>
      <c r="BI2121" s="55" t="s">
        <v>57</v>
      </c>
      <c r="BJ2121" s="55" t="str">
        <f t="shared" si="412"/>
        <v>Abril/2022</v>
      </c>
      <c r="BK2121" s="2" t="s">
        <v>38</v>
      </c>
      <c r="BL2121" s="2" t="s">
        <v>37</v>
      </c>
      <c r="BM2121" s="52" t="s">
        <v>1202</v>
      </c>
      <c r="BN2121" s="51">
        <f t="shared" si="411"/>
        <v>111136.04204399561</v>
      </c>
    </row>
    <row r="2122" spans="59:66" x14ac:dyDescent="0.25">
      <c r="BG2122" s="50" t="str">
        <f t="shared" si="410"/>
        <v>2022AbrilOutros - Europa</v>
      </c>
      <c r="BH2122" s="2">
        <v>2022</v>
      </c>
      <c r="BI2122" s="55" t="s">
        <v>57</v>
      </c>
      <c r="BJ2122" s="55" t="str">
        <f t="shared" si="412"/>
        <v>Abril/2022</v>
      </c>
      <c r="BK2122" s="2" t="s">
        <v>38</v>
      </c>
      <c r="BL2122" s="2" t="s">
        <v>1192</v>
      </c>
      <c r="BM2122" s="52" t="s">
        <v>1202</v>
      </c>
      <c r="BN2122" s="51">
        <f t="shared" si="411"/>
        <v>818302.14242396236</v>
      </c>
    </row>
    <row r="2123" spans="59:66" x14ac:dyDescent="0.25">
      <c r="BG2123" s="50" t="str">
        <f t="shared" si="410"/>
        <v>2022MaioAlemanha</v>
      </c>
      <c r="BH2123" s="2">
        <v>2022</v>
      </c>
      <c r="BI2123" s="55" t="s">
        <v>58</v>
      </c>
      <c r="BJ2123" s="55" t="str">
        <f t="shared" si="412"/>
        <v>Maio/2022</v>
      </c>
      <c r="BK2123" s="2" t="s">
        <v>38</v>
      </c>
      <c r="BL2123" s="2" t="s">
        <v>28</v>
      </c>
      <c r="BM2123" s="52" t="s">
        <v>1202</v>
      </c>
      <c r="BN2123" s="51">
        <f t="shared" si="411"/>
        <v>3189999.0025583976</v>
      </c>
    </row>
    <row r="2124" spans="59:66" x14ac:dyDescent="0.25">
      <c r="BG2124" s="50" t="str">
        <f t="shared" si="410"/>
        <v>2022MaioFrança</v>
      </c>
      <c r="BH2124" s="2">
        <v>2022</v>
      </c>
      <c r="BI2124" s="55" t="s">
        <v>58</v>
      </c>
      <c r="BJ2124" s="55" t="str">
        <f t="shared" si="412"/>
        <v>Maio/2022</v>
      </c>
      <c r="BK2124" s="2" t="s">
        <v>38</v>
      </c>
      <c r="BL2124" s="2" t="s">
        <v>29</v>
      </c>
      <c r="BM2124" s="52" t="s">
        <v>1202</v>
      </c>
      <c r="BN2124" s="51">
        <f t="shared" si="411"/>
        <v>1594999.5012791986</v>
      </c>
    </row>
    <row r="2125" spans="59:66" x14ac:dyDescent="0.25">
      <c r="BG2125" s="50" t="str">
        <f t="shared" si="410"/>
        <v>2022MaioReino Unido</v>
      </c>
      <c r="BH2125" s="2">
        <v>2022</v>
      </c>
      <c r="BI2125" s="55" t="s">
        <v>58</v>
      </c>
      <c r="BJ2125" s="55" t="str">
        <f t="shared" si="412"/>
        <v>Maio/2022</v>
      </c>
      <c r="BK2125" s="2" t="s">
        <v>38</v>
      </c>
      <c r="BL2125" s="2" t="s">
        <v>30</v>
      </c>
      <c r="BM2125" s="52" t="s">
        <v>1202</v>
      </c>
      <c r="BN2125" s="51">
        <f t="shared" si="411"/>
        <v>7974997.5063959938</v>
      </c>
    </row>
    <row r="2126" spans="59:66" x14ac:dyDescent="0.25">
      <c r="BG2126" s="50" t="str">
        <f t="shared" si="410"/>
        <v>2022MaioItália</v>
      </c>
      <c r="BH2126" s="2">
        <v>2022</v>
      </c>
      <c r="BI2126" s="55" t="s">
        <v>58</v>
      </c>
      <c r="BJ2126" s="55" t="str">
        <f t="shared" si="412"/>
        <v>Maio/2022</v>
      </c>
      <c r="BK2126" s="2" t="s">
        <v>38</v>
      </c>
      <c r="BL2126" s="2" t="s">
        <v>31</v>
      </c>
      <c r="BM2126" s="52" t="s">
        <v>1202</v>
      </c>
      <c r="BN2126" s="51">
        <f t="shared" si="411"/>
        <v>956999.70076751919</v>
      </c>
    </row>
    <row r="2127" spans="59:66" x14ac:dyDescent="0.25">
      <c r="BG2127" s="50" t="str">
        <f t="shared" si="410"/>
        <v>2022MaioEspanha</v>
      </c>
      <c r="BH2127" s="2">
        <v>2022</v>
      </c>
      <c r="BI2127" s="55" t="s">
        <v>58</v>
      </c>
      <c r="BJ2127" s="55" t="str">
        <f t="shared" si="412"/>
        <v>Maio/2022</v>
      </c>
      <c r="BK2127" s="2" t="s">
        <v>38</v>
      </c>
      <c r="BL2127" s="2" t="s">
        <v>32</v>
      </c>
      <c r="BM2127" s="52" t="s">
        <v>1202</v>
      </c>
      <c r="BN2127" s="51">
        <f t="shared" si="411"/>
        <v>637999.8005116795</v>
      </c>
    </row>
    <row r="2128" spans="59:66" x14ac:dyDescent="0.25">
      <c r="BG2128" s="50" t="str">
        <f t="shared" si="410"/>
        <v>2022MaioPolônia</v>
      </c>
      <c r="BH2128" s="2">
        <v>2022</v>
      </c>
      <c r="BI2128" s="55" t="s">
        <v>58</v>
      </c>
      <c r="BJ2128" s="55" t="str">
        <f t="shared" si="412"/>
        <v>Maio/2022</v>
      </c>
      <c r="BK2128" s="2" t="s">
        <v>38</v>
      </c>
      <c r="BL2128" s="2" t="s">
        <v>33</v>
      </c>
      <c r="BM2128" s="52" t="s">
        <v>1202</v>
      </c>
      <c r="BN2128" s="51">
        <f t="shared" si="411"/>
        <v>478499.85038375953</v>
      </c>
    </row>
    <row r="2129" spans="59:66" x14ac:dyDescent="0.25">
      <c r="BG2129" s="50" t="str">
        <f t="shared" si="410"/>
        <v>2022MaioRússia</v>
      </c>
      <c r="BH2129" s="2">
        <v>2022</v>
      </c>
      <c r="BI2129" s="55" t="s">
        <v>58</v>
      </c>
      <c r="BJ2129" s="55" t="str">
        <f t="shared" si="412"/>
        <v>Maio/2022</v>
      </c>
      <c r="BK2129" s="2" t="s">
        <v>38</v>
      </c>
      <c r="BL2129" s="2" t="s">
        <v>34</v>
      </c>
      <c r="BM2129" s="52" t="s">
        <v>1202</v>
      </c>
      <c r="BN2129" s="51">
        <f t="shared" si="411"/>
        <v>0</v>
      </c>
    </row>
    <row r="2130" spans="59:66" x14ac:dyDescent="0.25">
      <c r="BG2130" s="50" t="str">
        <f t="shared" si="410"/>
        <v>2022MaioHolanda</v>
      </c>
      <c r="BH2130" s="2">
        <v>2022</v>
      </c>
      <c r="BI2130" s="55" t="s">
        <v>58</v>
      </c>
      <c r="BJ2130" s="55" t="str">
        <f t="shared" si="412"/>
        <v>Maio/2022</v>
      </c>
      <c r="BK2130" s="2" t="s">
        <v>38</v>
      </c>
      <c r="BL2130" s="2" t="s">
        <v>35</v>
      </c>
      <c r="BM2130" s="52" t="s">
        <v>1202</v>
      </c>
      <c r="BN2130" s="51">
        <f t="shared" si="411"/>
        <v>159499.95012791984</v>
      </c>
    </row>
    <row r="2131" spans="59:66" x14ac:dyDescent="0.25">
      <c r="BG2131" s="50" t="str">
        <f t="shared" si="410"/>
        <v>2022MaioSuíça</v>
      </c>
      <c r="BH2131" s="2">
        <v>2022</v>
      </c>
      <c r="BI2131" s="55" t="s">
        <v>58</v>
      </c>
      <c r="BJ2131" s="55" t="str">
        <f t="shared" si="412"/>
        <v>Maio/2022</v>
      </c>
      <c r="BK2131" s="2" t="s">
        <v>38</v>
      </c>
      <c r="BL2131" s="2" t="s">
        <v>36</v>
      </c>
      <c r="BM2131" s="52" t="s">
        <v>1202</v>
      </c>
      <c r="BN2131" s="51">
        <f t="shared" si="411"/>
        <v>63799.98005116795</v>
      </c>
    </row>
    <row r="2132" spans="59:66" x14ac:dyDescent="0.25">
      <c r="BG2132" s="50" t="str">
        <f t="shared" si="410"/>
        <v>2022MaioSuécia</v>
      </c>
      <c r="BH2132" s="2">
        <v>2022</v>
      </c>
      <c r="BI2132" s="55" t="s">
        <v>58</v>
      </c>
      <c r="BJ2132" s="55" t="str">
        <f t="shared" si="412"/>
        <v>Maio/2022</v>
      </c>
      <c r="BK2132" s="2" t="s">
        <v>38</v>
      </c>
      <c r="BL2132" s="2" t="s">
        <v>37</v>
      </c>
      <c r="BM2132" s="52" t="s">
        <v>1202</v>
      </c>
      <c r="BN2132" s="51">
        <f t="shared" si="411"/>
        <v>116966.63009380791</v>
      </c>
    </row>
    <row r="2133" spans="59:66" x14ac:dyDescent="0.25">
      <c r="BG2133" s="50" t="str">
        <f t="shared" si="410"/>
        <v>2022MaioOutros - Europa</v>
      </c>
      <c r="BH2133" s="2">
        <v>2022</v>
      </c>
      <c r="BI2133" s="55" t="s">
        <v>58</v>
      </c>
      <c r="BJ2133" s="55" t="str">
        <f t="shared" si="412"/>
        <v>Maio/2022</v>
      </c>
      <c r="BK2133" s="2" t="s">
        <v>38</v>
      </c>
      <c r="BL2133" s="2" t="s">
        <v>1192</v>
      </c>
      <c r="BM2133" s="52" t="s">
        <v>1202</v>
      </c>
      <c r="BN2133" s="51">
        <f t="shared" si="411"/>
        <v>827659.74120924226</v>
      </c>
    </row>
    <row r="2134" spans="59:66" x14ac:dyDescent="0.25">
      <c r="BG2134" s="50" t="str">
        <f t="shared" si="410"/>
        <v>2022JunhoAlemanha</v>
      </c>
      <c r="BH2134" s="2">
        <v>2022</v>
      </c>
      <c r="BI2134" s="55" t="s">
        <v>59</v>
      </c>
      <c r="BJ2134" s="55" t="str">
        <f t="shared" si="412"/>
        <v>Junho/2022</v>
      </c>
      <c r="BK2134" s="2" t="s">
        <v>38</v>
      </c>
      <c r="BL2134" s="2" t="s">
        <v>28</v>
      </c>
      <c r="BM2134" s="52" t="s">
        <v>1202</v>
      </c>
      <c r="BN2134" s="51">
        <f t="shared" si="411"/>
        <v>3466125.108959578</v>
      </c>
    </row>
    <row r="2135" spans="59:66" x14ac:dyDescent="0.25">
      <c r="BG2135" s="50" t="str">
        <f t="shared" si="410"/>
        <v>2022JunhoFrança</v>
      </c>
      <c r="BH2135" s="2">
        <v>2022</v>
      </c>
      <c r="BI2135" s="55" t="s">
        <v>59</v>
      </c>
      <c r="BJ2135" s="55" t="str">
        <f t="shared" si="412"/>
        <v>Junho/2022</v>
      </c>
      <c r="BK2135" s="2" t="s">
        <v>38</v>
      </c>
      <c r="BL2135" s="2" t="s">
        <v>29</v>
      </c>
      <c r="BM2135" s="52" t="s">
        <v>1202</v>
      </c>
      <c r="BN2135" s="51">
        <f t="shared" si="411"/>
        <v>1733062.5544797892</v>
      </c>
    </row>
    <row r="2136" spans="59:66" x14ac:dyDescent="0.25">
      <c r="BG2136" s="50" t="str">
        <f t="shared" si="410"/>
        <v>2022JunhoReino Unido</v>
      </c>
      <c r="BH2136" s="2">
        <v>2022</v>
      </c>
      <c r="BI2136" s="55" t="s">
        <v>59</v>
      </c>
      <c r="BJ2136" s="55" t="str">
        <f t="shared" si="412"/>
        <v>Junho/2022</v>
      </c>
      <c r="BK2136" s="2" t="s">
        <v>38</v>
      </c>
      <c r="BL2136" s="2" t="s">
        <v>30</v>
      </c>
      <c r="BM2136" s="52" t="s">
        <v>1202</v>
      </c>
      <c r="BN2136" s="51">
        <f t="shared" si="411"/>
        <v>8665312.7723989468</v>
      </c>
    </row>
    <row r="2137" spans="59:66" x14ac:dyDescent="0.25">
      <c r="BG2137" s="50" t="str">
        <f t="shared" si="410"/>
        <v>2022JunhoItália</v>
      </c>
      <c r="BH2137" s="2">
        <v>2022</v>
      </c>
      <c r="BI2137" s="55" t="s">
        <v>59</v>
      </c>
      <c r="BJ2137" s="55" t="str">
        <f t="shared" si="412"/>
        <v>Junho/2022</v>
      </c>
      <c r="BK2137" s="2" t="s">
        <v>38</v>
      </c>
      <c r="BL2137" s="2" t="s">
        <v>31</v>
      </c>
      <c r="BM2137" s="52" t="s">
        <v>1202</v>
      </c>
      <c r="BN2137" s="51">
        <f t="shared" si="411"/>
        <v>1039837.5326878735</v>
      </c>
    </row>
    <row r="2138" spans="59:66" x14ac:dyDescent="0.25">
      <c r="BG2138" s="50" t="str">
        <f t="shared" si="410"/>
        <v>2022JunhoEspanha</v>
      </c>
      <c r="BH2138" s="2">
        <v>2022</v>
      </c>
      <c r="BI2138" s="55" t="s">
        <v>59</v>
      </c>
      <c r="BJ2138" s="55" t="str">
        <f t="shared" si="412"/>
        <v>Junho/2022</v>
      </c>
      <c r="BK2138" s="2" t="s">
        <v>38</v>
      </c>
      <c r="BL2138" s="2" t="s">
        <v>32</v>
      </c>
      <c r="BM2138" s="52" t="s">
        <v>1202</v>
      </c>
      <c r="BN2138" s="51">
        <f t="shared" si="411"/>
        <v>693225.02179191553</v>
      </c>
    </row>
    <row r="2139" spans="59:66" x14ac:dyDescent="0.25">
      <c r="BG2139" s="50" t="str">
        <f t="shared" si="410"/>
        <v>2022JunhoPolônia</v>
      </c>
      <c r="BH2139" s="2">
        <v>2022</v>
      </c>
      <c r="BI2139" s="55" t="s">
        <v>59</v>
      </c>
      <c r="BJ2139" s="55" t="str">
        <f t="shared" si="412"/>
        <v>Junho/2022</v>
      </c>
      <c r="BK2139" s="2" t="s">
        <v>38</v>
      </c>
      <c r="BL2139" s="2" t="s">
        <v>33</v>
      </c>
      <c r="BM2139" s="52" t="s">
        <v>1202</v>
      </c>
      <c r="BN2139" s="51">
        <f t="shared" si="411"/>
        <v>533250.01676301216</v>
      </c>
    </row>
    <row r="2140" spans="59:66" x14ac:dyDescent="0.25">
      <c r="BG2140" s="50" t="str">
        <f t="shared" si="410"/>
        <v>2022JunhoRússia</v>
      </c>
      <c r="BH2140" s="2">
        <v>2022</v>
      </c>
      <c r="BI2140" s="55" t="s">
        <v>59</v>
      </c>
      <c r="BJ2140" s="55" t="str">
        <f t="shared" si="412"/>
        <v>Junho/2022</v>
      </c>
      <c r="BK2140" s="2" t="s">
        <v>38</v>
      </c>
      <c r="BL2140" s="2" t="s">
        <v>34</v>
      </c>
      <c r="BM2140" s="52" t="s">
        <v>1202</v>
      </c>
      <c r="BN2140" s="51">
        <f t="shared" si="411"/>
        <v>0</v>
      </c>
    </row>
    <row r="2141" spans="59:66" x14ac:dyDescent="0.25">
      <c r="BG2141" s="50" t="str">
        <f t="shared" si="410"/>
        <v>2022JunhoHolanda</v>
      </c>
      <c r="BH2141" s="2">
        <v>2022</v>
      </c>
      <c r="BI2141" s="55" t="s">
        <v>59</v>
      </c>
      <c r="BJ2141" s="55" t="str">
        <f t="shared" si="412"/>
        <v>Junho/2022</v>
      </c>
      <c r="BK2141" s="2" t="s">
        <v>38</v>
      </c>
      <c r="BL2141" s="2" t="s">
        <v>35</v>
      </c>
      <c r="BM2141" s="52" t="s">
        <v>1202</v>
      </c>
      <c r="BN2141" s="51">
        <f t="shared" si="411"/>
        <v>173306.25544797894</v>
      </c>
    </row>
    <row r="2142" spans="59:66" x14ac:dyDescent="0.25">
      <c r="BG2142" s="50" t="str">
        <f t="shared" si="410"/>
        <v>2022JunhoSuíça</v>
      </c>
      <c r="BH2142" s="2">
        <v>2022</v>
      </c>
      <c r="BI2142" s="55" t="s">
        <v>59</v>
      </c>
      <c r="BJ2142" s="55" t="str">
        <f t="shared" si="412"/>
        <v>Junho/2022</v>
      </c>
      <c r="BK2142" s="2" t="s">
        <v>38</v>
      </c>
      <c r="BL2142" s="2" t="s">
        <v>36</v>
      </c>
      <c r="BM2142" s="52" t="s">
        <v>1202</v>
      </c>
      <c r="BN2142" s="51">
        <f t="shared" si="411"/>
        <v>69322.502179191593</v>
      </c>
    </row>
    <row r="2143" spans="59:66" x14ac:dyDescent="0.25">
      <c r="BG2143" s="50" t="str">
        <f t="shared" si="410"/>
        <v>2022JunhoSuécia</v>
      </c>
      <c r="BH2143" s="2">
        <v>2022</v>
      </c>
      <c r="BI2143" s="55" t="s">
        <v>59</v>
      </c>
      <c r="BJ2143" s="55" t="str">
        <f t="shared" si="412"/>
        <v>Junho/2022</v>
      </c>
      <c r="BK2143" s="2" t="s">
        <v>38</v>
      </c>
      <c r="BL2143" s="2" t="s">
        <v>37</v>
      </c>
      <c r="BM2143" s="52" t="s">
        <v>1202</v>
      </c>
      <c r="BN2143" s="51">
        <f t="shared" si="411"/>
        <v>122647.50385549277</v>
      </c>
    </row>
    <row r="2144" spans="59:66" x14ac:dyDescent="0.25">
      <c r="BG2144" s="50" t="str">
        <f t="shared" si="410"/>
        <v>2022JunhoOutros - Europa</v>
      </c>
      <c r="BH2144" s="2">
        <v>2022</v>
      </c>
      <c r="BI2144" s="55" t="s">
        <v>59</v>
      </c>
      <c r="BJ2144" s="55" t="str">
        <f t="shared" si="412"/>
        <v>Junho/2022</v>
      </c>
      <c r="BK2144" s="2" t="s">
        <v>38</v>
      </c>
      <c r="BL2144" s="2" t="s">
        <v>1192</v>
      </c>
      <c r="BM2144" s="52" t="s">
        <v>1202</v>
      </c>
      <c r="BN2144" s="51">
        <f t="shared" si="411"/>
        <v>838784.20009646332</v>
      </c>
    </row>
    <row r="2145" spans="59:66" x14ac:dyDescent="0.25">
      <c r="BG2145" s="50" t="str">
        <f t="shared" si="410"/>
        <v>2022JulhoAlemanha</v>
      </c>
      <c r="BH2145" s="2">
        <v>2022</v>
      </c>
      <c r="BI2145" s="55" t="s">
        <v>60</v>
      </c>
      <c r="BJ2145" s="55" t="str">
        <f t="shared" si="412"/>
        <v>Julho/2022</v>
      </c>
      <c r="BK2145" s="2" t="s">
        <v>38</v>
      </c>
      <c r="BL2145" s="2" t="s">
        <v>28</v>
      </c>
      <c r="BM2145" s="52" t="s">
        <v>1202</v>
      </c>
      <c r="BN2145" s="51">
        <f t="shared" si="411"/>
        <v>3741962.0499153761</v>
      </c>
    </row>
    <row r="2146" spans="59:66" x14ac:dyDescent="0.25">
      <c r="BG2146" s="50" t="str">
        <f t="shared" si="410"/>
        <v>2022JulhoFrança</v>
      </c>
      <c r="BH2146" s="2">
        <v>2022</v>
      </c>
      <c r="BI2146" s="55" t="s">
        <v>60</v>
      </c>
      <c r="BJ2146" s="55" t="str">
        <f t="shared" si="412"/>
        <v>Julho/2022</v>
      </c>
      <c r="BK2146" s="2" t="s">
        <v>38</v>
      </c>
      <c r="BL2146" s="2" t="s">
        <v>29</v>
      </c>
      <c r="BM2146" s="52" t="s">
        <v>1202</v>
      </c>
      <c r="BN2146" s="51">
        <f t="shared" si="411"/>
        <v>1870981.0249576881</v>
      </c>
    </row>
    <row r="2147" spans="59:66" x14ac:dyDescent="0.25">
      <c r="BG2147" s="50" t="str">
        <f t="shared" si="410"/>
        <v>2022JulhoReino Unido</v>
      </c>
      <c r="BH2147" s="2">
        <v>2022</v>
      </c>
      <c r="BI2147" s="55" t="s">
        <v>60</v>
      </c>
      <c r="BJ2147" s="55" t="str">
        <f t="shared" si="412"/>
        <v>Julho/2022</v>
      </c>
      <c r="BK2147" s="2" t="s">
        <v>38</v>
      </c>
      <c r="BL2147" s="2" t="s">
        <v>30</v>
      </c>
      <c r="BM2147" s="52" t="s">
        <v>1202</v>
      </c>
      <c r="BN2147" s="51">
        <f t="shared" si="411"/>
        <v>9354905.1247884408</v>
      </c>
    </row>
    <row r="2148" spans="59:66" x14ac:dyDescent="0.25">
      <c r="BG2148" s="50" t="str">
        <f t="shared" si="410"/>
        <v>2022JulhoItália</v>
      </c>
      <c r="BH2148" s="2">
        <v>2022</v>
      </c>
      <c r="BI2148" s="55" t="s">
        <v>60</v>
      </c>
      <c r="BJ2148" s="55" t="str">
        <f t="shared" si="412"/>
        <v>Julho/2022</v>
      </c>
      <c r="BK2148" s="2" t="s">
        <v>38</v>
      </c>
      <c r="BL2148" s="2" t="s">
        <v>31</v>
      </c>
      <c r="BM2148" s="52" t="s">
        <v>1202</v>
      </c>
      <c r="BN2148" s="51">
        <f t="shared" si="411"/>
        <v>1122588.6149746131</v>
      </c>
    </row>
    <row r="2149" spans="59:66" x14ac:dyDescent="0.25">
      <c r="BG2149" s="50" t="str">
        <f t="shared" si="410"/>
        <v>2022JulhoEspanha</v>
      </c>
      <c r="BH2149" s="2">
        <v>2022</v>
      </c>
      <c r="BI2149" s="55" t="s">
        <v>60</v>
      </c>
      <c r="BJ2149" s="55" t="str">
        <f t="shared" si="412"/>
        <v>Julho/2022</v>
      </c>
      <c r="BK2149" s="2" t="s">
        <v>38</v>
      </c>
      <c r="BL2149" s="2" t="s">
        <v>32</v>
      </c>
      <c r="BM2149" s="52" t="s">
        <v>1202</v>
      </c>
      <c r="BN2149" s="51">
        <f t="shared" si="411"/>
        <v>748392.40998307522</v>
      </c>
    </row>
    <row r="2150" spans="59:66" x14ac:dyDescent="0.25">
      <c r="BG2150" s="50" t="str">
        <f t="shared" si="410"/>
        <v>2022JulhoPolônia</v>
      </c>
      <c r="BH2150" s="2">
        <v>2022</v>
      </c>
      <c r="BI2150" s="55" t="s">
        <v>60</v>
      </c>
      <c r="BJ2150" s="55" t="str">
        <f t="shared" si="412"/>
        <v>Julho/2022</v>
      </c>
      <c r="BK2150" s="2" t="s">
        <v>38</v>
      </c>
      <c r="BL2150" s="2" t="s">
        <v>33</v>
      </c>
      <c r="BM2150" s="52" t="s">
        <v>1202</v>
      </c>
      <c r="BN2150" s="51">
        <f t="shared" si="411"/>
        <v>588022.60784384492</v>
      </c>
    </row>
    <row r="2151" spans="59:66" x14ac:dyDescent="0.25">
      <c r="BG2151" s="50" t="str">
        <f t="shared" si="410"/>
        <v>2022JulhoRússia</v>
      </c>
      <c r="BH2151" s="2">
        <v>2022</v>
      </c>
      <c r="BI2151" s="55" t="s">
        <v>60</v>
      </c>
      <c r="BJ2151" s="55" t="str">
        <f t="shared" si="412"/>
        <v>Julho/2022</v>
      </c>
      <c r="BK2151" s="2" t="s">
        <v>38</v>
      </c>
      <c r="BL2151" s="2" t="s">
        <v>34</v>
      </c>
      <c r="BM2151" s="52" t="s">
        <v>1202</v>
      </c>
      <c r="BN2151" s="51">
        <f t="shared" si="411"/>
        <v>0</v>
      </c>
    </row>
    <row r="2152" spans="59:66" x14ac:dyDescent="0.25">
      <c r="BG2152" s="50" t="str">
        <f t="shared" si="410"/>
        <v>2022JulhoHolanda</v>
      </c>
      <c r="BH2152" s="2">
        <v>2022</v>
      </c>
      <c r="BI2152" s="55" t="s">
        <v>60</v>
      </c>
      <c r="BJ2152" s="55" t="str">
        <f t="shared" si="412"/>
        <v>Julho/2022</v>
      </c>
      <c r="BK2152" s="2" t="s">
        <v>38</v>
      </c>
      <c r="BL2152" s="2" t="s">
        <v>35</v>
      </c>
      <c r="BM2152" s="52" t="s">
        <v>1202</v>
      </c>
      <c r="BN2152" s="51">
        <f t="shared" si="411"/>
        <v>187098.10249576884</v>
      </c>
    </row>
    <row r="2153" spans="59:66" x14ac:dyDescent="0.25">
      <c r="BG2153" s="50" t="str">
        <f t="shared" si="410"/>
        <v>2022JulhoSuíça</v>
      </c>
      <c r="BH2153" s="2">
        <v>2022</v>
      </c>
      <c r="BI2153" s="55" t="s">
        <v>60</v>
      </c>
      <c r="BJ2153" s="55" t="str">
        <f t="shared" si="412"/>
        <v>Julho/2022</v>
      </c>
      <c r="BK2153" s="2" t="s">
        <v>38</v>
      </c>
      <c r="BL2153" s="2" t="s">
        <v>36</v>
      </c>
      <c r="BM2153" s="52" t="s">
        <v>1202</v>
      </c>
      <c r="BN2153" s="51">
        <f t="shared" si="411"/>
        <v>74839.240998307549</v>
      </c>
    </row>
    <row r="2154" spans="59:66" x14ac:dyDescent="0.25">
      <c r="BG2154" s="50" t="str">
        <f t="shared" si="410"/>
        <v>2022JulhoSuécia</v>
      </c>
      <c r="BH2154" s="2">
        <v>2022</v>
      </c>
      <c r="BI2154" s="55" t="s">
        <v>60</v>
      </c>
      <c r="BJ2154" s="55" t="str">
        <f t="shared" si="412"/>
        <v>Julho/2022</v>
      </c>
      <c r="BK2154" s="2" t="s">
        <v>38</v>
      </c>
      <c r="BL2154" s="2" t="s">
        <v>37</v>
      </c>
      <c r="BM2154" s="52" t="s">
        <v>1202</v>
      </c>
      <c r="BN2154" s="51">
        <f t="shared" si="411"/>
        <v>128295.84171138433</v>
      </c>
    </row>
    <row r="2155" spans="59:66" x14ac:dyDescent="0.25">
      <c r="BG2155" s="50" t="str">
        <f t="shared" si="410"/>
        <v>2022JulhoOutros - Europa</v>
      </c>
      <c r="BH2155" s="2">
        <v>2022</v>
      </c>
      <c r="BI2155" s="55" t="s">
        <v>60</v>
      </c>
      <c r="BJ2155" s="55" t="str">
        <f t="shared" si="412"/>
        <v>Julho/2022</v>
      </c>
      <c r="BK2155" s="2" t="s">
        <v>38</v>
      </c>
      <c r="BL2155" s="2" t="s">
        <v>1192</v>
      </c>
      <c r="BM2155" s="52" t="s">
        <v>1202</v>
      </c>
      <c r="BN2155" s="51">
        <f t="shared" si="411"/>
        <v>851240.25627330365</v>
      </c>
    </row>
    <row r="2156" spans="59:66" x14ac:dyDescent="0.25">
      <c r="BG2156" s="50" t="str">
        <f t="shared" si="410"/>
        <v>2022AgostoAlemanha</v>
      </c>
      <c r="BH2156" s="2">
        <v>2022</v>
      </c>
      <c r="BI2156" s="55" t="s">
        <v>61</v>
      </c>
      <c r="BJ2156" s="55" t="str">
        <f t="shared" si="412"/>
        <v>Agosto/2022</v>
      </c>
      <c r="BK2156" s="2" t="s">
        <v>38</v>
      </c>
      <c r="BL2156" s="2" t="s">
        <v>28</v>
      </c>
      <c r="BM2156" s="52" t="s">
        <v>1202</v>
      </c>
      <c r="BN2156" s="51">
        <f t="shared" si="411"/>
        <v>4017575.7130413894</v>
      </c>
    </row>
    <row r="2157" spans="59:66" x14ac:dyDescent="0.25">
      <c r="BG2157" s="50" t="str">
        <f t="shared" si="410"/>
        <v>2022AgostoFrança</v>
      </c>
      <c r="BH2157" s="2">
        <v>2022</v>
      </c>
      <c r="BI2157" s="55" t="s">
        <v>61</v>
      </c>
      <c r="BJ2157" s="55" t="str">
        <f t="shared" si="412"/>
        <v>Agosto/2022</v>
      </c>
      <c r="BK2157" s="2" t="s">
        <v>38</v>
      </c>
      <c r="BL2157" s="2" t="s">
        <v>29</v>
      </c>
      <c r="BM2157" s="52" t="s">
        <v>1202</v>
      </c>
      <c r="BN2157" s="51">
        <f t="shared" si="411"/>
        <v>2008787.8565206949</v>
      </c>
    </row>
    <row r="2158" spans="59:66" x14ac:dyDescent="0.25">
      <c r="BG2158" s="50" t="str">
        <f t="shared" si="410"/>
        <v>2022AgostoReino Unido</v>
      </c>
      <c r="BH2158" s="2">
        <v>2022</v>
      </c>
      <c r="BI2158" s="55" t="s">
        <v>61</v>
      </c>
      <c r="BJ2158" s="55" t="str">
        <f t="shared" si="412"/>
        <v>Agosto/2022</v>
      </c>
      <c r="BK2158" s="2" t="s">
        <v>38</v>
      </c>
      <c r="BL2158" s="2" t="s">
        <v>30</v>
      </c>
      <c r="BM2158" s="52" t="s">
        <v>1202</v>
      </c>
      <c r="BN2158" s="51">
        <f t="shared" si="411"/>
        <v>10043939.282603471</v>
      </c>
    </row>
    <row r="2159" spans="59:66" x14ac:dyDescent="0.25">
      <c r="BG2159" s="50" t="str">
        <f t="shared" si="410"/>
        <v>2022AgostoItália</v>
      </c>
      <c r="BH2159" s="2">
        <v>2022</v>
      </c>
      <c r="BI2159" s="55" t="s">
        <v>61</v>
      </c>
      <c r="BJ2159" s="55" t="str">
        <f t="shared" si="412"/>
        <v>Agosto/2022</v>
      </c>
      <c r="BK2159" s="2" t="s">
        <v>38</v>
      </c>
      <c r="BL2159" s="2" t="s">
        <v>31</v>
      </c>
      <c r="BM2159" s="52" t="s">
        <v>1202</v>
      </c>
      <c r="BN2159" s="51">
        <f t="shared" si="411"/>
        <v>1205272.7139124167</v>
      </c>
    </row>
    <row r="2160" spans="59:66" x14ac:dyDescent="0.25">
      <c r="BG2160" s="50" t="str">
        <f t="shared" si="410"/>
        <v>2022AgostoEspanha</v>
      </c>
      <c r="BH2160" s="2">
        <v>2022</v>
      </c>
      <c r="BI2160" s="55" t="s">
        <v>61</v>
      </c>
      <c r="BJ2160" s="55" t="str">
        <f t="shared" si="412"/>
        <v>Agosto/2022</v>
      </c>
      <c r="BK2160" s="2" t="s">
        <v>38</v>
      </c>
      <c r="BL2160" s="2" t="s">
        <v>32</v>
      </c>
      <c r="BM2160" s="52" t="s">
        <v>1202</v>
      </c>
      <c r="BN2160" s="51">
        <f t="shared" si="411"/>
        <v>803515.14260827785</v>
      </c>
    </row>
    <row r="2161" spans="59:66" x14ac:dyDescent="0.25">
      <c r="BG2161" s="50" t="str">
        <f t="shared" si="410"/>
        <v>2022AgostoPolônia</v>
      </c>
      <c r="BH2161" s="2">
        <v>2022</v>
      </c>
      <c r="BI2161" s="55" t="s">
        <v>61</v>
      </c>
      <c r="BJ2161" s="55" t="str">
        <f t="shared" si="412"/>
        <v>Agosto/2022</v>
      </c>
      <c r="BK2161" s="2" t="s">
        <v>38</v>
      </c>
      <c r="BL2161" s="2" t="s">
        <v>33</v>
      </c>
      <c r="BM2161" s="52" t="s">
        <v>1202</v>
      </c>
      <c r="BN2161" s="51">
        <f t="shared" si="411"/>
        <v>642812.11408662214</v>
      </c>
    </row>
    <row r="2162" spans="59:66" x14ac:dyDescent="0.25">
      <c r="BG2162" s="50" t="str">
        <f t="shared" si="410"/>
        <v>2022AgostoRússia</v>
      </c>
      <c r="BH2162" s="2">
        <v>2022</v>
      </c>
      <c r="BI2162" s="55" t="s">
        <v>61</v>
      </c>
      <c r="BJ2162" s="55" t="str">
        <f t="shared" si="412"/>
        <v>Agosto/2022</v>
      </c>
      <c r="BK2162" s="2" t="s">
        <v>38</v>
      </c>
      <c r="BL2162" s="2" t="s">
        <v>34</v>
      </c>
      <c r="BM2162" s="52" t="s">
        <v>1202</v>
      </c>
      <c r="BN2162" s="51">
        <f t="shared" si="411"/>
        <v>0</v>
      </c>
    </row>
    <row r="2163" spans="59:66" x14ac:dyDescent="0.25">
      <c r="BG2163" s="50" t="str">
        <f t="shared" si="410"/>
        <v>2022AgostoHolanda</v>
      </c>
      <c r="BH2163" s="2">
        <v>2022</v>
      </c>
      <c r="BI2163" s="55" t="s">
        <v>61</v>
      </c>
      <c r="BJ2163" s="55" t="str">
        <f t="shared" si="412"/>
        <v>Agosto/2022</v>
      </c>
      <c r="BK2163" s="2" t="s">
        <v>38</v>
      </c>
      <c r="BL2163" s="2" t="s">
        <v>35</v>
      </c>
      <c r="BM2163" s="52" t="s">
        <v>1202</v>
      </c>
      <c r="BN2163" s="51">
        <f t="shared" si="411"/>
        <v>200878.78565206946</v>
      </c>
    </row>
    <row r="2164" spans="59:66" x14ac:dyDescent="0.25">
      <c r="BG2164" s="50" t="str">
        <f t="shared" si="410"/>
        <v>2022AgostoSuíça</v>
      </c>
      <c r="BH2164" s="2">
        <v>2022</v>
      </c>
      <c r="BI2164" s="55" t="s">
        <v>61</v>
      </c>
      <c r="BJ2164" s="55" t="str">
        <f t="shared" si="412"/>
        <v>Agosto/2022</v>
      </c>
      <c r="BK2164" s="2" t="s">
        <v>38</v>
      </c>
      <c r="BL2164" s="2" t="s">
        <v>36</v>
      </c>
      <c r="BM2164" s="52" t="s">
        <v>1202</v>
      </c>
      <c r="BN2164" s="51">
        <f t="shared" si="411"/>
        <v>80351.514260827767</v>
      </c>
    </row>
    <row r="2165" spans="59:66" x14ac:dyDescent="0.25">
      <c r="BG2165" s="50" t="str">
        <f t="shared" si="410"/>
        <v>2022AgostoSuécia</v>
      </c>
      <c r="BH2165" s="2">
        <v>2022</v>
      </c>
      <c r="BI2165" s="55" t="s">
        <v>61</v>
      </c>
      <c r="BJ2165" s="55" t="str">
        <f t="shared" si="412"/>
        <v>Agosto/2022</v>
      </c>
      <c r="BK2165" s="2" t="s">
        <v>38</v>
      </c>
      <c r="BL2165" s="2" t="s">
        <v>37</v>
      </c>
      <c r="BM2165" s="52" t="s">
        <v>1202</v>
      </c>
      <c r="BN2165" s="51">
        <f t="shared" si="411"/>
        <v>133919.19043471297</v>
      </c>
    </row>
    <row r="2166" spans="59:66" x14ac:dyDescent="0.25">
      <c r="BG2166" s="50" t="str">
        <f t="shared" si="410"/>
        <v>2022AgostoOutros - Europa</v>
      </c>
      <c r="BH2166" s="2">
        <v>2022</v>
      </c>
      <c r="BI2166" s="55" t="s">
        <v>61</v>
      </c>
      <c r="BJ2166" s="55" t="str">
        <f t="shared" si="412"/>
        <v>Agosto/2022</v>
      </c>
      <c r="BK2166" s="2" t="s">
        <v>38</v>
      </c>
      <c r="BL2166" s="2" t="s">
        <v>1192</v>
      </c>
      <c r="BM2166" s="52" t="s">
        <v>1202</v>
      </c>
      <c r="BN2166" s="51">
        <f t="shared" si="411"/>
        <v>864724.76610287034</v>
      </c>
    </row>
    <row r="2167" spans="59:66" x14ac:dyDescent="0.25">
      <c r="BG2167" s="50" t="str">
        <f t="shared" si="410"/>
        <v>2022SetembroAlemanha</v>
      </c>
      <c r="BH2167" s="2">
        <v>2022</v>
      </c>
      <c r="BI2167" s="55" t="s">
        <v>62</v>
      </c>
      <c r="BJ2167" s="55" t="str">
        <f t="shared" si="412"/>
        <v>Setembro/2022</v>
      </c>
      <c r="BK2167" s="2" t="s">
        <v>38</v>
      </c>
      <c r="BL2167" s="2" t="s">
        <v>28</v>
      </c>
      <c r="BM2167" s="52" t="s">
        <v>1202</v>
      </c>
      <c r="BN2167" s="51">
        <f t="shared" si="411"/>
        <v>4293013.3835851401</v>
      </c>
    </row>
    <row r="2168" spans="59:66" x14ac:dyDescent="0.25">
      <c r="BG2168" s="50" t="str">
        <f t="shared" si="410"/>
        <v>2022SetembroFrança</v>
      </c>
      <c r="BH2168" s="2">
        <v>2022</v>
      </c>
      <c r="BI2168" s="55" t="s">
        <v>62</v>
      </c>
      <c r="BJ2168" s="55" t="str">
        <f t="shared" si="412"/>
        <v>Setembro/2022</v>
      </c>
      <c r="BK2168" s="2" t="s">
        <v>38</v>
      </c>
      <c r="BL2168" s="2" t="s">
        <v>29</v>
      </c>
      <c r="BM2168" s="52" t="s">
        <v>1202</v>
      </c>
      <c r="BN2168" s="51">
        <f t="shared" si="411"/>
        <v>2146506.6917925701</v>
      </c>
    </row>
    <row r="2169" spans="59:66" x14ac:dyDescent="0.25">
      <c r="BG2169" s="50" t="str">
        <f t="shared" si="410"/>
        <v>2022SetembroReino Unido</v>
      </c>
      <c r="BH2169" s="2">
        <v>2022</v>
      </c>
      <c r="BI2169" s="55" t="s">
        <v>62</v>
      </c>
      <c r="BJ2169" s="55" t="str">
        <f t="shared" si="412"/>
        <v>Setembro/2022</v>
      </c>
      <c r="BK2169" s="2" t="s">
        <v>38</v>
      </c>
      <c r="BL2169" s="2" t="s">
        <v>30</v>
      </c>
      <c r="BM2169" s="52" t="s">
        <v>1202</v>
      </c>
      <c r="BN2169" s="51">
        <f t="shared" si="411"/>
        <v>10732533.458962848</v>
      </c>
    </row>
    <row r="2170" spans="59:66" x14ac:dyDescent="0.25">
      <c r="BG2170" s="50" t="str">
        <f t="shared" si="410"/>
        <v>2022SetembroItália</v>
      </c>
      <c r="BH2170" s="2">
        <v>2022</v>
      </c>
      <c r="BI2170" s="55" t="s">
        <v>62</v>
      </c>
      <c r="BJ2170" s="55" t="str">
        <f t="shared" si="412"/>
        <v>Setembro/2022</v>
      </c>
      <c r="BK2170" s="2" t="s">
        <v>38</v>
      </c>
      <c r="BL2170" s="2" t="s">
        <v>31</v>
      </c>
      <c r="BM2170" s="52" t="s">
        <v>1202</v>
      </c>
      <c r="BN2170" s="51">
        <f t="shared" si="411"/>
        <v>1287904.0150755423</v>
      </c>
    </row>
    <row r="2171" spans="59:66" x14ac:dyDescent="0.25">
      <c r="BG2171" s="50" t="str">
        <f t="shared" si="410"/>
        <v>2022SetembroEspanha</v>
      </c>
      <c r="BH2171" s="2">
        <v>2022</v>
      </c>
      <c r="BI2171" s="55" t="s">
        <v>62</v>
      </c>
      <c r="BJ2171" s="55" t="str">
        <f t="shared" si="412"/>
        <v>Setembro/2022</v>
      </c>
      <c r="BK2171" s="2" t="s">
        <v>38</v>
      </c>
      <c r="BL2171" s="2" t="s">
        <v>32</v>
      </c>
      <c r="BM2171" s="52" t="s">
        <v>1202</v>
      </c>
      <c r="BN2171" s="51">
        <f t="shared" si="411"/>
        <v>858602.67671702802</v>
      </c>
    </row>
    <row r="2172" spans="59:66" x14ac:dyDescent="0.25">
      <c r="BG2172" s="50" t="str">
        <f t="shared" si="410"/>
        <v>2022SetembroPolônia</v>
      </c>
      <c r="BH2172" s="2">
        <v>2022</v>
      </c>
      <c r="BI2172" s="55" t="s">
        <v>62</v>
      </c>
      <c r="BJ2172" s="55" t="str">
        <f t="shared" si="412"/>
        <v>Setembro/2022</v>
      </c>
      <c r="BK2172" s="2" t="s">
        <v>38</v>
      </c>
      <c r="BL2172" s="2" t="s">
        <v>33</v>
      </c>
      <c r="BM2172" s="52" t="s">
        <v>1202</v>
      </c>
      <c r="BN2172" s="51">
        <f t="shared" si="411"/>
        <v>697614.67483258527</v>
      </c>
    </row>
    <row r="2173" spans="59:66" x14ac:dyDescent="0.25">
      <c r="BG2173" s="50" t="str">
        <f t="shared" si="410"/>
        <v>2022SetembroRússia</v>
      </c>
      <c r="BH2173" s="2">
        <v>2022</v>
      </c>
      <c r="BI2173" s="55" t="s">
        <v>62</v>
      </c>
      <c r="BJ2173" s="55" t="str">
        <f t="shared" si="412"/>
        <v>Setembro/2022</v>
      </c>
      <c r="BK2173" s="2" t="s">
        <v>38</v>
      </c>
      <c r="BL2173" s="2" t="s">
        <v>34</v>
      </c>
      <c r="BM2173" s="52" t="s">
        <v>1202</v>
      </c>
      <c r="BN2173" s="51">
        <f t="shared" si="411"/>
        <v>0</v>
      </c>
    </row>
    <row r="2174" spans="59:66" x14ac:dyDescent="0.25">
      <c r="BG2174" s="50" t="str">
        <f t="shared" si="410"/>
        <v>2022SetembroHolanda</v>
      </c>
      <c r="BH2174" s="2">
        <v>2022</v>
      </c>
      <c r="BI2174" s="55" t="s">
        <v>62</v>
      </c>
      <c r="BJ2174" s="55" t="str">
        <f t="shared" si="412"/>
        <v>Setembro/2022</v>
      </c>
      <c r="BK2174" s="2" t="s">
        <v>38</v>
      </c>
      <c r="BL2174" s="2" t="s">
        <v>35</v>
      </c>
      <c r="BM2174" s="52" t="s">
        <v>1202</v>
      </c>
      <c r="BN2174" s="51">
        <f t="shared" si="411"/>
        <v>214650.66917925703</v>
      </c>
    </row>
    <row r="2175" spans="59:66" x14ac:dyDescent="0.25">
      <c r="BG2175" s="50" t="str">
        <f t="shared" si="410"/>
        <v>2022SetembroSuíça</v>
      </c>
      <c r="BH2175" s="2">
        <v>2022</v>
      </c>
      <c r="BI2175" s="55" t="s">
        <v>62</v>
      </c>
      <c r="BJ2175" s="55" t="str">
        <f t="shared" si="412"/>
        <v>Setembro/2022</v>
      </c>
      <c r="BK2175" s="2" t="s">
        <v>38</v>
      </c>
      <c r="BL2175" s="2" t="s">
        <v>36</v>
      </c>
      <c r="BM2175" s="52" t="s">
        <v>1202</v>
      </c>
      <c r="BN2175" s="51">
        <f t="shared" si="411"/>
        <v>85860.267671702823</v>
      </c>
    </row>
    <row r="2176" spans="59:66" x14ac:dyDescent="0.25">
      <c r="BG2176" s="50" t="str">
        <f t="shared" si="410"/>
        <v>2022SetembroSuécia</v>
      </c>
      <c r="BH2176" s="2">
        <v>2022</v>
      </c>
      <c r="BI2176" s="55" t="s">
        <v>62</v>
      </c>
      <c r="BJ2176" s="55" t="str">
        <f t="shared" si="412"/>
        <v>Setembro/2022</v>
      </c>
      <c r="BK2176" s="2" t="s">
        <v>38</v>
      </c>
      <c r="BL2176" s="2" t="s">
        <v>37</v>
      </c>
      <c r="BM2176" s="52" t="s">
        <v>1202</v>
      </c>
      <c r="BN2176" s="51">
        <f t="shared" si="411"/>
        <v>139522.93496651706</v>
      </c>
    </row>
    <row r="2177" spans="59:66" x14ac:dyDescent="0.25">
      <c r="BG2177" s="50" t="str">
        <f t="shared" si="410"/>
        <v>2022SetembroOutros - Europa</v>
      </c>
      <c r="BH2177" s="2">
        <v>2022</v>
      </c>
      <c r="BI2177" s="55" t="s">
        <v>62</v>
      </c>
      <c r="BJ2177" s="55" t="str">
        <f t="shared" si="412"/>
        <v>Setembro/2022</v>
      </c>
      <c r="BK2177" s="2" t="s">
        <v>38</v>
      </c>
      <c r="BL2177" s="2" t="s">
        <v>1192</v>
      </c>
      <c r="BM2177" s="52" t="s">
        <v>1202</v>
      </c>
      <c r="BN2177" s="51">
        <f t="shared" si="411"/>
        <v>879020.11172171822</v>
      </c>
    </row>
    <row r="2178" spans="59:66" x14ac:dyDescent="0.25">
      <c r="BG2178" s="50" t="str">
        <f t="shared" si="410"/>
        <v>2022OutubroAlemanha</v>
      </c>
      <c r="BH2178" s="2">
        <v>2022</v>
      </c>
      <c r="BI2178" s="55" t="s">
        <v>63</v>
      </c>
      <c r="BJ2178" s="55" t="str">
        <f t="shared" si="412"/>
        <v>Outubro/2022</v>
      </c>
      <c r="BK2178" s="2" t="s">
        <v>38</v>
      </c>
      <c r="BL2178" s="2" t="s">
        <v>28</v>
      </c>
      <c r="BM2178" s="52" t="s">
        <v>1202</v>
      </c>
      <c r="BN2178" s="51">
        <f t="shared" si="411"/>
        <v>4568309.8762766449</v>
      </c>
    </row>
    <row r="2179" spans="59:66" x14ac:dyDescent="0.25">
      <c r="BG2179" s="50" t="str">
        <f t="shared" ref="BG2179:BG2242" si="413">BH2179&amp;BI2179&amp;BL2179</f>
        <v>2022OutubroFrança</v>
      </c>
      <c r="BH2179" s="2">
        <v>2022</v>
      </c>
      <c r="BI2179" s="55" t="s">
        <v>63</v>
      </c>
      <c r="BJ2179" s="55" t="str">
        <f t="shared" si="412"/>
        <v>Outubro/2022</v>
      </c>
      <c r="BK2179" s="2" t="s">
        <v>38</v>
      </c>
      <c r="BL2179" s="2" t="s">
        <v>29</v>
      </c>
      <c r="BM2179" s="52" t="s">
        <v>1202</v>
      </c>
      <c r="BN2179" s="51">
        <f t="shared" ref="BN2179:BN2242" si="414">VLOOKUP(BG2179,AC:AQ,VLOOKUP(BM2179,$BP$2:$BQ$16,2,FALSE),FALSE)</f>
        <v>2284154.9381383224</v>
      </c>
    </row>
    <row r="2180" spans="59:66" x14ac:dyDescent="0.25">
      <c r="BG2180" s="50" t="str">
        <f t="shared" si="413"/>
        <v>2022OutubroReino Unido</v>
      </c>
      <c r="BH2180" s="2">
        <v>2022</v>
      </c>
      <c r="BI2180" s="55" t="s">
        <v>63</v>
      </c>
      <c r="BJ2180" s="55" t="str">
        <f t="shared" ref="BJ2180:BJ2243" si="415">BI2180&amp;"/"&amp;BH2180</f>
        <v>Outubro/2022</v>
      </c>
      <c r="BK2180" s="2" t="s">
        <v>38</v>
      </c>
      <c r="BL2180" s="2" t="s">
        <v>30</v>
      </c>
      <c r="BM2180" s="52" t="s">
        <v>1202</v>
      </c>
      <c r="BN2180" s="51">
        <f t="shared" si="414"/>
        <v>11420774.690691613</v>
      </c>
    </row>
    <row r="2181" spans="59:66" x14ac:dyDescent="0.25">
      <c r="BG2181" s="50" t="str">
        <f t="shared" si="413"/>
        <v>2022OutubroItália</v>
      </c>
      <c r="BH2181" s="2">
        <v>2022</v>
      </c>
      <c r="BI2181" s="55" t="s">
        <v>63</v>
      </c>
      <c r="BJ2181" s="55" t="str">
        <f t="shared" si="415"/>
        <v>Outubro/2022</v>
      </c>
      <c r="BK2181" s="2" t="s">
        <v>38</v>
      </c>
      <c r="BL2181" s="2" t="s">
        <v>31</v>
      </c>
      <c r="BM2181" s="52" t="s">
        <v>1202</v>
      </c>
      <c r="BN2181" s="51">
        <f t="shared" si="414"/>
        <v>1370492.9628829933</v>
      </c>
    </row>
    <row r="2182" spans="59:66" x14ac:dyDescent="0.25">
      <c r="BG2182" s="50" t="str">
        <f t="shared" si="413"/>
        <v>2022OutubroEspanha</v>
      </c>
      <c r="BH2182" s="2">
        <v>2022</v>
      </c>
      <c r="BI2182" s="55" t="s">
        <v>63</v>
      </c>
      <c r="BJ2182" s="55" t="str">
        <f t="shared" si="415"/>
        <v>Outubro/2022</v>
      </c>
      <c r="BK2182" s="2" t="s">
        <v>38</v>
      </c>
      <c r="BL2182" s="2" t="s">
        <v>32</v>
      </c>
      <c r="BM2182" s="52" t="s">
        <v>1202</v>
      </c>
      <c r="BN2182" s="51">
        <f t="shared" si="414"/>
        <v>913661.97525532905</v>
      </c>
    </row>
    <row r="2183" spans="59:66" x14ac:dyDescent="0.25">
      <c r="BG2183" s="50" t="str">
        <f t="shared" si="413"/>
        <v>2022OutubroPolônia</v>
      </c>
      <c r="BH2183" s="2">
        <v>2022</v>
      </c>
      <c r="BI2183" s="55" t="s">
        <v>63</v>
      </c>
      <c r="BJ2183" s="55" t="str">
        <f t="shared" si="415"/>
        <v>Outubro/2022</v>
      </c>
      <c r="BK2183" s="2" t="s">
        <v>38</v>
      </c>
      <c r="BL2183" s="2" t="s">
        <v>33</v>
      </c>
      <c r="BM2183" s="52" t="s">
        <v>1202</v>
      </c>
      <c r="BN2183" s="51">
        <f t="shared" si="414"/>
        <v>752427.50903380045</v>
      </c>
    </row>
    <row r="2184" spans="59:66" x14ac:dyDescent="0.25">
      <c r="BG2184" s="50" t="str">
        <f t="shared" si="413"/>
        <v>2022OutubroRússia</v>
      </c>
      <c r="BH2184" s="2">
        <v>2022</v>
      </c>
      <c r="BI2184" s="55" t="s">
        <v>63</v>
      </c>
      <c r="BJ2184" s="55" t="str">
        <f t="shared" si="415"/>
        <v>Outubro/2022</v>
      </c>
      <c r="BK2184" s="2" t="s">
        <v>38</v>
      </c>
      <c r="BL2184" s="2" t="s">
        <v>34</v>
      </c>
      <c r="BM2184" s="52" t="s">
        <v>1202</v>
      </c>
      <c r="BN2184" s="51">
        <f t="shared" si="414"/>
        <v>0</v>
      </c>
    </row>
    <row r="2185" spans="59:66" x14ac:dyDescent="0.25">
      <c r="BG2185" s="50" t="str">
        <f t="shared" si="413"/>
        <v>2022OutubroHolanda</v>
      </c>
      <c r="BH2185" s="2">
        <v>2022</v>
      </c>
      <c r="BI2185" s="55" t="s">
        <v>63</v>
      </c>
      <c r="BJ2185" s="55" t="str">
        <f t="shared" si="415"/>
        <v>Outubro/2022</v>
      </c>
      <c r="BK2185" s="2" t="s">
        <v>38</v>
      </c>
      <c r="BL2185" s="2" t="s">
        <v>35</v>
      </c>
      <c r="BM2185" s="52" t="s">
        <v>1202</v>
      </c>
      <c r="BN2185" s="51">
        <f t="shared" si="414"/>
        <v>228415.49381383226</v>
      </c>
    </row>
    <row r="2186" spans="59:66" x14ac:dyDescent="0.25">
      <c r="BG2186" s="50" t="str">
        <f t="shared" si="413"/>
        <v>2022OutubroSuíça</v>
      </c>
      <c r="BH2186" s="2">
        <v>2022</v>
      </c>
      <c r="BI2186" s="55" t="s">
        <v>63</v>
      </c>
      <c r="BJ2186" s="55" t="str">
        <f t="shared" si="415"/>
        <v>Outubro/2022</v>
      </c>
      <c r="BK2186" s="2" t="s">
        <v>38</v>
      </c>
      <c r="BL2186" s="2" t="s">
        <v>36</v>
      </c>
      <c r="BM2186" s="52" t="s">
        <v>1202</v>
      </c>
      <c r="BN2186" s="51">
        <f t="shared" si="414"/>
        <v>91366.197525532887</v>
      </c>
    </row>
    <row r="2187" spans="59:66" x14ac:dyDescent="0.25">
      <c r="BG2187" s="50" t="str">
        <f t="shared" si="413"/>
        <v>2022OutubroSuécia</v>
      </c>
      <c r="BH2187" s="2">
        <v>2022</v>
      </c>
      <c r="BI2187" s="55" t="s">
        <v>63</v>
      </c>
      <c r="BJ2187" s="55" t="str">
        <f t="shared" si="415"/>
        <v>Outubro/2022</v>
      </c>
      <c r="BK2187" s="2" t="s">
        <v>38</v>
      </c>
      <c r="BL2187" s="2" t="s">
        <v>37</v>
      </c>
      <c r="BM2187" s="52" t="s">
        <v>1202</v>
      </c>
      <c r="BN2187" s="51">
        <f t="shared" si="414"/>
        <v>145111.01959937581</v>
      </c>
    </row>
    <row r="2188" spans="59:66" x14ac:dyDescent="0.25">
      <c r="BG2188" s="50" t="str">
        <f t="shared" si="413"/>
        <v>2022OutubroOutros - Europa</v>
      </c>
      <c r="BH2188" s="2">
        <v>2022</v>
      </c>
      <c r="BI2188" s="55" t="s">
        <v>63</v>
      </c>
      <c r="BJ2188" s="55" t="str">
        <f t="shared" si="415"/>
        <v>Outubro/2022</v>
      </c>
      <c r="BK2188" s="2" t="s">
        <v>38</v>
      </c>
      <c r="BL2188" s="2" t="s">
        <v>1192</v>
      </c>
      <c r="BM2188" s="52" t="s">
        <v>1202</v>
      </c>
      <c r="BN2188" s="51">
        <f t="shared" si="414"/>
        <v>893966.02656902606</v>
      </c>
    </row>
    <row r="2189" spans="59:66" x14ac:dyDescent="0.25">
      <c r="BG2189" s="50" t="str">
        <f t="shared" si="413"/>
        <v>2022NovembroAlemanha</v>
      </c>
      <c r="BH2189" s="2">
        <v>2022</v>
      </c>
      <c r="BI2189" s="55" t="s">
        <v>64</v>
      </c>
      <c r="BJ2189" s="55" t="str">
        <f t="shared" si="415"/>
        <v>Novembro/2022</v>
      </c>
      <c r="BK2189" s="2" t="s">
        <v>38</v>
      </c>
      <c r="BL2189" s="2" t="s">
        <v>28</v>
      </c>
      <c r="BM2189" s="52" t="s">
        <v>1202</v>
      </c>
      <c r="BN2189" s="51">
        <f t="shared" si="414"/>
        <v>4843491.3918453651</v>
      </c>
    </row>
    <row r="2190" spans="59:66" x14ac:dyDescent="0.25">
      <c r="BG2190" s="50" t="str">
        <f t="shared" si="413"/>
        <v>2022NovembroFrança</v>
      </c>
      <c r="BH2190" s="2">
        <v>2022</v>
      </c>
      <c r="BI2190" s="55" t="s">
        <v>64</v>
      </c>
      <c r="BJ2190" s="55" t="str">
        <f t="shared" si="415"/>
        <v>Novembro/2022</v>
      </c>
      <c r="BK2190" s="2" t="s">
        <v>38</v>
      </c>
      <c r="BL2190" s="2" t="s">
        <v>29</v>
      </c>
      <c r="BM2190" s="52" t="s">
        <v>1202</v>
      </c>
      <c r="BN2190" s="51">
        <f t="shared" si="414"/>
        <v>2421745.6959226821</v>
      </c>
    </row>
    <row r="2191" spans="59:66" x14ac:dyDescent="0.25">
      <c r="BG2191" s="50" t="str">
        <f t="shared" si="413"/>
        <v>2022NovembroReino Unido</v>
      </c>
      <c r="BH2191" s="2">
        <v>2022</v>
      </c>
      <c r="BI2191" s="55" t="s">
        <v>64</v>
      </c>
      <c r="BJ2191" s="55" t="str">
        <f t="shared" si="415"/>
        <v>Novembro/2022</v>
      </c>
      <c r="BK2191" s="2" t="s">
        <v>38</v>
      </c>
      <c r="BL2191" s="2" t="s">
        <v>30</v>
      </c>
      <c r="BM2191" s="52" t="s">
        <v>1202</v>
      </c>
      <c r="BN2191" s="51">
        <f t="shared" si="414"/>
        <v>12108728.47961341</v>
      </c>
    </row>
    <row r="2192" spans="59:66" x14ac:dyDescent="0.25">
      <c r="BG2192" s="50" t="str">
        <f t="shared" si="413"/>
        <v>2022NovembroItália</v>
      </c>
      <c r="BH2192" s="2">
        <v>2022</v>
      </c>
      <c r="BI2192" s="55" t="s">
        <v>64</v>
      </c>
      <c r="BJ2192" s="55" t="str">
        <f t="shared" si="415"/>
        <v>Novembro/2022</v>
      </c>
      <c r="BK2192" s="2" t="s">
        <v>38</v>
      </c>
      <c r="BL2192" s="2" t="s">
        <v>31</v>
      </c>
      <c r="BM2192" s="52" t="s">
        <v>1202</v>
      </c>
      <c r="BN2192" s="51">
        <f t="shared" si="414"/>
        <v>1453047.4175536097</v>
      </c>
    </row>
    <row r="2193" spans="59:66" x14ac:dyDescent="0.25">
      <c r="BG2193" s="50" t="str">
        <f t="shared" si="413"/>
        <v>2022NovembroEspanha</v>
      </c>
      <c r="BH2193" s="2">
        <v>2022</v>
      </c>
      <c r="BI2193" s="55" t="s">
        <v>64</v>
      </c>
      <c r="BJ2193" s="55" t="str">
        <f t="shared" si="415"/>
        <v>Novembro/2022</v>
      </c>
      <c r="BK2193" s="2" t="s">
        <v>38</v>
      </c>
      <c r="BL2193" s="2" t="s">
        <v>32</v>
      </c>
      <c r="BM2193" s="52" t="s">
        <v>1202</v>
      </c>
      <c r="BN2193" s="51">
        <f t="shared" si="414"/>
        <v>968698.27836907294</v>
      </c>
    </row>
    <row r="2194" spans="59:66" x14ac:dyDescent="0.25">
      <c r="BG2194" s="50" t="str">
        <f t="shared" si="413"/>
        <v>2022NovembroPolônia</v>
      </c>
      <c r="BH2194" s="2">
        <v>2022</v>
      </c>
      <c r="BI2194" s="55" t="s">
        <v>64</v>
      </c>
      <c r="BJ2194" s="55" t="str">
        <f t="shared" si="415"/>
        <v>Novembro/2022</v>
      </c>
      <c r="BK2194" s="2" t="s">
        <v>38</v>
      </c>
      <c r="BL2194" s="2" t="s">
        <v>33</v>
      </c>
      <c r="BM2194" s="52" t="s">
        <v>1202</v>
      </c>
      <c r="BN2194" s="51">
        <f t="shared" si="414"/>
        <v>807248.56530756061</v>
      </c>
    </row>
    <row r="2195" spans="59:66" x14ac:dyDescent="0.25">
      <c r="BG2195" s="50" t="str">
        <f t="shared" si="413"/>
        <v>2022NovembroRússia</v>
      </c>
      <c r="BH2195" s="2">
        <v>2022</v>
      </c>
      <c r="BI2195" s="55" t="s">
        <v>64</v>
      </c>
      <c r="BJ2195" s="55" t="str">
        <f t="shared" si="415"/>
        <v>Novembro/2022</v>
      </c>
      <c r="BK2195" s="2" t="s">
        <v>38</v>
      </c>
      <c r="BL2195" s="2" t="s">
        <v>34</v>
      </c>
      <c r="BM2195" s="52" t="s">
        <v>1202</v>
      </c>
      <c r="BN2195" s="51">
        <f t="shared" si="414"/>
        <v>0</v>
      </c>
    </row>
    <row r="2196" spans="59:66" x14ac:dyDescent="0.25">
      <c r="BG2196" s="50" t="str">
        <f t="shared" si="413"/>
        <v>2022NovembroHolanda</v>
      </c>
      <c r="BH2196" s="2">
        <v>2022</v>
      </c>
      <c r="BI2196" s="55" t="s">
        <v>64</v>
      </c>
      <c r="BJ2196" s="55" t="str">
        <f t="shared" si="415"/>
        <v>Novembro/2022</v>
      </c>
      <c r="BK2196" s="2" t="s">
        <v>38</v>
      </c>
      <c r="BL2196" s="2" t="s">
        <v>35</v>
      </c>
      <c r="BM2196" s="52" t="s">
        <v>1202</v>
      </c>
      <c r="BN2196" s="51">
        <f t="shared" si="414"/>
        <v>242174.56959226821</v>
      </c>
    </row>
    <row r="2197" spans="59:66" x14ac:dyDescent="0.25">
      <c r="BG2197" s="50" t="str">
        <f t="shared" si="413"/>
        <v>2022NovembroSuíça</v>
      </c>
      <c r="BH2197" s="2">
        <v>2022</v>
      </c>
      <c r="BI2197" s="55" t="s">
        <v>64</v>
      </c>
      <c r="BJ2197" s="55" t="str">
        <f t="shared" si="415"/>
        <v>Novembro/2022</v>
      </c>
      <c r="BK2197" s="2" t="s">
        <v>38</v>
      </c>
      <c r="BL2197" s="2" t="s">
        <v>36</v>
      </c>
      <c r="BM2197" s="52" t="s">
        <v>1202</v>
      </c>
      <c r="BN2197" s="51">
        <f t="shared" si="414"/>
        <v>96869.82783690728</v>
      </c>
    </row>
    <row r="2198" spans="59:66" x14ac:dyDescent="0.25">
      <c r="BG2198" s="50" t="str">
        <f t="shared" si="413"/>
        <v>2022NovembroSuécia</v>
      </c>
      <c r="BH2198" s="2">
        <v>2022</v>
      </c>
      <c r="BI2198" s="55" t="s">
        <v>64</v>
      </c>
      <c r="BJ2198" s="55" t="str">
        <f t="shared" si="415"/>
        <v>Novembro/2022</v>
      </c>
      <c r="BK2198" s="2" t="s">
        <v>38</v>
      </c>
      <c r="BL2198" s="2" t="s">
        <v>37</v>
      </c>
      <c r="BM2198" s="52" t="s">
        <v>1202</v>
      </c>
      <c r="BN2198" s="51">
        <f t="shared" si="414"/>
        <v>150686.39885741135</v>
      </c>
    </row>
    <row r="2199" spans="59:66" x14ac:dyDescent="0.25">
      <c r="BG2199" s="50" t="str">
        <f t="shared" si="413"/>
        <v>2022NovembroOutros - Europa</v>
      </c>
      <c r="BH2199" s="2">
        <v>2022</v>
      </c>
      <c r="BI2199" s="55" t="s">
        <v>64</v>
      </c>
      <c r="BJ2199" s="55" t="str">
        <f t="shared" si="415"/>
        <v>Novembro/2022</v>
      </c>
      <c r="BK2199" s="2" t="s">
        <v>38</v>
      </c>
      <c r="BL2199" s="2" t="s">
        <v>1192</v>
      </c>
      <c r="BM2199" s="52" t="s">
        <v>1202</v>
      </c>
      <c r="BN2199" s="51">
        <f t="shared" si="414"/>
        <v>909441.87016973982</v>
      </c>
    </row>
    <row r="2200" spans="59:66" x14ac:dyDescent="0.25">
      <c r="BG2200" s="50" t="str">
        <f t="shared" si="413"/>
        <v>2022DezembroAlemanha</v>
      </c>
      <c r="BH2200" s="2">
        <v>2022</v>
      </c>
      <c r="BI2200" s="55" t="s">
        <v>65</v>
      </c>
      <c r="BJ2200" s="55" t="str">
        <f t="shared" si="415"/>
        <v>Dezembro/2022</v>
      </c>
      <c r="BK2200" s="2" t="s">
        <v>38</v>
      </c>
      <c r="BL2200" s="2" t="s">
        <v>28</v>
      </c>
      <c r="BM2200" s="52" t="s">
        <v>1202</v>
      </c>
      <c r="BN2200" s="51">
        <f t="shared" si="414"/>
        <v>5118578.0258124713</v>
      </c>
    </row>
    <row r="2201" spans="59:66" x14ac:dyDescent="0.25">
      <c r="BG2201" s="50" t="str">
        <f t="shared" si="413"/>
        <v>2022DezembroFrança</v>
      </c>
      <c r="BH2201" s="2">
        <v>2022</v>
      </c>
      <c r="BI2201" s="55" t="s">
        <v>65</v>
      </c>
      <c r="BJ2201" s="55" t="str">
        <f t="shared" si="415"/>
        <v>Dezembro/2022</v>
      </c>
      <c r="BK2201" s="2" t="s">
        <v>38</v>
      </c>
      <c r="BL2201" s="2" t="s">
        <v>29</v>
      </c>
      <c r="BM2201" s="52" t="s">
        <v>1202</v>
      </c>
      <c r="BN2201" s="51">
        <f t="shared" si="414"/>
        <v>2559289.0129062356</v>
      </c>
    </row>
    <row r="2202" spans="59:66" x14ac:dyDescent="0.25">
      <c r="BG2202" s="50" t="str">
        <f t="shared" si="413"/>
        <v>2022DezembroReino Unido</v>
      </c>
      <c r="BH2202" s="2">
        <v>2022</v>
      </c>
      <c r="BI2202" s="55" t="s">
        <v>65</v>
      </c>
      <c r="BJ2202" s="55" t="str">
        <f t="shared" si="415"/>
        <v>Dezembro/2022</v>
      </c>
      <c r="BK2202" s="2" t="s">
        <v>38</v>
      </c>
      <c r="BL2202" s="2" t="s">
        <v>30</v>
      </c>
      <c r="BM2202" s="52" t="s">
        <v>1202</v>
      </c>
      <c r="BN2202" s="51">
        <f t="shared" si="414"/>
        <v>12796445.064531179</v>
      </c>
    </row>
    <row r="2203" spans="59:66" x14ac:dyDescent="0.25">
      <c r="BG2203" s="50" t="str">
        <f t="shared" si="413"/>
        <v>2022DezembroItália</v>
      </c>
      <c r="BH2203" s="2">
        <v>2022</v>
      </c>
      <c r="BI2203" s="55" t="s">
        <v>65</v>
      </c>
      <c r="BJ2203" s="55" t="str">
        <f t="shared" si="415"/>
        <v>Dezembro/2022</v>
      </c>
      <c r="BK2203" s="2" t="s">
        <v>38</v>
      </c>
      <c r="BL2203" s="2" t="s">
        <v>31</v>
      </c>
      <c r="BM2203" s="52" t="s">
        <v>1202</v>
      </c>
      <c r="BN2203" s="51">
        <f t="shared" si="414"/>
        <v>1535573.4077437418</v>
      </c>
    </row>
    <row r="2204" spans="59:66" x14ac:dyDescent="0.25">
      <c r="BG2204" s="50" t="str">
        <f t="shared" si="413"/>
        <v>2022DezembroEspanha</v>
      </c>
      <c r="BH2204" s="2">
        <v>2022</v>
      </c>
      <c r="BI2204" s="55" t="s">
        <v>65</v>
      </c>
      <c r="BJ2204" s="55" t="str">
        <f t="shared" si="415"/>
        <v>Dezembro/2022</v>
      </c>
      <c r="BK2204" s="2" t="s">
        <v>38</v>
      </c>
      <c r="BL2204" s="2" t="s">
        <v>32</v>
      </c>
      <c r="BM2204" s="52" t="s">
        <v>1202</v>
      </c>
      <c r="BN2204" s="51">
        <f t="shared" si="414"/>
        <v>1023715.6051624941</v>
      </c>
    </row>
    <row r="2205" spans="59:66" x14ac:dyDescent="0.25">
      <c r="BG2205" s="50" t="str">
        <f t="shared" si="413"/>
        <v>2022DezembroPolônia</v>
      </c>
      <c r="BH2205" s="2">
        <v>2022</v>
      </c>
      <c r="BI2205" s="55" t="s">
        <v>65</v>
      </c>
      <c r="BJ2205" s="55" t="str">
        <f t="shared" si="415"/>
        <v>Dezembro/2022</v>
      </c>
      <c r="BK2205" s="2" t="s">
        <v>38</v>
      </c>
      <c r="BL2205" s="2" t="s">
        <v>33</v>
      </c>
      <c r="BM2205" s="52" t="s">
        <v>1202</v>
      </c>
      <c r="BN2205" s="51">
        <f t="shared" si="414"/>
        <v>862076.29908420588</v>
      </c>
    </row>
    <row r="2206" spans="59:66" x14ac:dyDescent="0.25">
      <c r="BG2206" s="50" t="str">
        <f t="shared" si="413"/>
        <v>2022DezembroRússia</v>
      </c>
      <c r="BH2206" s="2">
        <v>2022</v>
      </c>
      <c r="BI2206" s="55" t="s">
        <v>65</v>
      </c>
      <c r="BJ2206" s="55" t="str">
        <f t="shared" si="415"/>
        <v>Dezembro/2022</v>
      </c>
      <c r="BK2206" s="2" t="s">
        <v>38</v>
      </c>
      <c r="BL2206" s="2" t="s">
        <v>34</v>
      </c>
      <c r="BM2206" s="52" t="s">
        <v>1202</v>
      </c>
      <c r="BN2206" s="51">
        <f t="shared" si="414"/>
        <v>0</v>
      </c>
    </row>
    <row r="2207" spans="59:66" x14ac:dyDescent="0.25">
      <c r="BG2207" s="50" t="str">
        <f t="shared" si="413"/>
        <v>2022DezembroHolanda</v>
      </c>
      <c r="BH2207" s="2">
        <v>2022</v>
      </c>
      <c r="BI2207" s="55" t="s">
        <v>65</v>
      </c>
      <c r="BJ2207" s="55" t="str">
        <f t="shared" si="415"/>
        <v>Dezembro/2022</v>
      </c>
      <c r="BK2207" s="2" t="s">
        <v>38</v>
      </c>
      <c r="BL2207" s="2" t="s">
        <v>35</v>
      </c>
      <c r="BM2207" s="52" t="s">
        <v>1202</v>
      </c>
      <c r="BN2207" s="51">
        <f t="shared" si="414"/>
        <v>255928.90129062359</v>
      </c>
    </row>
    <row r="2208" spans="59:66" x14ac:dyDescent="0.25">
      <c r="BG2208" s="50" t="str">
        <f t="shared" si="413"/>
        <v>2022DezembroSuíça</v>
      </c>
      <c r="BH2208" s="2">
        <v>2022</v>
      </c>
      <c r="BI2208" s="55" t="s">
        <v>65</v>
      </c>
      <c r="BJ2208" s="55" t="str">
        <f t="shared" si="415"/>
        <v>Dezembro/2022</v>
      </c>
      <c r="BK2208" s="2" t="s">
        <v>38</v>
      </c>
      <c r="BL2208" s="2" t="s">
        <v>36</v>
      </c>
      <c r="BM2208" s="52" t="s">
        <v>1202</v>
      </c>
      <c r="BN2208" s="51">
        <f t="shared" si="414"/>
        <v>102371.56051624942</v>
      </c>
    </row>
    <row r="2209" spans="59:66" x14ac:dyDescent="0.25">
      <c r="BG2209" s="50" t="str">
        <f t="shared" si="413"/>
        <v>2022DezembroSuécia</v>
      </c>
      <c r="BH2209" s="2">
        <v>2022</v>
      </c>
      <c r="BI2209" s="55" t="s">
        <v>65</v>
      </c>
      <c r="BJ2209" s="55" t="str">
        <f t="shared" si="415"/>
        <v>Dezembro/2022</v>
      </c>
      <c r="BK2209" s="2" t="s">
        <v>38</v>
      </c>
      <c r="BL2209" s="2" t="s">
        <v>37</v>
      </c>
      <c r="BM2209" s="52" t="s">
        <v>1202</v>
      </c>
      <c r="BN2209" s="51">
        <f t="shared" si="414"/>
        <v>156251.3292090123</v>
      </c>
    </row>
    <row r="2210" spans="59:66" x14ac:dyDescent="0.25">
      <c r="BG2210" s="50" t="str">
        <f t="shared" si="413"/>
        <v>2022DezembroOutros - Europa</v>
      </c>
      <c r="BH2210" s="2">
        <v>2022</v>
      </c>
      <c r="BI2210" s="55" t="s">
        <v>65</v>
      </c>
      <c r="BJ2210" s="55" t="str">
        <f t="shared" si="415"/>
        <v>Dezembro/2022</v>
      </c>
      <c r="BK2210" s="2" t="s">
        <v>38</v>
      </c>
      <c r="BL2210" s="2" t="s">
        <v>1192</v>
      </c>
      <c r="BM2210" s="52" t="s">
        <v>1202</v>
      </c>
      <c r="BN2210" s="51">
        <f t="shared" si="414"/>
        <v>925355.0940933727</v>
      </c>
    </row>
    <row r="2211" spans="59:66" x14ac:dyDescent="0.25">
      <c r="BG2211" s="50" t="str">
        <f t="shared" si="413"/>
        <v>2022JaneiroAlemanha</v>
      </c>
      <c r="BH2211" s="2">
        <v>2022</v>
      </c>
      <c r="BI2211" s="55" t="s">
        <v>16</v>
      </c>
      <c r="BJ2211" s="55" t="str">
        <f t="shared" si="415"/>
        <v>Janeiro/2022</v>
      </c>
      <c r="BK2211" s="2" t="s">
        <v>38</v>
      </c>
      <c r="BL2211" s="2" t="s">
        <v>28</v>
      </c>
      <c r="BM2211" s="52" t="s">
        <v>1203</v>
      </c>
      <c r="BN2211" s="51">
        <f t="shared" si="414"/>
        <v>584045.48124553415</v>
      </c>
    </row>
    <row r="2212" spans="59:66" x14ac:dyDescent="0.25">
      <c r="BG2212" s="50" t="str">
        <f t="shared" si="413"/>
        <v>2022JaneiroFrança</v>
      </c>
      <c r="BH2212" s="2">
        <v>2022</v>
      </c>
      <c r="BI2212" s="55" t="s">
        <v>16</v>
      </c>
      <c r="BJ2212" s="55" t="str">
        <f t="shared" si="415"/>
        <v>Janeiro/2022</v>
      </c>
      <c r="BK2212" s="2" t="s">
        <v>38</v>
      </c>
      <c r="BL2212" s="2" t="s">
        <v>29</v>
      </c>
      <c r="BM2212" s="52" t="s">
        <v>1203</v>
      </c>
      <c r="BN2212" s="51">
        <f t="shared" si="414"/>
        <v>467236.38499642728</v>
      </c>
    </row>
    <row r="2213" spans="59:66" x14ac:dyDescent="0.25">
      <c r="BG2213" s="50" t="str">
        <f t="shared" si="413"/>
        <v>2022JaneiroReino Unido</v>
      </c>
      <c r="BH2213" s="2">
        <v>2022</v>
      </c>
      <c r="BI2213" s="55" t="s">
        <v>16</v>
      </c>
      <c r="BJ2213" s="55" t="str">
        <f t="shared" si="415"/>
        <v>Janeiro/2022</v>
      </c>
      <c r="BK2213" s="2" t="s">
        <v>38</v>
      </c>
      <c r="BL2213" s="2" t="s">
        <v>30</v>
      </c>
      <c r="BM2213" s="52" t="s">
        <v>1203</v>
      </c>
      <c r="BN2213" s="51">
        <f t="shared" si="414"/>
        <v>2336181.9249821366</v>
      </c>
    </row>
    <row r="2214" spans="59:66" x14ac:dyDescent="0.25">
      <c r="BG2214" s="50" t="str">
        <f t="shared" si="413"/>
        <v>2022JaneiroItália</v>
      </c>
      <c r="BH2214" s="2">
        <v>2022</v>
      </c>
      <c r="BI2214" s="55" t="s">
        <v>16</v>
      </c>
      <c r="BJ2214" s="55" t="str">
        <f t="shared" si="415"/>
        <v>Janeiro/2022</v>
      </c>
      <c r="BK2214" s="2" t="s">
        <v>38</v>
      </c>
      <c r="BL2214" s="2" t="s">
        <v>31</v>
      </c>
      <c r="BM2214" s="52" t="s">
        <v>1203</v>
      </c>
      <c r="BN2214" s="51">
        <f t="shared" si="414"/>
        <v>350427.28874732053</v>
      </c>
    </row>
    <row r="2215" spans="59:66" x14ac:dyDescent="0.25">
      <c r="BG2215" s="50" t="str">
        <f t="shared" si="413"/>
        <v>2022JaneiroEspanha</v>
      </c>
      <c r="BH2215" s="2">
        <v>2022</v>
      </c>
      <c r="BI2215" s="55" t="s">
        <v>16</v>
      </c>
      <c r="BJ2215" s="55" t="str">
        <f t="shared" si="415"/>
        <v>Janeiro/2022</v>
      </c>
      <c r="BK2215" s="2" t="s">
        <v>38</v>
      </c>
      <c r="BL2215" s="2" t="s">
        <v>32</v>
      </c>
      <c r="BM2215" s="52" t="s">
        <v>1203</v>
      </c>
      <c r="BN2215" s="51">
        <f t="shared" si="414"/>
        <v>233618.19249821361</v>
      </c>
    </row>
    <row r="2216" spans="59:66" x14ac:dyDescent="0.25">
      <c r="BG2216" s="50" t="str">
        <f t="shared" si="413"/>
        <v>2022JaneiroPolônia</v>
      </c>
      <c r="BH2216" s="2">
        <v>2022</v>
      </c>
      <c r="BI2216" s="55" t="s">
        <v>16</v>
      </c>
      <c r="BJ2216" s="55" t="str">
        <f t="shared" si="415"/>
        <v>Janeiro/2022</v>
      </c>
      <c r="BK2216" s="2" t="s">
        <v>38</v>
      </c>
      <c r="BL2216" s="2" t="s">
        <v>33</v>
      </c>
      <c r="BM2216" s="52" t="s">
        <v>1203</v>
      </c>
      <c r="BN2216" s="51">
        <f t="shared" si="414"/>
        <v>116809.09624910681</v>
      </c>
    </row>
    <row r="2217" spans="59:66" x14ac:dyDescent="0.25">
      <c r="BG2217" s="50" t="str">
        <f t="shared" si="413"/>
        <v>2022JaneiroRússia</v>
      </c>
      <c r="BH2217" s="2">
        <v>2022</v>
      </c>
      <c r="BI2217" s="55" t="s">
        <v>16</v>
      </c>
      <c r="BJ2217" s="55" t="str">
        <f t="shared" si="415"/>
        <v>Janeiro/2022</v>
      </c>
      <c r="BK2217" s="2" t="s">
        <v>38</v>
      </c>
      <c r="BL2217" s="2" t="s">
        <v>34</v>
      </c>
      <c r="BM2217" s="52" t="s">
        <v>1203</v>
      </c>
      <c r="BN2217" s="51">
        <f t="shared" si="414"/>
        <v>0</v>
      </c>
    </row>
    <row r="2218" spans="59:66" x14ac:dyDescent="0.25">
      <c r="BG2218" s="50" t="str">
        <f t="shared" si="413"/>
        <v>2022JaneiroHolanda</v>
      </c>
      <c r="BH2218" s="2">
        <v>2022</v>
      </c>
      <c r="BI2218" s="55" t="s">
        <v>16</v>
      </c>
      <c r="BJ2218" s="55" t="str">
        <f t="shared" si="415"/>
        <v>Janeiro/2022</v>
      </c>
      <c r="BK2218" s="2" t="s">
        <v>38</v>
      </c>
      <c r="BL2218" s="2" t="s">
        <v>35</v>
      </c>
      <c r="BM2218" s="52" t="s">
        <v>1203</v>
      </c>
      <c r="BN2218" s="51">
        <f t="shared" si="414"/>
        <v>175213.64437366024</v>
      </c>
    </row>
    <row r="2219" spans="59:66" x14ac:dyDescent="0.25">
      <c r="BG2219" s="50" t="str">
        <f t="shared" si="413"/>
        <v>2022JaneiroSuíça</v>
      </c>
      <c r="BH2219" s="2">
        <v>2022</v>
      </c>
      <c r="BI2219" s="55" t="s">
        <v>16</v>
      </c>
      <c r="BJ2219" s="55" t="str">
        <f t="shared" si="415"/>
        <v>Janeiro/2022</v>
      </c>
      <c r="BK2219" s="2" t="s">
        <v>38</v>
      </c>
      <c r="BL2219" s="2" t="s">
        <v>36</v>
      </c>
      <c r="BM2219" s="52" t="s">
        <v>1203</v>
      </c>
      <c r="BN2219" s="51">
        <f t="shared" si="414"/>
        <v>17521.364437366025</v>
      </c>
    </row>
    <row r="2220" spans="59:66" x14ac:dyDescent="0.25">
      <c r="BG2220" s="50" t="str">
        <f t="shared" si="413"/>
        <v>2022JaneiroSuécia</v>
      </c>
      <c r="BH2220" s="2">
        <v>2022</v>
      </c>
      <c r="BI2220" s="55" t="s">
        <v>16</v>
      </c>
      <c r="BJ2220" s="55" t="str">
        <f t="shared" si="415"/>
        <v>Janeiro/2022</v>
      </c>
      <c r="BK2220" s="2" t="s">
        <v>38</v>
      </c>
      <c r="BL2220" s="2" t="s">
        <v>37</v>
      </c>
      <c r="BM2220" s="52" t="s">
        <v>1203</v>
      </c>
      <c r="BN2220" s="51">
        <f t="shared" si="414"/>
        <v>70085.457749464098</v>
      </c>
    </row>
    <row r="2221" spans="59:66" x14ac:dyDescent="0.25">
      <c r="BG2221" s="50" t="str">
        <f t="shared" si="413"/>
        <v>2022JaneiroOutros - Europa</v>
      </c>
      <c r="BH2221" s="2">
        <v>2022</v>
      </c>
      <c r="BI2221" s="55" t="s">
        <v>16</v>
      </c>
      <c r="BJ2221" s="55" t="str">
        <f t="shared" si="415"/>
        <v>Janeiro/2022</v>
      </c>
      <c r="BK2221" s="2" t="s">
        <v>38</v>
      </c>
      <c r="BL2221" s="2" t="s">
        <v>1192</v>
      </c>
      <c r="BM2221" s="52" t="s">
        <v>1203</v>
      </c>
      <c r="BN2221" s="51">
        <f t="shared" si="414"/>
        <v>357251.39910713665</v>
      </c>
    </row>
    <row r="2222" spans="59:66" x14ac:dyDescent="0.25">
      <c r="BG2222" s="50" t="str">
        <f t="shared" si="413"/>
        <v>2022FevereiroAlemanha</v>
      </c>
      <c r="BH2222" s="2">
        <v>2022</v>
      </c>
      <c r="BI2222" s="55" t="s">
        <v>55</v>
      </c>
      <c r="BJ2222" s="55" t="str">
        <f t="shared" si="415"/>
        <v>Fevereiro/2022</v>
      </c>
      <c r="BK2222" s="2" t="s">
        <v>38</v>
      </c>
      <c r="BL2222" s="2" t="s">
        <v>28</v>
      </c>
      <c r="BM2222" s="52" t="s">
        <v>1203</v>
      </c>
      <c r="BN2222" s="51">
        <f t="shared" si="414"/>
        <v>542792.43836588226</v>
      </c>
    </row>
    <row r="2223" spans="59:66" x14ac:dyDescent="0.25">
      <c r="BG2223" s="50" t="str">
        <f t="shared" si="413"/>
        <v>2022FevereiroFrança</v>
      </c>
      <c r="BH2223" s="2">
        <v>2022</v>
      </c>
      <c r="BI2223" s="55" t="s">
        <v>55</v>
      </c>
      <c r="BJ2223" s="55" t="str">
        <f t="shared" si="415"/>
        <v>Fevereiro/2022</v>
      </c>
      <c r="BK2223" s="2" t="s">
        <v>38</v>
      </c>
      <c r="BL2223" s="2" t="s">
        <v>29</v>
      </c>
      <c r="BM2223" s="52" t="s">
        <v>1203</v>
      </c>
      <c r="BN2223" s="51">
        <f t="shared" si="414"/>
        <v>434233.95069270569</v>
      </c>
    </row>
    <row r="2224" spans="59:66" x14ac:dyDescent="0.25">
      <c r="BG2224" s="50" t="str">
        <f t="shared" si="413"/>
        <v>2022FevereiroReino Unido</v>
      </c>
      <c r="BH2224" s="2">
        <v>2022</v>
      </c>
      <c r="BI2224" s="55" t="s">
        <v>55</v>
      </c>
      <c r="BJ2224" s="55" t="str">
        <f t="shared" si="415"/>
        <v>Fevereiro/2022</v>
      </c>
      <c r="BK2224" s="2" t="s">
        <v>38</v>
      </c>
      <c r="BL2224" s="2" t="s">
        <v>30</v>
      </c>
      <c r="BM2224" s="52" t="s">
        <v>1203</v>
      </c>
      <c r="BN2224" s="51">
        <f t="shared" si="414"/>
        <v>2171169.7534635281</v>
      </c>
    </row>
    <row r="2225" spans="59:66" x14ac:dyDescent="0.25">
      <c r="BG2225" s="50" t="str">
        <f t="shared" si="413"/>
        <v>2022FevereiroItália</v>
      </c>
      <c r="BH2225" s="2">
        <v>2022</v>
      </c>
      <c r="BI2225" s="55" t="s">
        <v>55</v>
      </c>
      <c r="BJ2225" s="55" t="str">
        <f t="shared" si="415"/>
        <v>Fevereiro/2022</v>
      </c>
      <c r="BK2225" s="2" t="s">
        <v>38</v>
      </c>
      <c r="BL2225" s="2" t="s">
        <v>31</v>
      </c>
      <c r="BM2225" s="52" t="s">
        <v>1203</v>
      </c>
      <c r="BN2225" s="51">
        <f t="shared" si="414"/>
        <v>325675.46301952924</v>
      </c>
    </row>
    <row r="2226" spans="59:66" x14ac:dyDescent="0.25">
      <c r="BG2226" s="50" t="str">
        <f t="shared" si="413"/>
        <v>2022FevereiroEspanha</v>
      </c>
      <c r="BH2226" s="2">
        <v>2022</v>
      </c>
      <c r="BI2226" s="55" t="s">
        <v>55</v>
      </c>
      <c r="BJ2226" s="55" t="str">
        <f t="shared" si="415"/>
        <v>Fevereiro/2022</v>
      </c>
      <c r="BK2226" s="2" t="s">
        <v>38</v>
      </c>
      <c r="BL2226" s="2" t="s">
        <v>32</v>
      </c>
      <c r="BM2226" s="52" t="s">
        <v>1203</v>
      </c>
      <c r="BN2226" s="51">
        <f t="shared" si="414"/>
        <v>217116.97534635282</v>
      </c>
    </row>
    <row r="2227" spans="59:66" x14ac:dyDescent="0.25">
      <c r="BG2227" s="50" t="str">
        <f t="shared" si="413"/>
        <v>2022FevereiroPolônia</v>
      </c>
      <c r="BH2227" s="2">
        <v>2022</v>
      </c>
      <c r="BI2227" s="55" t="s">
        <v>55</v>
      </c>
      <c r="BJ2227" s="55" t="str">
        <f t="shared" si="415"/>
        <v>Fevereiro/2022</v>
      </c>
      <c r="BK2227" s="2" t="s">
        <v>38</v>
      </c>
      <c r="BL2227" s="2" t="s">
        <v>33</v>
      </c>
      <c r="BM2227" s="52" t="s">
        <v>1203</v>
      </c>
      <c r="BN2227" s="51">
        <f t="shared" si="414"/>
        <v>108558.48767317644</v>
      </c>
    </row>
    <row r="2228" spans="59:66" x14ac:dyDescent="0.25">
      <c r="BG2228" s="50" t="str">
        <f t="shared" si="413"/>
        <v>2022FevereiroRússia</v>
      </c>
      <c r="BH2228" s="2">
        <v>2022</v>
      </c>
      <c r="BI2228" s="55" t="s">
        <v>55</v>
      </c>
      <c r="BJ2228" s="55" t="str">
        <f t="shared" si="415"/>
        <v>Fevereiro/2022</v>
      </c>
      <c r="BK2228" s="2" t="s">
        <v>38</v>
      </c>
      <c r="BL2228" s="2" t="s">
        <v>34</v>
      </c>
      <c r="BM2228" s="52" t="s">
        <v>1203</v>
      </c>
      <c r="BN2228" s="51">
        <f t="shared" si="414"/>
        <v>0</v>
      </c>
    </row>
    <row r="2229" spans="59:66" x14ac:dyDescent="0.25">
      <c r="BG2229" s="50" t="str">
        <f t="shared" si="413"/>
        <v>2022FevereiroHolanda</v>
      </c>
      <c r="BH2229" s="2">
        <v>2022</v>
      </c>
      <c r="BI2229" s="55" t="s">
        <v>55</v>
      </c>
      <c r="BJ2229" s="55" t="str">
        <f t="shared" si="415"/>
        <v>Fevereiro/2022</v>
      </c>
      <c r="BK2229" s="2" t="s">
        <v>38</v>
      </c>
      <c r="BL2229" s="2" t="s">
        <v>35</v>
      </c>
      <c r="BM2229" s="52" t="s">
        <v>1203</v>
      </c>
      <c r="BN2229" s="51">
        <f t="shared" si="414"/>
        <v>162837.73150976462</v>
      </c>
    </row>
    <row r="2230" spans="59:66" x14ac:dyDescent="0.25">
      <c r="BG2230" s="50" t="str">
        <f t="shared" si="413"/>
        <v>2022FevereiroSuíça</v>
      </c>
      <c r="BH2230" s="2">
        <v>2022</v>
      </c>
      <c r="BI2230" s="55" t="s">
        <v>55</v>
      </c>
      <c r="BJ2230" s="55" t="str">
        <f t="shared" si="415"/>
        <v>Fevereiro/2022</v>
      </c>
      <c r="BK2230" s="2" t="s">
        <v>38</v>
      </c>
      <c r="BL2230" s="2" t="s">
        <v>36</v>
      </c>
      <c r="BM2230" s="52" t="s">
        <v>1203</v>
      </c>
      <c r="BN2230" s="51">
        <f t="shared" si="414"/>
        <v>16404.393692835547</v>
      </c>
    </row>
    <row r="2231" spans="59:66" x14ac:dyDescent="0.25">
      <c r="BG2231" s="50" t="str">
        <f t="shared" si="413"/>
        <v>2022FevereiroSuécia</v>
      </c>
      <c r="BH2231" s="2">
        <v>2022</v>
      </c>
      <c r="BI2231" s="55" t="s">
        <v>55</v>
      </c>
      <c r="BJ2231" s="55" t="str">
        <f t="shared" si="415"/>
        <v>Fevereiro/2022</v>
      </c>
      <c r="BK2231" s="2" t="s">
        <v>38</v>
      </c>
      <c r="BL2231" s="2" t="s">
        <v>37</v>
      </c>
      <c r="BM2231" s="52" t="s">
        <v>1203</v>
      </c>
      <c r="BN2231" s="51">
        <f t="shared" si="414"/>
        <v>65135.092603905861</v>
      </c>
    </row>
    <row r="2232" spans="59:66" x14ac:dyDescent="0.25">
      <c r="BG2232" s="50" t="str">
        <f t="shared" si="413"/>
        <v>2022FevereiroOutros - Europa</v>
      </c>
      <c r="BH2232" s="2">
        <v>2022</v>
      </c>
      <c r="BI2232" s="55" t="s">
        <v>55</v>
      </c>
      <c r="BJ2232" s="55" t="str">
        <f t="shared" si="415"/>
        <v>Fevereiro/2022</v>
      </c>
      <c r="BK2232" s="2" t="s">
        <v>38</v>
      </c>
      <c r="BL2232" s="2" t="s">
        <v>1192</v>
      </c>
      <c r="BM2232" s="52" t="s">
        <v>1203</v>
      </c>
      <c r="BN2232" s="51">
        <f t="shared" si="414"/>
        <v>291859.52659242513</v>
      </c>
    </row>
    <row r="2233" spans="59:66" x14ac:dyDescent="0.25">
      <c r="BG2233" s="50" t="str">
        <f t="shared" si="413"/>
        <v>2022MarçoAlemanha</v>
      </c>
      <c r="BH2233" s="2">
        <v>2022</v>
      </c>
      <c r="BI2233" s="55" t="s">
        <v>56</v>
      </c>
      <c r="BJ2233" s="55" t="str">
        <f t="shared" si="415"/>
        <v>Março/2022</v>
      </c>
      <c r="BK2233" s="2" t="s">
        <v>38</v>
      </c>
      <c r="BL2233" s="2" t="s">
        <v>28</v>
      </c>
      <c r="BM2233" s="52" t="s">
        <v>1203</v>
      </c>
      <c r="BN2233" s="51">
        <f t="shared" si="414"/>
        <v>593543.74248327827</v>
      </c>
    </row>
    <row r="2234" spans="59:66" x14ac:dyDescent="0.25">
      <c r="BG2234" s="50" t="str">
        <f t="shared" si="413"/>
        <v>2022MarçoFrança</v>
      </c>
      <c r="BH2234" s="2">
        <v>2022</v>
      </c>
      <c r="BI2234" s="55" t="s">
        <v>56</v>
      </c>
      <c r="BJ2234" s="55" t="str">
        <f t="shared" si="415"/>
        <v>Março/2022</v>
      </c>
      <c r="BK2234" s="2" t="s">
        <v>38</v>
      </c>
      <c r="BL2234" s="2" t="s">
        <v>29</v>
      </c>
      <c r="BM2234" s="52" t="s">
        <v>1203</v>
      </c>
      <c r="BN2234" s="51">
        <f t="shared" si="414"/>
        <v>474834.99398662261</v>
      </c>
    </row>
    <row r="2235" spans="59:66" x14ac:dyDescent="0.25">
      <c r="BG2235" s="50" t="str">
        <f t="shared" si="413"/>
        <v>2022MarçoReino Unido</v>
      </c>
      <c r="BH2235" s="2">
        <v>2022</v>
      </c>
      <c r="BI2235" s="55" t="s">
        <v>56</v>
      </c>
      <c r="BJ2235" s="55" t="str">
        <f t="shared" si="415"/>
        <v>Março/2022</v>
      </c>
      <c r="BK2235" s="2" t="s">
        <v>38</v>
      </c>
      <c r="BL2235" s="2" t="s">
        <v>30</v>
      </c>
      <c r="BM2235" s="52" t="s">
        <v>1203</v>
      </c>
      <c r="BN2235" s="51">
        <f t="shared" si="414"/>
        <v>2374174.9699331131</v>
      </c>
    </row>
    <row r="2236" spans="59:66" x14ac:dyDescent="0.25">
      <c r="BG2236" s="50" t="str">
        <f t="shared" si="413"/>
        <v>2022MarçoItália</v>
      </c>
      <c r="BH2236" s="2">
        <v>2022</v>
      </c>
      <c r="BI2236" s="55" t="s">
        <v>56</v>
      </c>
      <c r="BJ2236" s="55" t="str">
        <f t="shared" si="415"/>
        <v>Março/2022</v>
      </c>
      <c r="BK2236" s="2" t="s">
        <v>38</v>
      </c>
      <c r="BL2236" s="2" t="s">
        <v>31</v>
      </c>
      <c r="BM2236" s="52" t="s">
        <v>1203</v>
      </c>
      <c r="BN2236" s="51">
        <f t="shared" si="414"/>
        <v>356126.24548996688</v>
      </c>
    </row>
    <row r="2237" spans="59:66" x14ac:dyDescent="0.25">
      <c r="BG2237" s="50" t="str">
        <f t="shared" si="413"/>
        <v>2022MarçoEspanha</v>
      </c>
      <c r="BH2237" s="2">
        <v>2022</v>
      </c>
      <c r="BI2237" s="55" t="s">
        <v>56</v>
      </c>
      <c r="BJ2237" s="55" t="str">
        <f t="shared" si="415"/>
        <v>Março/2022</v>
      </c>
      <c r="BK2237" s="2" t="s">
        <v>38</v>
      </c>
      <c r="BL2237" s="2" t="s">
        <v>32</v>
      </c>
      <c r="BM2237" s="52" t="s">
        <v>1203</v>
      </c>
      <c r="BN2237" s="51">
        <f t="shared" si="414"/>
        <v>237417.49699331133</v>
      </c>
    </row>
    <row r="2238" spans="59:66" x14ac:dyDescent="0.25">
      <c r="BG2238" s="50" t="str">
        <f t="shared" si="413"/>
        <v>2022MarçoPolônia</v>
      </c>
      <c r="BH2238" s="2">
        <v>2022</v>
      </c>
      <c r="BI2238" s="55" t="s">
        <v>56</v>
      </c>
      <c r="BJ2238" s="55" t="str">
        <f t="shared" si="415"/>
        <v>Março/2022</v>
      </c>
      <c r="BK2238" s="2" t="s">
        <v>38</v>
      </c>
      <c r="BL2238" s="2" t="s">
        <v>33</v>
      </c>
      <c r="BM2238" s="52" t="s">
        <v>1203</v>
      </c>
      <c r="BN2238" s="51">
        <f t="shared" si="414"/>
        <v>118708.74849665567</v>
      </c>
    </row>
    <row r="2239" spans="59:66" x14ac:dyDescent="0.25">
      <c r="BG2239" s="50" t="str">
        <f t="shared" si="413"/>
        <v>2022MarçoRússia</v>
      </c>
      <c r="BH2239" s="2">
        <v>2022</v>
      </c>
      <c r="BI2239" s="55" t="s">
        <v>56</v>
      </c>
      <c r="BJ2239" s="55" t="str">
        <f t="shared" si="415"/>
        <v>Março/2022</v>
      </c>
      <c r="BK2239" s="2" t="s">
        <v>38</v>
      </c>
      <c r="BL2239" s="2" t="s">
        <v>34</v>
      </c>
      <c r="BM2239" s="52" t="s">
        <v>1203</v>
      </c>
      <c r="BN2239" s="51">
        <f t="shared" si="414"/>
        <v>0</v>
      </c>
    </row>
    <row r="2240" spans="59:66" x14ac:dyDescent="0.25">
      <c r="BG2240" s="50" t="str">
        <f t="shared" si="413"/>
        <v>2022MarçoHolanda</v>
      </c>
      <c r="BH2240" s="2">
        <v>2022</v>
      </c>
      <c r="BI2240" s="55" t="s">
        <v>56</v>
      </c>
      <c r="BJ2240" s="55" t="str">
        <f t="shared" si="415"/>
        <v>Março/2022</v>
      </c>
      <c r="BK2240" s="2" t="s">
        <v>38</v>
      </c>
      <c r="BL2240" s="2" t="s">
        <v>35</v>
      </c>
      <c r="BM2240" s="52" t="s">
        <v>1203</v>
      </c>
      <c r="BN2240" s="51">
        <f t="shared" si="414"/>
        <v>178063.12274498344</v>
      </c>
    </row>
    <row r="2241" spans="59:66" x14ac:dyDescent="0.25">
      <c r="BG2241" s="50" t="str">
        <f t="shared" si="413"/>
        <v>2022MarçoSuíça</v>
      </c>
      <c r="BH2241" s="2">
        <v>2022</v>
      </c>
      <c r="BI2241" s="55" t="s">
        <v>56</v>
      </c>
      <c r="BJ2241" s="55" t="str">
        <f t="shared" si="415"/>
        <v>Março/2022</v>
      </c>
      <c r="BK2241" s="2" t="s">
        <v>38</v>
      </c>
      <c r="BL2241" s="2" t="s">
        <v>36</v>
      </c>
      <c r="BM2241" s="52" t="s">
        <v>1203</v>
      </c>
      <c r="BN2241" s="51">
        <f t="shared" si="414"/>
        <v>17806.312274498348</v>
      </c>
    </row>
    <row r="2242" spans="59:66" x14ac:dyDescent="0.25">
      <c r="BG2242" s="50" t="str">
        <f t="shared" si="413"/>
        <v>2022MarçoSuécia</v>
      </c>
      <c r="BH2242" s="2">
        <v>2022</v>
      </c>
      <c r="BI2242" s="55" t="s">
        <v>56</v>
      </c>
      <c r="BJ2242" s="55" t="str">
        <f t="shared" si="415"/>
        <v>Março/2022</v>
      </c>
      <c r="BK2242" s="2" t="s">
        <v>38</v>
      </c>
      <c r="BL2242" s="2" t="s">
        <v>37</v>
      </c>
      <c r="BM2242" s="52" t="s">
        <v>1203</v>
      </c>
      <c r="BN2242" s="51">
        <f t="shared" si="414"/>
        <v>71225.249097993394</v>
      </c>
    </row>
    <row r="2243" spans="59:66" x14ac:dyDescent="0.25">
      <c r="BG2243" s="50" t="str">
        <f t="shared" ref="BG2243:BG2306" si="416">BH2243&amp;BI2243&amp;BL2243</f>
        <v>2022MarçoOutros - Europa</v>
      </c>
      <c r="BH2243" s="2">
        <v>2022</v>
      </c>
      <c r="BI2243" s="55" t="s">
        <v>56</v>
      </c>
      <c r="BJ2243" s="55" t="str">
        <f t="shared" si="415"/>
        <v>Março/2022</v>
      </c>
      <c r="BK2243" s="2" t="s">
        <v>38</v>
      </c>
      <c r="BL2243" s="2" t="s">
        <v>1192</v>
      </c>
      <c r="BM2243" s="52" t="s">
        <v>1203</v>
      </c>
      <c r="BN2243" s="51">
        <f t="shared" ref="BN2243:BN2306" si="417">VLOOKUP(BG2243,AC:AQ,VLOOKUP(BM2243,$BP$2:$BQ$16,2,FALSE),FALSE)</f>
        <v>286489.35288594285</v>
      </c>
    </row>
    <row r="2244" spans="59:66" x14ac:dyDescent="0.25">
      <c r="BG2244" s="50" t="str">
        <f t="shared" si="416"/>
        <v>2022AbrilAlemanha</v>
      </c>
      <c r="BH2244" s="2">
        <v>2022</v>
      </c>
      <c r="BI2244" s="55" t="s">
        <v>57</v>
      </c>
      <c r="BJ2244" s="55" t="str">
        <f t="shared" ref="BJ2244:BJ2307" si="418">BI2244&amp;"/"&amp;BH2244</f>
        <v>Abril/2022</v>
      </c>
      <c r="BK2244" s="2" t="s">
        <v>38</v>
      </c>
      <c r="BL2244" s="2" t="s">
        <v>28</v>
      </c>
      <c r="BM2244" s="52" t="s">
        <v>1203</v>
      </c>
      <c r="BN2244" s="51">
        <f t="shared" si="417"/>
        <v>644106.05660315452</v>
      </c>
    </row>
    <row r="2245" spans="59:66" x14ac:dyDescent="0.25">
      <c r="BG2245" s="50" t="str">
        <f t="shared" si="416"/>
        <v>2022AbrilFrança</v>
      </c>
      <c r="BH2245" s="2">
        <v>2022</v>
      </c>
      <c r="BI2245" s="55" t="s">
        <v>57</v>
      </c>
      <c r="BJ2245" s="55" t="str">
        <f t="shared" si="418"/>
        <v>Abril/2022</v>
      </c>
      <c r="BK2245" s="2" t="s">
        <v>38</v>
      </c>
      <c r="BL2245" s="2" t="s">
        <v>29</v>
      </c>
      <c r="BM2245" s="52" t="s">
        <v>1203</v>
      </c>
      <c r="BN2245" s="51">
        <f t="shared" si="417"/>
        <v>515284.84528252349</v>
      </c>
    </row>
    <row r="2246" spans="59:66" x14ac:dyDescent="0.25">
      <c r="BG2246" s="50" t="str">
        <f t="shared" si="416"/>
        <v>2022AbrilReino Unido</v>
      </c>
      <c r="BH2246" s="2">
        <v>2022</v>
      </c>
      <c r="BI2246" s="55" t="s">
        <v>57</v>
      </c>
      <c r="BJ2246" s="55" t="str">
        <f t="shared" si="418"/>
        <v>Abril/2022</v>
      </c>
      <c r="BK2246" s="2" t="s">
        <v>38</v>
      </c>
      <c r="BL2246" s="2" t="s">
        <v>30</v>
      </c>
      <c r="BM2246" s="52" t="s">
        <v>1203</v>
      </c>
      <c r="BN2246" s="51">
        <f t="shared" si="417"/>
        <v>2576424.2264126181</v>
      </c>
    </row>
    <row r="2247" spans="59:66" x14ac:dyDescent="0.25">
      <c r="BG2247" s="50" t="str">
        <f t="shared" si="416"/>
        <v>2022AbrilItália</v>
      </c>
      <c r="BH2247" s="2">
        <v>2022</v>
      </c>
      <c r="BI2247" s="55" t="s">
        <v>57</v>
      </c>
      <c r="BJ2247" s="55" t="str">
        <f t="shared" si="418"/>
        <v>Abril/2022</v>
      </c>
      <c r="BK2247" s="2" t="s">
        <v>38</v>
      </c>
      <c r="BL2247" s="2" t="s">
        <v>31</v>
      </c>
      <c r="BM2247" s="52" t="s">
        <v>1203</v>
      </c>
      <c r="BN2247" s="51">
        <f t="shared" si="417"/>
        <v>386463.63396189269</v>
      </c>
    </row>
    <row r="2248" spans="59:66" x14ac:dyDescent="0.25">
      <c r="BG2248" s="50" t="str">
        <f t="shared" si="416"/>
        <v>2022AbrilEspanha</v>
      </c>
      <c r="BH2248" s="2">
        <v>2022</v>
      </c>
      <c r="BI2248" s="55" t="s">
        <v>57</v>
      </c>
      <c r="BJ2248" s="55" t="str">
        <f t="shared" si="418"/>
        <v>Abril/2022</v>
      </c>
      <c r="BK2248" s="2" t="s">
        <v>38</v>
      </c>
      <c r="BL2248" s="2" t="s">
        <v>32</v>
      </c>
      <c r="BM2248" s="52" t="s">
        <v>1203</v>
      </c>
      <c r="BN2248" s="51">
        <f t="shared" si="417"/>
        <v>257642.42264126174</v>
      </c>
    </row>
    <row r="2249" spans="59:66" x14ac:dyDescent="0.25">
      <c r="BG2249" s="50" t="str">
        <f t="shared" si="416"/>
        <v>2022AbrilPolônia</v>
      </c>
      <c r="BH2249" s="2">
        <v>2022</v>
      </c>
      <c r="BI2249" s="55" t="s">
        <v>57</v>
      </c>
      <c r="BJ2249" s="55" t="str">
        <f t="shared" si="418"/>
        <v>Abril/2022</v>
      </c>
      <c r="BK2249" s="2" t="s">
        <v>38</v>
      </c>
      <c r="BL2249" s="2" t="s">
        <v>33</v>
      </c>
      <c r="BM2249" s="52" t="s">
        <v>1203</v>
      </c>
      <c r="BN2249" s="51">
        <f t="shared" si="417"/>
        <v>128821.21132063087</v>
      </c>
    </row>
    <row r="2250" spans="59:66" x14ac:dyDescent="0.25">
      <c r="BG2250" s="50" t="str">
        <f t="shared" si="416"/>
        <v>2022AbrilRússia</v>
      </c>
      <c r="BH2250" s="2">
        <v>2022</v>
      </c>
      <c r="BI2250" s="55" t="s">
        <v>57</v>
      </c>
      <c r="BJ2250" s="55" t="str">
        <f t="shared" si="418"/>
        <v>Abril/2022</v>
      </c>
      <c r="BK2250" s="2" t="s">
        <v>38</v>
      </c>
      <c r="BL2250" s="2" t="s">
        <v>34</v>
      </c>
      <c r="BM2250" s="52" t="s">
        <v>1203</v>
      </c>
      <c r="BN2250" s="51">
        <f t="shared" si="417"/>
        <v>0</v>
      </c>
    </row>
    <row r="2251" spans="59:66" x14ac:dyDescent="0.25">
      <c r="BG2251" s="50" t="str">
        <f t="shared" si="416"/>
        <v>2022AbrilHolanda</v>
      </c>
      <c r="BH2251" s="2">
        <v>2022</v>
      </c>
      <c r="BI2251" s="55" t="s">
        <v>57</v>
      </c>
      <c r="BJ2251" s="55" t="str">
        <f t="shared" si="418"/>
        <v>Abril/2022</v>
      </c>
      <c r="BK2251" s="2" t="s">
        <v>38</v>
      </c>
      <c r="BL2251" s="2" t="s">
        <v>35</v>
      </c>
      <c r="BM2251" s="52" t="s">
        <v>1203</v>
      </c>
      <c r="BN2251" s="51">
        <f t="shared" si="417"/>
        <v>193231.81698094634</v>
      </c>
    </row>
    <row r="2252" spans="59:66" x14ac:dyDescent="0.25">
      <c r="BG2252" s="50" t="str">
        <f t="shared" si="416"/>
        <v>2022AbrilSuíça</v>
      </c>
      <c r="BH2252" s="2">
        <v>2022</v>
      </c>
      <c r="BI2252" s="55" t="s">
        <v>57</v>
      </c>
      <c r="BJ2252" s="55" t="str">
        <f t="shared" si="418"/>
        <v>Abril/2022</v>
      </c>
      <c r="BK2252" s="2" t="s">
        <v>38</v>
      </c>
      <c r="BL2252" s="2" t="s">
        <v>36</v>
      </c>
      <c r="BM2252" s="52" t="s">
        <v>1203</v>
      </c>
      <c r="BN2252" s="51">
        <f t="shared" si="417"/>
        <v>19440.291890204295</v>
      </c>
    </row>
    <row r="2253" spans="59:66" x14ac:dyDescent="0.25">
      <c r="BG2253" s="50" t="str">
        <f t="shared" si="416"/>
        <v>2022AbrilSuécia</v>
      </c>
      <c r="BH2253" s="2">
        <v>2022</v>
      </c>
      <c r="BI2253" s="55" t="s">
        <v>57</v>
      </c>
      <c r="BJ2253" s="55" t="str">
        <f t="shared" si="418"/>
        <v>Abril/2022</v>
      </c>
      <c r="BK2253" s="2" t="s">
        <v>38</v>
      </c>
      <c r="BL2253" s="2" t="s">
        <v>37</v>
      </c>
      <c r="BM2253" s="52" t="s">
        <v>1203</v>
      </c>
      <c r="BN2253" s="51">
        <f t="shared" si="417"/>
        <v>76121.624871281892</v>
      </c>
    </row>
    <row r="2254" spans="59:66" x14ac:dyDescent="0.25">
      <c r="BG2254" s="50" t="str">
        <f t="shared" si="416"/>
        <v>2022AbrilOutros - Europa</v>
      </c>
      <c r="BH2254" s="2">
        <v>2022</v>
      </c>
      <c r="BI2254" s="55" t="s">
        <v>57</v>
      </c>
      <c r="BJ2254" s="55" t="str">
        <f t="shared" si="418"/>
        <v>Abril/2022</v>
      </c>
      <c r="BK2254" s="2" t="s">
        <v>38</v>
      </c>
      <c r="BL2254" s="2" t="s">
        <v>1192</v>
      </c>
      <c r="BM2254" s="52" t="s">
        <v>1203</v>
      </c>
      <c r="BN2254" s="51">
        <f t="shared" si="417"/>
        <v>283460.52584811131</v>
      </c>
    </row>
    <row r="2255" spans="59:66" x14ac:dyDescent="0.25">
      <c r="BG2255" s="50" t="str">
        <f t="shared" si="416"/>
        <v>2022MaioAlemanha</v>
      </c>
      <c r="BH2255" s="2">
        <v>2022</v>
      </c>
      <c r="BI2255" s="55" t="s">
        <v>58</v>
      </c>
      <c r="BJ2255" s="55" t="str">
        <f t="shared" si="418"/>
        <v>Maio/2022</v>
      </c>
      <c r="BK2255" s="2" t="s">
        <v>38</v>
      </c>
      <c r="BL2255" s="2" t="s">
        <v>28</v>
      </c>
      <c r="BM2255" s="52" t="s">
        <v>1203</v>
      </c>
      <c r="BN2255" s="51">
        <f t="shared" si="417"/>
        <v>694474.50664064439</v>
      </c>
    </row>
    <row r="2256" spans="59:66" x14ac:dyDescent="0.25">
      <c r="BG2256" s="50" t="str">
        <f t="shared" si="416"/>
        <v>2022MaioFrança</v>
      </c>
      <c r="BH2256" s="2">
        <v>2022</v>
      </c>
      <c r="BI2256" s="55" t="s">
        <v>58</v>
      </c>
      <c r="BJ2256" s="55" t="str">
        <f t="shared" si="418"/>
        <v>Maio/2022</v>
      </c>
      <c r="BK2256" s="2" t="s">
        <v>38</v>
      </c>
      <c r="BL2256" s="2" t="s">
        <v>29</v>
      </c>
      <c r="BM2256" s="52" t="s">
        <v>1203</v>
      </c>
      <c r="BN2256" s="51">
        <f t="shared" si="417"/>
        <v>555579.6053125154</v>
      </c>
    </row>
    <row r="2257" spans="59:66" x14ac:dyDescent="0.25">
      <c r="BG2257" s="50" t="str">
        <f t="shared" si="416"/>
        <v>2022MaioReino Unido</v>
      </c>
      <c r="BH2257" s="2">
        <v>2022</v>
      </c>
      <c r="BI2257" s="55" t="s">
        <v>58</v>
      </c>
      <c r="BJ2257" s="55" t="str">
        <f t="shared" si="418"/>
        <v>Maio/2022</v>
      </c>
      <c r="BK2257" s="2" t="s">
        <v>38</v>
      </c>
      <c r="BL2257" s="2" t="s">
        <v>30</v>
      </c>
      <c r="BM2257" s="52" t="s">
        <v>1203</v>
      </c>
      <c r="BN2257" s="51">
        <f t="shared" si="417"/>
        <v>2777898.0265625771</v>
      </c>
    </row>
    <row r="2258" spans="59:66" x14ac:dyDescent="0.25">
      <c r="BG2258" s="50" t="str">
        <f t="shared" si="416"/>
        <v>2022MaioItália</v>
      </c>
      <c r="BH2258" s="2">
        <v>2022</v>
      </c>
      <c r="BI2258" s="55" t="s">
        <v>58</v>
      </c>
      <c r="BJ2258" s="55" t="str">
        <f t="shared" si="418"/>
        <v>Maio/2022</v>
      </c>
      <c r="BK2258" s="2" t="s">
        <v>38</v>
      </c>
      <c r="BL2258" s="2" t="s">
        <v>31</v>
      </c>
      <c r="BM2258" s="52" t="s">
        <v>1203</v>
      </c>
      <c r="BN2258" s="51">
        <f t="shared" si="417"/>
        <v>416684.70398438652</v>
      </c>
    </row>
    <row r="2259" spans="59:66" x14ac:dyDescent="0.25">
      <c r="BG2259" s="50" t="str">
        <f t="shared" si="416"/>
        <v>2022MaioEspanha</v>
      </c>
      <c r="BH2259" s="2">
        <v>2022</v>
      </c>
      <c r="BI2259" s="55" t="s">
        <v>58</v>
      </c>
      <c r="BJ2259" s="55" t="str">
        <f t="shared" si="418"/>
        <v>Maio/2022</v>
      </c>
      <c r="BK2259" s="2" t="s">
        <v>38</v>
      </c>
      <c r="BL2259" s="2" t="s">
        <v>32</v>
      </c>
      <c r="BM2259" s="52" t="s">
        <v>1203</v>
      </c>
      <c r="BN2259" s="51">
        <f t="shared" si="417"/>
        <v>277789.80265625776</v>
      </c>
    </row>
    <row r="2260" spans="59:66" x14ac:dyDescent="0.25">
      <c r="BG2260" s="50" t="str">
        <f t="shared" si="416"/>
        <v>2022MaioPolônia</v>
      </c>
      <c r="BH2260" s="2">
        <v>2022</v>
      </c>
      <c r="BI2260" s="55" t="s">
        <v>58</v>
      </c>
      <c r="BJ2260" s="55" t="str">
        <f t="shared" si="418"/>
        <v>Maio/2022</v>
      </c>
      <c r="BK2260" s="2" t="s">
        <v>38</v>
      </c>
      <c r="BL2260" s="2" t="s">
        <v>33</v>
      </c>
      <c r="BM2260" s="52" t="s">
        <v>1203</v>
      </c>
      <c r="BN2260" s="51">
        <f t="shared" si="417"/>
        <v>138894.90132812885</v>
      </c>
    </row>
    <row r="2261" spans="59:66" x14ac:dyDescent="0.25">
      <c r="BG2261" s="50" t="str">
        <f t="shared" si="416"/>
        <v>2022MaioRússia</v>
      </c>
      <c r="BH2261" s="2">
        <v>2022</v>
      </c>
      <c r="BI2261" s="55" t="s">
        <v>58</v>
      </c>
      <c r="BJ2261" s="55" t="str">
        <f t="shared" si="418"/>
        <v>Maio/2022</v>
      </c>
      <c r="BK2261" s="2" t="s">
        <v>38</v>
      </c>
      <c r="BL2261" s="2" t="s">
        <v>34</v>
      </c>
      <c r="BM2261" s="52" t="s">
        <v>1203</v>
      </c>
      <c r="BN2261" s="51">
        <f t="shared" si="417"/>
        <v>0</v>
      </c>
    </row>
    <row r="2262" spans="59:66" x14ac:dyDescent="0.25">
      <c r="BG2262" s="50" t="str">
        <f t="shared" si="416"/>
        <v>2022MaioHolanda</v>
      </c>
      <c r="BH2262" s="2">
        <v>2022</v>
      </c>
      <c r="BI2262" s="55" t="s">
        <v>58</v>
      </c>
      <c r="BJ2262" s="55" t="str">
        <f t="shared" si="418"/>
        <v>Maio/2022</v>
      </c>
      <c r="BK2262" s="2" t="s">
        <v>38</v>
      </c>
      <c r="BL2262" s="2" t="s">
        <v>35</v>
      </c>
      <c r="BM2262" s="52" t="s">
        <v>1203</v>
      </c>
      <c r="BN2262" s="51">
        <f t="shared" si="417"/>
        <v>208342.35199219323</v>
      </c>
    </row>
    <row r="2263" spans="59:66" x14ac:dyDescent="0.25">
      <c r="BG2263" s="50" t="str">
        <f t="shared" si="416"/>
        <v>2022MaioSuíça</v>
      </c>
      <c r="BH2263" s="2">
        <v>2022</v>
      </c>
      <c r="BI2263" s="55" t="s">
        <v>58</v>
      </c>
      <c r="BJ2263" s="55" t="str">
        <f t="shared" si="418"/>
        <v>Maio/2022</v>
      </c>
      <c r="BK2263" s="2" t="s">
        <v>38</v>
      </c>
      <c r="BL2263" s="2" t="s">
        <v>36</v>
      </c>
      <c r="BM2263" s="52" t="s">
        <v>1203</v>
      </c>
      <c r="BN2263" s="51">
        <f t="shared" si="417"/>
        <v>20834.235199219329</v>
      </c>
    </row>
    <row r="2264" spans="59:66" x14ac:dyDescent="0.25">
      <c r="BG2264" s="50" t="str">
        <f t="shared" si="416"/>
        <v>2022MaioSuécia</v>
      </c>
      <c r="BH2264" s="2">
        <v>2022</v>
      </c>
      <c r="BI2264" s="55" t="s">
        <v>58</v>
      </c>
      <c r="BJ2264" s="55" t="str">
        <f t="shared" si="418"/>
        <v>Maio/2022</v>
      </c>
      <c r="BK2264" s="2" t="s">
        <v>38</v>
      </c>
      <c r="BL2264" s="2" t="s">
        <v>37</v>
      </c>
      <c r="BM2264" s="52" t="s">
        <v>1203</v>
      </c>
      <c r="BN2264" s="51">
        <f t="shared" si="417"/>
        <v>81022.025774741836</v>
      </c>
    </row>
    <row r="2265" spans="59:66" x14ac:dyDescent="0.25">
      <c r="BG2265" s="50" t="str">
        <f t="shared" si="416"/>
        <v>2022MaioOutros - Europa</v>
      </c>
      <c r="BH2265" s="2">
        <v>2022</v>
      </c>
      <c r="BI2265" s="55" t="s">
        <v>58</v>
      </c>
      <c r="BJ2265" s="55" t="str">
        <f t="shared" si="418"/>
        <v>Maio/2022</v>
      </c>
      <c r="BK2265" s="2" t="s">
        <v>38</v>
      </c>
      <c r="BL2265" s="2" t="s">
        <v>1192</v>
      </c>
      <c r="BM2265" s="52" t="s">
        <v>1203</v>
      </c>
      <c r="BN2265" s="51">
        <f t="shared" si="417"/>
        <v>282082.91778821801</v>
      </c>
    </row>
    <row r="2266" spans="59:66" x14ac:dyDescent="0.25">
      <c r="BG2266" s="50" t="str">
        <f t="shared" si="416"/>
        <v>2022JunhoAlemanha</v>
      </c>
      <c r="BH2266" s="2">
        <v>2022</v>
      </c>
      <c r="BI2266" s="55" t="s">
        <v>59</v>
      </c>
      <c r="BJ2266" s="55" t="str">
        <f t="shared" si="418"/>
        <v>Junho/2022</v>
      </c>
      <c r="BK2266" s="2" t="s">
        <v>38</v>
      </c>
      <c r="BL2266" s="2" t="s">
        <v>28</v>
      </c>
      <c r="BM2266" s="52" t="s">
        <v>1203</v>
      </c>
      <c r="BN2266" s="51">
        <f t="shared" si="417"/>
        <v>744646.76590776711</v>
      </c>
    </row>
    <row r="2267" spans="59:66" x14ac:dyDescent="0.25">
      <c r="BG2267" s="50" t="str">
        <f t="shared" si="416"/>
        <v>2022JunhoFrança</v>
      </c>
      <c r="BH2267" s="2">
        <v>2022</v>
      </c>
      <c r="BI2267" s="55" t="s">
        <v>59</v>
      </c>
      <c r="BJ2267" s="55" t="str">
        <f t="shared" si="418"/>
        <v>Junho/2022</v>
      </c>
      <c r="BK2267" s="2" t="s">
        <v>38</v>
      </c>
      <c r="BL2267" s="2" t="s">
        <v>29</v>
      </c>
      <c r="BM2267" s="52" t="s">
        <v>1203</v>
      </c>
      <c r="BN2267" s="51">
        <f t="shared" si="417"/>
        <v>595717.41272621369</v>
      </c>
    </row>
    <row r="2268" spans="59:66" x14ac:dyDescent="0.25">
      <c r="BG2268" s="50" t="str">
        <f t="shared" si="416"/>
        <v>2022JunhoReino Unido</v>
      </c>
      <c r="BH2268" s="2">
        <v>2022</v>
      </c>
      <c r="BI2268" s="55" t="s">
        <v>59</v>
      </c>
      <c r="BJ2268" s="55" t="str">
        <f t="shared" si="418"/>
        <v>Junho/2022</v>
      </c>
      <c r="BK2268" s="2" t="s">
        <v>38</v>
      </c>
      <c r="BL2268" s="2" t="s">
        <v>30</v>
      </c>
      <c r="BM2268" s="52" t="s">
        <v>1203</v>
      </c>
      <c r="BN2268" s="51">
        <f t="shared" si="417"/>
        <v>2978587.063631068</v>
      </c>
    </row>
    <row r="2269" spans="59:66" x14ac:dyDescent="0.25">
      <c r="BG2269" s="50" t="str">
        <f t="shared" si="416"/>
        <v>2022JunhoItália</v>
      </c>
      <c r="BH2269" s="2">
        <v>2022</v>
      </c>
      <c r="BI2269" s="55" t="s">
        <v>59</v>
      </c>
      <c r="BJ2269" s="55" t="str">
        <f t="shared" si="418"/>
        <v>Junho/2022</v>
      </c>
      <c r="BK2269" s="2" t="s">
        <v>38</v>
      </c>
      <c r="BL2269" s="2" t="s">
        <v>31</v>
      </c>
      <c r="BM2269" s="52" t="s">
        <v>1203</v>
      </c>
      <c r="BN2269" s="51">
        <f t="shared" si="417"/>
        <v>446788.05954466027</v>
      </c>
    </row>
    <row r="2270" spans="59:66" x14ac:dyDescent="0.25">
      <c r="BG2270" s="50" t="str">
        <f t="shared" si="416"/>
        <v>2022JunhoEspanha</v>
      </c>
      <c r="BH2270" s="2">
        <v>2022</v>
      </c>
      <c r="BI2270" s="55" t="s">
        <v>59</v>
      </c>
      <c r="BJ2270" s="55" t="str">
        <f t="shared" si="418"/>
        <v>Junho/2022</v>
      </c>
      <c r="BK2270" s="2" t="s">
        <v>38</v>
      </c>
      <c r="BL2270" s="2" t="s">
        <v>32</v>
      </c>
      <c r="BM2270" s="52" t="s">
        <v>1203</v>
      </c>
      <c r="BN2270" s="51">
        <f t="shared" si="417"/>
        <v>297858.70636310679</v>
      </c>
    </row>
    <row r="2271" spans="59:66" x14ac:dyDescent="0.25">
      <c r="BG2271" s="50" t="str">
        <f t="shared" si="416"/>
        <v>2022JunhoPolônia</v>
      </c>
      <c r="BH2271" s="2">
        <v>2022</v>
      </c>
      <c r="BI2271" s="55" t="s">
        <v>59</v>
      </c>
      <c r="BJ2271" s="55" t="str">
        <f t="shared" si="418"/>
        <v>Junho/2022</v>
      </c>
      <c r="BK2271" s="2" t="s">
        <v>38</v>
      </c>
      <c r="BL2271" s="2" t="s">
        <v>33</v>
      </c>
      <c r="BM2271" s="52" t="s">
        <v>1203</v>
      </c>
      <c r="BN2271" s="51">
        <f t="shared" si="417"/>
        <v>148929.35318155342</v>
      </c>
    </row>
    <row r="2272" spans="59:66" x14ac:dyDescent="0.25">
      <c r="BG2272" s="50" t="str">
        <f t="shared" si="416"/>
        <v>2022JunhoRússia</v>
      </c>
      <c r="BH2272" s="2">
        <v>2022</v>
      </c>
      <c r="BI2272" s="55" t="s">
        <v>59</v>
      </c>
      <c r="BJ2272" s="55" t="str">
        <f t="shared" si="418"/>
        <v>Junho/2022</v>
      </c>
      <c r="BK2272" s="2" t="s">
        <v>38</v>
      </c>
      <c r="BL2272" s="2" t="s">
        <v>34</v>
      </c>
      <c r="BM2272" s="52" t="s">
        <v>1203</v>
      </c>
      <c r="BN2272" s="51">
        <f t="shared" si="417"/>
        <v>0</v>
      </c>
    </row>
    <row r="2273" spans="59:66" x14ac:dyDescent="0.25">
      <c r="BG2273" s="50" t="str">
        <f t="shared" si="416"/>
        <v>2022JunhoHolanda</v>
      </c>
      <c r="BH2273" s="2">
        <v>2022</v>
      </c>
      <c r="BI2273" s="55" t="s">
        <v>59</v>
      </c>
      <c r="BJ2273" s="55" t="str">
        <f t="shared" si="418"/>
        <v>Junho/2022</v>
      </c>
      <c r="BK2273" s="2" t="s">
        <v>38</v>
      </c>
      <c r="BL2273" s="2" t="s">
        <v>35</v>
      </c>
      <c r="BM2273" s="52" t="s">
        <v>1203</v>
      </c>
      <c r="BN2273" s="51">
        <f t="shared" si="417"/>
        <v>223394.02977233016</v>
      </c>
    </row>
    <row r="2274" spans="59:66" x14ac:dyDescent="0.25">
      <c r="BG2274" s="50" t="str">
        <f t="shared" si="416"/>
        <v>2022JunhoSuíça</v>
      </c>
      <c r="BH2274" s="2">
        <v>2022</v>
      </c>
      <c r="BI2274" s="55" t="s">
        <v>59</v>
      </c>
      <c r="BJ2274" s="55" t="str">
        <f t="shared" si="418"/>
        <v>Junho/2022</v>
      </c>
      <c r="BK2274" s="2" t="s">
        <v>38</v>
      </c>
      <c r="BL2274" s="2" t="s">
        <v>36</v>
      </c>
      <c r="BM2274" s="52" t="s">
        <v>1203</v>
      </c>
      <c r="BN2274" s="51">
        <f t="shared" si="417"/>
        <v>22453.964018141905</v>
      </c>
    </row>
    <row r="2275" spans="59:66" x14ac:dyDescent="0.25">
      <c r="BG2275" s="50" t="str">
        <f t="shared" si="416"/>
        <v>2022JunhoSuécia</v>
      </c>
      <c r="BH2275" s="2">
        <v>2022</v>
      </c>
      <c r="BI2275" s="55" t="s">
        <v>59</v>
      </c>
      <c r="BJ2275" s="55" t="str">
        <f t="shared" si="418"/>
        <v>Junho/2022</v>
      </c>
      <c r="BK2275" s="2" t="s">
        <v>38</v>
      </c>
      <c r="BL2275" s="2" t="s">
        <v>37</v>
      </c>
      <c r="BM2275" s="52" t="s">
        <v>1203</v>
      </c>
      <c r="BN2275" s="51">
        <f t="shared" si="417"/>
        <v>85920.780681665434</v>
      </c>
    </row>
    <row r="2276" spans="59:66" x14ac:dyDescent="0.25">
      <c r="BG2276" s="50" t="str">
        <f t="shared" si="416"/>
        <v>2022JunhoOutros - Europa</v>
      </c>
      <c r="BH2276" s="2">
        <v>2022</v>
      </c>
      <c r="BI2276" s="55" t="s">
        <v>59</v>
      </c>
      <c r="BJ2276" s="55" t="str">
        <f t="shared" si="418"/>
        <v>Junho/2022</v>
      </c>
      <c r="BK2276" s="2" t="s">
        <v>38</v>
      </c>
      <c r="BL2276" s="2" t="s">
        <v>1192</v>
      </c>
      <c r="BM2276" s="52" t="s">
        <v>1203</v>
      </c>
      <c r="BN2276" s="51">
        <f t="shared" si="417"/>
        <v>281913.36283863586</v>
      </c>
    </row>
    <row r="2277" spans="59:66" x14ac:dyDescent="0.25">
      <c r="BG2277" s="50" t="str">
        <f t="shared" si="416"/>
        <v>2022JulhoAlemanha</v>
      </c>
      <c r="BH2277" s="2">
        <v>2022</v>
      </c>
      <c r="BI2277" s="55" t="s">
        <v>60</v>
      </c>
      <c r="BJ2277" s="55" t="str">
        <f t="shared" si="418"/>
        <v>Julho/2022</v>
      </c>
      <c r="BK2277" s="2" t="s">
        <v>38</v>
      </c>
      <c r="BL2277" s="2" t="s">
        <v>28</v>
      </c>
      <c r="BM2277" s="52" t="s">
        <v>1203</v>
      </c>
      <c r="BN2277" s="51">
        <f t="shared" si="417"/>
        <v>794725.22789561003</v>
      </c>
    </row>
    <row r="2278" spans="59:66" x14ac:dyDescent="0.25">
      <c r="BG2278" s="50" t="str">
        <f t="shared" si="416"/>
        <v>2022JulhoFrança</v>
      </c>
      <c r="BH2278" s="2">
        <v>2022</v>
      </c>
      <c r="BI2278" s="55" t="s">
        <v>60</v>
      </c>
      <c r="BJ2278" s="55" t="str">
        <f t="shared" si="418"/>
        <v>Julho/2022</v>
      </c>
      <c r="BK2278" s="2" t="s">
        <v>38</v>
      </c>
      <c r="BL2278" s="2" t="s">
        <v>29</v>
      </c>
      <c r="BM2278" s="52" t="s">
        <v>1203</v>
      </c>
      <c r="BN2278" s="51">
        <f t="shared" si="417"/>
        <v>635780.182316488</v>
      </c>
    </row>
    <row r="2279" spans="59:66" x14ac:dyDescent="0.25">
      <c r="BG2279" s="50" t="str">
        <f t="shared" si="416"/>
        <v>2022JulhoReino Unido</v>
      </c>
      <c r="BH2279" s="2">
        <v>2022</v>
      </c>
      <c r="BI2279" s="55" t="s">
        <v>60</v>
      </c>
      <c r="BJ2279" s="55" t="str">
        <f t="shared" si="418"/>
        <v>Julho/2022</v>
      </c>
      <c r="BK2279" s="2" t="s">
        <v>38</v>
      </c>
      <c r="BL2279" s="2" t="s">
        <v>30</v>
      </c>
      <c r="BM2279" s="52" t="s">
        <v>1203</v>
      </c>
      <c r="BN2279" s="51">
        <f t="shared" si="417"/>
        <v>3178900.9115824406</v>
      </c>
    </row>
    <row r="2280" spans="59:66" x14ac:dyDescent="0.25">
      <c r="BG2280" s="50" t="str">
        <f t="shared" si="416"/>
        <v>2022JulhoItália</v>
      </c>
      <c r="BH2280" s="2">
        <v>2022</v>
      </c>
      <c r="BI2280" s="55" t="s">
        <v>60</v>
      </c>
      <c r="BJ2280" s="55" t="str">
        <f t="shared" si="418"/>
        <v>Julho/2022</v>
      </c>
      <c r="BK2280" s="2" t="s">
        <v>38</v>
      </c>
      <c r="BL2280" s="2" t="s">
        <v>31</v>
      </c>
      <c r="BM2280" s="52" t="s">
        <v>1203</v>
      </c>
      <c r="BN2280" s="51">
        <f t="shared" si="417"/>
        <v>476835.13673736621</v>
      </c>
    </row>
    <row r="2281" spans="59:66" x14ac:dyDescent="0.25">
      <c r="BG2281" s="50" t="str">
        <f t="shared" si="416"/>
        <v>2022JulhoEspanha</v>
      </c>
      <c r="BH2281" s="2">
        <v>2022</v>
      </c>
      <c r="BI2281" s="55" t="s">
        <v>60</v>
      </c>
      <c r="BJ2281" s="55" t="str">
        <f t="shared" si="418"/>
        <v>Julho/2022</v>
      </c>
      <c r="BK2281" s="2" t="s">
        <v>38</v>
      </c>
      <c r="BL2281" s="2" t="s">
        <v>32</v>
      </c>
      <c r="BM2281" s="52" t="s">
        <v>1203</v>
      </c>
      <c r="BN2281" s="51">
        <f t="shared" si="417"/>
        <v>317890.09115824412</v>
      </c>
    </row>
    <row r="2282" spans="59:66" x14ac:dyDescent="0.25">
      <c r="BG2282" s="50" t="str">
        <f t="shared" si="416"/>
        <v>2022JulhoPolônia</v>
      </c>
      <c r="BH2282" s="2">
        <v>2022</v>
      </c>
      <c r="BI2282" s="55" t="s">
        <v>60</v>
      </c>
      <c r="BJ2282" s="55" t="str">
        <f t="shared" si="418"/>
        <v>Julho/2022</v>
      </c>
      <c r="BK2282" s="2" t="s">
        <v>38</v>
      </c>
      <c r="BL2282" s="2" t="s">
        <v>33</v>
      </c>
      <c r="BM2282" s="52" t="s">
        <v>1203</v>
      </c>
      <c r="BN2282" s="51">
        <f t="shared" si="417"/>
        <v>158945.04557912203</v>
      </c>
    </row>
    <row r="2283" spans="59:66" x14ac:dyDescent="0.25">
      <c r="BG2283" s="50" t="str">
        <f t="shared" si="416"/>
        <v>2022JulhoRússia</v>
      </c>
      <c r="BH2283" s="2">
        <v>2022</v>
      </c>
      <c r="BI2283" s="55" t="s">
        <v>60</v>
      </c>
      <c r="BJ2283" s="55" t="str">
        <f t="shared" si="418"/>
        <v>Julho/2022</v>
      </c>
      <c r="BK2283" s="2" t="s">
        <v>38</v>
      </c>
      <c r="BL2283" s="2" t="s">
        <v>34</v>
      </c>
      <c r="BM2283" s="52" t="s">
        <v>1203</v>
      </c>
      <c r="BN2283" s="51">
        <f t="shared" si="417"/>
        <v>0</v>
      </c>
    </row>
    <row r="2284" spans="59:66" x14ac:dyDescent="0.25">
      <c r="BG2284" s="50" t="str">
        <f t="shared" si="416"/>
        <v>2022JulhoHolanda</v>
      </c>
      <c r="BH2284" s="2">
        <v>2022</v>
      </c>
      <c r="BI2284" s="55" t="s">
        <v>60</v>
      </c>
      <c r="BJ2284" s="55" t="str">
        <f t="shared" si="418"/>
        <v>Julho/2022</v>
      </c>
      <c r="BK2284" s="2" t="s">
        <v>38</v>
      </c>
      <c r="BL2284" s="2" t="s">
        <v>35</v>
      </c>
      <c r="BM2284" s="52" t="s">
        <v>1203</v>
      </c>
      <c r="BN2284" s="51">
        <f t="shared" si="417"/>
        <v>238417.5683686831</v>
      </c>
    </row>
    <row r="2285" spans="59:66" x14ac:dyDescent="0.25">
      <c r="BG2285" s="50" t="str">
        <f t="shared" si="416"/>
        <v>2022JulhoSuíça</v>
      </c>
      <c r="BH2285" s="2">
        <v>2022</v>
      </c>
      <c r="BI2285" s="55" t="s">
        <v>60</v>
      </c>
      <c r="BJ2285" s="55" t="str">
        <f t="shared" si="418"/>
        <v>Julho/2022</v>
      </c>
      <c r="BK2285" s="2" t="s">
        <v>38</v>
      </c>
      <c r="BL2285" s="2" t="s">
        <v>36</v>
      </c>
      <c r="BM2285" s="52" t="s">
        <v>1203</v>
      </c>
      <c r="BN2285" s="51">
        <f t="shared" si="417"/>
        <v>23841.756836868313</v>
      </c>
    </row>
    <row r="2286" spans="59:66" x14ac:dyDescent="0.25">
      <c r="BG2286" s="50" t="str">
        <f t="shared" si="416"/>
        <v>2022JulhoSuécia</v>
      </c>
      <c r="BH2286" s="2">
        <v>2022</v>
      </c>
      <c r="BI2286" s="55" t="s">
        <v>60</v>
      </c>
      <c r="BJ2286" s="55" t="str">
        <f t="shared" si="418"/>
        <v>Julho/2022</v>
      </c>
      <c r="BK2286" s="2" t="s">
        <v>38</v>
      </c>
      <c r="BL2286" s="2" t="s">
        <v>37</v>
      </c>
      <c r="BM2286" s="52" t="s">
        <v>1203</v>
      </c>
      <c r="BN2286" s="51">
        <f t="shared" si="417"/>
        <v>90825.740330926885</v>
      </c>
    </row>
    <row r="2287" spans="59:66" x14ac:dyDescent="0.25">
      <c r="BG2287" s="50" t="str">
        <f t="shared" si="416"/>
        <v>2022JulhoOutros - Europa</v>
      </c>
      <c r="BH2287" s="2">
        <v>2022</v>
      </c>
      <c r="BI2287" s="55" t="s">
        <v>60</v>
      </c>
      <c r="BJ2287" s="55" t="str">
        <f t="shared" si="418"/>
        <v>Julho/2022</v>
      </c>
      <c r="BK2287" s="2" t="s">
        <v>38</v>
      </c>
      <c r="BL2287" s="2" t="s">
        <v>1192</v>
      </c>
      <c r="BM2287" s="52" t="s">
        <v>1203</v>
      </c>
      <c r="BN2287" s="51">
        <f t="shared" si="417"/>
        <v>282654.2592856522</v>
      </c>
    </row>
    <row r="2288" spans="59:66" x14ac:dyDescent="0.25">
      <c r="BG2288" s="50" t="str">
        <f t="shared" si="416"/>
        <v>2022AgostoAlemanha</v>
      </c>
      <c r="BH2288" s="2">
        <v>2022</v>
      </c>
      <c r="BI2288" s="55" t="s">
        <v>61</v>
      </c>
      <c r="BJ2288" s="55" t="str">
        <f t="shared" si="418"/>
        <v>Agosto/2022</v>
      </c>
      <c r="BK2288" s="2" t="s">
        <v>38</v>
      </c>
      <c r="BL2288" s="2" t="s">
        <v>28</v>
      </c>
      <c r="BM2288" s="52" t="s">
        <v>1203</v>
      </c>
      <c r="BN2288" s="51">
        <f t="shared" si="417"/>
        <v>844676.85340417339</v>
      </c>
    </row>
    <row r="2289" spans="59:66" x14ac:dyDescent="0.25">
      <c r="BG2289" s="50" t="str">
        <f t="shared" si="416"/>
        <v>2022AgostoFrança</v>
      </c>
      <c r="BH2289" s="2">
        <v>2022</v>
      </c>
      <c r="BI2289" s="55" t="s">
        <v>61</v>
      </c>
      <c r="BJ2289" s="55" t="str">
        <f t="shared" si="418"/>
        <v>Agosto/2022</v>
      </c>
      <c r="BK2289" s="2" t="s">
        <v>38</v>
      </c>
      <c r="BL2289" s="2" t="s">
        <v>29</v>
      </c>
      <c r="BM2289" s="52" t="s">
        <v>1203</v>
      </c>
      <c r="BN2289" s="51">
        <f t="shared" si="417"/>
        <v>675741.48272333876</v>
      </c>
    </row>
    <row r="2290" spans="59:66" x14ac:dyDescent="0.25">
      <c r="BG2290" s="50" t="str">
        <f t="shared" si="416"/>
        <v>2022AgostoReino Unido</v>
      </c>
      <c r="BH2290" s="2">
        <v>2022</v>
      </c>
      <c r="BI2290" s="55" t="s">
        <v>61</v>
      </c>
      <c r="BJ2290" s="55" t="str">
        <f t="shared" si="418"/>
        <v>Agosto/2022</v>
      </c>
      <c r="BK2290" s="2" t="s">
        <v>38</v>
      </c>
      <c r="BL2290" s="2" t="s">
        <v>30</v>
      </c>
      <c r="BM2290" s="52" t="s">
        <v>1203</v>
      </c>
      <c r="BN2290" s="51">
        <f t="shared" si="417"/>
        <v>3378707.4136166926</v>
      </c>
    </row>
    <row r="2291" spans="59:66" x14ac:dyDescent="0.25">
      <c r="BG2291" s="50" t="str">
        <f t="shared" si="416"/>
        <v>2022AgostoItália</v>
      </c>
      <c r="BH2291" s="2">
        <v>2022</v>
      </c>
      <c r="BI2291" s="55" t="s">
        <v>61</v>
      </c>
      <c r="BJ2291" s="55" t="str">
        <f t="shared" si="418"/>
        <v>Agosto/2022</v>
      </c>
      <c r="BK2291" s="2" t="s">
        <v>38</v>
      </c>
      <c r="BL2291" s="2" t="s">
        <v>31</v>
      </c>
      <c r="BM2291" s="52" t="s">
        <v>1203</v>
      </c>
      <c r="BN2291" s="51">
        <f t="shared" si="417"/>
        <v>506806.11204250401</v>
      </c>
    </row>
    <row r="2292" spans="59:66" x14ac:dyDescent="0.25">
      <c r="BG2292" s="50" t="str">
        <f t="shared" si="416"/>
        <v>2022AgostoEspanha</v>
      </c>
      <c r="BH2292" s="2">
        <v>2022</v>
      </c>
      <c r="BI2292" s="55" t="s">
        <v>61</v>
      </c>
      <c r="BJ2292" s="55" t="str">
        <f t="shared" si="418"/>
        <v>Agosto/2022</v>
      </c>
      <c r="BK2292" s="2" t="s">
        <v>38</v>
      </c>
      <c r="BL2292" s="2" t="s">
        <v>32</v>
      </c>
      <c r="BM2292" s="52" t="s">
        <v>1203</v>
      </c>
      <c r="BN2292" s="51">
        <f t="shared" si="417"/>
        <v>337870.74136166938</v>
      </c>
    </row>
    <row r="2293" spans="59:66" x14ac:dyDescent="0.25">
      <c r="BG2293" s="50" t="str">
        <f t="shared" si="416"/>
        <v>2022AgostoPolônia</v>
      </c>
      <c r="BH2293" s="2">
        <v>2022</v>
      </c>
      <c r="BI2293" s="55" t="s">
        <v>61</v>
      </c>
      <c r="BJ2293" s="55" t="str">
        <f t="shared" si="418"/>
        <v>Agosto/2022</v>
      </c>
      <c r="BK2293" s="2" t="s">
        <v>38</v>
      </c>
      <c r="BL2293" s="2" t="s">
        <v>33</v>
      </c>
      <c r="BM2293" s="52" t="s">
        <v>1203</v>
      </c>
      <c r="BN2293" s="51">
        <f t="shared" si="417"/>
        <v>168935.37068083463</v>
      </c>
    </row>
    <row r="2294" spans="59:66" x14ac:dyDescent="0.25">
      <c r="BG2294" s="50" t="str">
        <f t="shared" si="416"/>
        <v>2022AgostoRússia</v>
      </c>
      <c r="BH2294" s="2">
        <v>2022</v>
      </c>
      <c r="BI2294" s="55" t="s">
        <v>61</v>
      </c>
      <c r="BJ2294" s="55" t="str">
        <f t="shared" si="418"/>
        <v>Agosto/2022</v>
      </c>
      <c r="BK2294" s="2" t="s">
        <v>38</v>
      </c>
      <c r="BL2294" s="2" t="s">
        <v>34</v>
      </c>
      <c r="BM2294" s="52" t="s">
        <v>1203</v>
      </c>
      <c r="BN2294" s="51">
        <f t="shared" si="417"/>
        <v>0</v>
      </c>
    </row>
    <row r="2295" spans="59:66" x14ac:dyDescent="0.25">
      <c r="BG2295" s="50" t="str">
        <f t="shared" si="416"/>
        <v>2022AgostoHolanda</v>
      </c>
      <c r="BH2295" s="2">
        <v>2022</v>
      </c>
      <c r="BI2295" s="55" t="s">
        <v>61</v>
      </c>
      <c r="BJ2295" s="55" t="str">
        <f t="shared" si="418"/>
        <v>Agosto/2022</v>
      </c>
      <c r="BK2295" s="2" t="s">
        <v>38</v>
      </c>
      <c r="BL2295" s="2" t="s">
        <v>35</v>
      </c>
      <c r="BM2295" s="52" t="s">
        <v>1203</v>
      </c>
      <c r="BN2295" s="51">
        <f t="shared" si="417"/>
        <v>253403.05602125198</v>
      </c>
    </row>
    <row r="2296" spans="59:66" x14ac:dyDescent="0.25">
      <c r="BG2296" s="50" t="str">
        <f t="shared" si="416"/>
        <v>2022AgostoSuíça</v>
      </c>
      <c r="BH2296" s="2">
        <v>2022</v>
      </c>
      <c r="BI2296" s="55" t="s">
        <v>61</v>
      </c>
      <c r="BJ2296" s="55" t="str">
        <f t="shared" si="418"/>
        <v>Agosto/2022</v>
      </c>
      <c r="BK2296" s="2" t="s">
        <v>38</v>
      </c>
      <c r="BL2296" s="2" t="s">
        <v>36</v>
      </c>
      <c r="BM2296" s="52" t="s">
        <v>1203</v>
      </c>
      <c r="BN2296" s="51">
        <f t="shared" si="417"/>
        <v>25452.929182579082</v>
      </c>
    </row>
    <row r="2297" spans="59:66" x14ac:dyDescent="0.25">
      <c r="BG2297" s="50" t="str">
        <f t="shared" si="416"/>
        <v>2022AgostoSuécia</v>
      </c>
      <c r="BH2297" s="2">
        <v>2022</v>
      </c>
      <c r="BI2297" s="55" t="s">
        <v>61</v>
      </c>
      <c r="BJ2297" s="55" t="str">
        <f t="shared" si="418"/>
        <v>Agosto/2022</v>
      </c>
      <c r="BK2297" s="2" t="s">
        <v>38</v>
      </c>
      <c r="BL2297" s="2" t="s">
        <v>37</v>
      </c>
      <c r="BM2297" s="52" t="s">
        <v>1203</v>
      </c>
      <c r="BN2297" s="51">
        <f t="shared" si="417"/>
        <v>95730.043385806304</v>
      </c>
    </row>
    <row r="2298" spans="59:66" x14ac:dyDescent="0.25">
      <c r="BG2298" s="50" t="str">
        <f t="shared" si="416"/>
        <v>2022AgostoOutros - Europa</v>
      </c>
      <c r="BH2298" s="2">
        <v>2022</v>
      </c>
      <c r="BI2298" s="55" t="s">
        <v>61</v>
      </c>
      <c r="BJ2298" s="55" t="str">
        <f t="shared" si="418"/>
        <v>Agosto/2022</v>
      </c>
      <c r="BK2298" s="2" t="s">
        <v>38</v>
      </c>
      <c r="BL2298" s="2" t="s">
        <v>1192</v>
      </c>
      <c r="BM2298" s="52" t="s">
        <v>1203</v>
      </c>
      <c r="BN2298" s="51">
        <f t="shared" si="417"/>
        <v>284098.33909881173</v>
      </c>
    </row>
    <row r="2299" spans="59:66" x14ac:dyDescent="0.25">
      <c r="BG2299" s="50" t="str">
        <f t="shared" si="416"/>
        <v>2022SetembroAlemanha</v>
      </c>
      <c r="BH2299" s="2">
        <v>2022</v>
      </c>
      <c r="BI2299" s="55" t="s">
        <v>62</v>
      </c>
      <c r="BJ2299" s="55" t="str">
        <f t="shared" si="418"/>
        <v>Setembro/2022</v>
      </c>
      <c r="BK2299" s="2" t="s">
        <v>38</v>
      </c>
      <c r="BL2299" s="2" t="s">
        <v>28</v>
      </c>
      <c r="BM2299" s="52" t="s">
        <v>1203</v>
      </c>
      <c r="BN2299" s="51">
        <f t="shared" si="417"/>
        <v>894582.7278821792</v>
      </c>
    </row>
    <row r="2300" spans="59:66" x14ac:dyDescent="0.25">
      <c r="BG2300" s="50" t="str">
        <f t="shared" si="416"/>
        <v>2022SetembroFrança</v>
      </c>
      <c r="BH2300" s="2">
        <v>2022</v>
      </c>
      <c r="BI2300" s="55" t="s">
        <v>62</v>
      </c>
      <c r="BJ2300" s="55" t="str">
        <f t="shared" si="418"/>
        <v>Setembro/2022</v>
      </c>
      <c r="BK2300" s="2" t="s">
        <v>38</v>
      </c>
      <c r="BL2300" s="2" t="s">
        <v>29</v>
      </c>
      <c r="BM2300" s="52" t="s">
        <v>1203</v>
      </c>
      <c r="BN2300" s="51">
        <f t="shared" si="417"/>
        <v>715666.18230574334</v>
      </c>
    </row>
    <row r="2301" spans="59:66" x14ac:dyDescent="0.25">
      <c r="BG2301" s="50" t="str">
        <f t="shared" si="416"/>
        <v>2022SetembroReino Unido</v>
      </c>
      <c r="BH2301" s="2">
        <v>2022</v>
      </c>
      <c r="BI2301" s="55" t="s">
        <v>62</v>
      </c>
      <c r="BJ2301" s="55" t="str">
        <f t="shared" si="418"/>
        <v>Setembro/2022</v>
      </c>
      <c r="BK2301" s="2" t="s">
        <v>38</v>
      </c>
      <c r="BL2301" s="2" t="s">
        <v>30</v>
      </c>
      <c r="BM2301" s="52" t="s">
        <v>1203</v>
      </c>
      <c r="BN2301" s="51">
        <f t="shared" si="417"/>
        <v>3578330.9115287163</v>
      </c>
    </row>
    <row r="2302" spans="59:66" x14ac:dyDescent="0.25">
      <c r="BG2302" s="50" t="str">
        <f t="shared" si="416"/>
        <v>2022SetembroItália</v>
      </c>
      <c r="BH2302" s="2">
        <v>2022</v>
      </c>
      <c r="BI2302" s="55" t="s">
        <v>62</v>
      </c>
      <c r="BJ2302" s="55" t="str">
        <f t="shared" si="418"/>
        <v>Setembro/2022</v>
      </c>
      <c r="BK2302" s="2" t="s">
        <v>38</v>
      </c>
      <c r="BL2302" s="2" t="s">
        <v>31</v>
      </c>
      <c r="BM2302" s="52" t="s">
        <v>1203</v>
      </c>
      <c r="BN2302" s="51">
        <f t="shared" si="417"/>
        <v>536749.63672930747</v>
      </c>
    </row>
    <row r="2303" spans="59:66" x14ac:dyDescent="0.25">
      <c r="BG2303" s="50" t="str">
        <f t="shared" si="416"/>
        <v>2022SetembroEspanha</v>
      </c>
      <c r="BH2303" s="2">
        <v>2022</v>
      </c>
      <c r="BI2303" s="55" t="s">
        <v>62</v>
      </c>
      <c r="BJ2303" s="55" t="str">
        <f t="shared" si="418"/>
        <v>Setembro/2022</v>
      </c>
      <c r="BK2303" s="2" t="s">
        <v>38</v>
      </c>
      <c r="BL2303" s="2" t="s">
        <v>32</v>
      </c>
      <c r="BM2303" s="52" t="s">
        <v>1203</v>
      </c>
      <c r="BN2303" s="51">
        <f t="shared" si="417"/>
        <v>357833.09115287167</v>
      </c>
    </row>
    <row r="2304" spans="59:66" x14ac:dyDescent="0.25">
      <c r="BG2304" s="50" t="str">
        <f t="shared" si="416"/>
        <v>2022SetembroPolônia</v>
      </c>
      <c r="BH2304" s="2">
        <v>2022</v>
      </c>
      <c r="BI2304" s="55" t="s">
        <v>62</v>
      </c>
      <c r="BJ2304" s="55" t="str">
        <f t="shared" si="418"/>
        <v>Setembro/2022</v>
      </c>
      <c r="BK2304" s="2" t="s">
        <v>38</v>
      </c>
      <c r="BL2304" s="2" t="s">
        <v>33</v>
      </c>
      <c r="BM2304" s="52" t="s">
        <v>1203</v>
      </c>
      <c r="BN2304" s="51">
        <f t="shared" si="417"/>
        <v>178916.54557643583</v>
      </c>
    </row>
    <row r="2305" spans="59:66" x14ac:dyDescent="0.25">
      <c r="BG2305" s="50" t="str">
        <f t="shared" si="416"/>
        <v>2022SetembroRússia</v>
      </c>
      <c r="BH2305" s="2">
        <v>2022</v>
      </c>
      <c r="BI2305" s="55" t="s">
        <v>62</v>
      </c>
      <c r="BJ2305" s="55" t="str">
        <f t="shared" si="418"/>
        <v>Setembro/2022</v>
      </c>
      <c r="BK2305" s="2" t="s">
        <v>38</v>
      </c>
      <c r="BL2305" s="2" t="s">
        <v>34</v>
      </c>
      <c r="BM2305" s="52" t="s">
        <v>1203</v>
      </c>
      <c r="BN2305" s="51">
        <f t="shared" si="417"/>
        <v>0</v>
      </c>
    </row>
    <row r="2306" spans="59:66" x14ac:dyDescent="0.25">
      <c r="BG2306" s="50" t="str">
        <f t="shared" si="416"/>
        <v>2022SetembroHolanda</v>
      </c>
      <c r="BH2306" s="2">
        <v>2022</v>
      </c>
      <c r="BI2306" s="55" t="s">
        <v>62</v>
      </c>
      <c r="BJ2306" s="55" t="str">
        <f t="shared" si="418"/>
        <v>Setembro/2022</v>
      </c>
      <c r="BK2306" s="2" t="s">
        <v>38</v>
      </c>
      <c r="BL2306" s="2" t="s">
        <v>35</v>
      </c>
      <c r="BM2306" s="52" t="s">
        <v>1203</v>
      </c>
      <c r="BN2306" s="51">
        <f t="shared" si="417"/>
        <v>268374.81836465374</v>
      </c>
    </row>
    <row r="2307" spans="59:66" x14ac:dyDescent="0.25">
      <c r="BG2307" s="50" t="str">
        <f t="shared" ref="BG2307:BG2370" si="419">BH2307&amp;BI2307&amp;BL2307</f>
        <v>2022SetembroSuíça</v>
      </c>
      <c r="BH2307" s="2">
        <v>2022</v>
      </c>
      <c r="BI2307" s="55" t="s">
        <v>62</v>
      </c>
      <c r="BJ2307" s="55" t="str">
        <f t="shared" si="418"/>
        <v>Setembro/2022</v>
      </c>
      <c r="BK2307" s="2" t="s">
        <v>38</v>
      </c>
      <c r="BL2307" s="2" t="s">
        <v>36</v>
      </c>
      <c r="BM2307" s="52" t="s">
        <v>1203</v>
      </c>
      <c r="BN2307" s="51">
        <f t="shared" ref="BN2307:BN2370" si="420">VLOOKUP(BG2307,AC:AQ,VLOOKUP(BM2307,$BP$2:$BQ$16,2,FALSE),FALSE)</f>
        <v>26837.481836465373</v>
      </c>
    </row>
    <row r="2308" spans="59:66" x14ac:dyDescent="0.25">
      <c r="BG2308" s="50" t="str">
        <f t="shared" si="419"/>
        <v>2022SetembroSuécia</v>
      </c>
      <c r="BH2308" s="2">
        <v>2022</v>
      </c>
      <c r="BI2308" s="55" t="s">
        <v>62</v>
      </c>
      <c r="BJ2308" s="55" t="str">
        <f t="shared" ref="BJ2308:BJ2371" si="421">BI2308&amp;"/"&amp;BH2308</f>
        <v>Setembro/2022</v>
      </c>
      <c r="BK2308" s="2" t="s">
        <v>38</v>
      </c>
      <c r="BL2308" s="2" t="s">
        <v>37</v>
      </c>
      <c r="BM2308" s="52" t="s">
        <v>1203</v>
      </c>
      <c r="BN2308" s="51">
        <f t="shared" si="420"/>
        <v>100640.55688674514</v>
      </c>
    </row>
    <row r="2309" spans="59:66" x14ac:dyDescent="0.25">
      <c r="BG2309" s="50" t="str">
        <f t="shared" si="419"/>
        <v>2022SetembroOutros - Europa</v>
      </c>
      <c r="BH2309" s="2">
        <v>2022</v>
      </c>
      <c r="BI2309" s="55" t="s">
        <v>62</v>
      </c>
      <c r="BJ2309" s="55" t="str">
        <f t="shared" si="421"/>
        <v>Setembro/2022</v>
      </c>
      <c r="BK2309" s="2" t="s">
        <v>38</v>
      </c>
      <c r="BL2309" s="2" t="s">
        <v>1192</v>
      </c>
      <c r="BM2309" s="52" t="s">
        <v>1203</v>
      </c>
      <c r="BN2309" s="51">
        <f t="shared" si="420"/>
        <v>286096.81068080245</v>
      </c>
    </row>
    <row r="2310" spans="59:66" x14ac:dyDescent="0.25">
      <c r="BG2310" s="50" t="str">
        <f t="shared" si="419"/>
        <v>2022OutubroAlemanha</v>
      </c>
      <c r="BH2310" s="2">
        <v>2022</v>
      </c>
      <c r="BI2310" s="55" t="s">
        <v>63</v>
      </c>
      <c r="BJ2310" s="55" t="str">
        <f t="shared" si="421"/>
        <v>Outubro/2022</v>
      </c>
      <c r="BK2310" s="2" t="s">
        <v>38</v>
      </c>
      <c r="BL2310" s="2" t="s">
        <v>28</v>
      </c>
      <c r="BM2310" s="52" t="s">
        <v>1203</v>
      </c>
      <c r="BN2310" s="51">
        <f t="shared" si="420"/>
        <v>944397.49997146614</v>
      </c>
    </row>
    <row r="2311" spans="59:66" x14ac:dyDescent="0.25">
      <c r="BG2311" s="50" t="str">
        <f t="shared" si="419"/>
        <v>2022OutubroFrança</v>
      </c>
      <c r="BH2311" s="2">
        <v>2022</v>
      </c>
      <c r="BI2311" s="55" t="s">
        <v>63</v>
      </c>
      <c r="BJ2311" s="55" t="str">
        <f t="shared" si="421"/>
        <v>Outubro/2022</v>
      </c>
      <c r="BK2311" s="2" t="s">
        <v>38</v>
      </c>
      <c r="BL2311" s="2" t="s">
        <v>29</v>
      </c>
      <c r="BM2311" s="52" t="s">
        <v>1203</v>
      </c>
      <c r="BN2311" s="51">
        <f t="shared" si="420"/>
        <v>755517.99997717305</v>
      </c>
    </row>
    <row r="2312" spans="59:66" x14ac:dyDescent="0.25">
      <c r="BG2312" s="50" t="str">
        <f t="shared" si="419"/>
        <v>2022OutubroReino Unido</v>
      </c>
      <c r="BH2312" s="2">
        <v>2022</v>
      </c>
      <c r="BI2312" s="55" t="s">
        <v>63</v>
      </c>
      <c r="BJ2312" s="55" t="str">
        <f t="shared" si="421"/>
        <v>Outubro/2022</v>
      </c>
      <c r="BK2312" s="2" t="s">
        <v>38</v>
      </c>
      <c r="BL2312" s="2" t="s">
        <v>30</v>
      </c>
      <c r="BM2312" s="52" t="s">
        <v>1203</v>
      </c>
      <c r="BN2312" s="51">
        <f t="shared" si="420"/>
        <v>3777589.999885865</v>
      </c>
    </row>
    <row r="2313" spans="59:66" x14ac:dyDescent="0.25">
      <c r="BG2313" s="50" t="str">
        <f t="shared" si="419"/>
        <v>2022OutubroItália</v>
      </c>
      <c r="BH2313" s="2">
        <v>2022</v>
      </c>
      <c r="BI2313" s="55" t="s">
        <v>63</v>
      </c>
      <c r="BJ2313" s="55" t="str">
        <f t="shared" si="421"/>
        <v>Outubro/2022</v>
      </c>
      <c r="BK2313" s="2" t="s">
        <v>38</v>
      </c>
      <c r="BL2313" s="2" t="s">
        <v>31</v>
      </c>
      <c r="BM2313" s="52" t="s">
        <v>1203</v>
      </c>
      <c r="BN2313" s="51">
        <f t="shared" si="420"/>
        <v>566638.49998287973</v>
      </c>
    </row>
    <row r="2314" spans="59:66" x14ac:dyDescent="0.25">
      <c r="BG2314" s="50" t="str">
        <f t="shared" si="419"/>
        <v>2022OutubroEspanha</v>
      </c>
      <c r="BH2314" s="2">
        <v>2022</v>
      </c>
      <c r="BI2314" s="55" t="s">
        <v>63</v>
      </c>
      <c r="BJ2314" s="55" t="str">
        <f t="shared" si="421"/>
        <v>Outubro/2022</v>
      </c>
      <c r="BK2314" s="2" t="s">
        <v>38</v>
      </c>
      <c r="BL2314" s="2" t="s">
        <v>32</v>
      </c>
      <c r="BM2314" s="52" t="s">
        <v>1203</v>
      </c>
      <c r="BN2314" s="51">
        <f t="shared" si="420"/>
        <v>377758.99998858658</v>
      </c>
    </row>
    <row r="2315" spans="59:66" x14ac:dyDescent="0.25">
      <c r="BG2315" s="50" t="str">
        <f t="shared" si="419"/>
        <v>2022OutubroPolônia</v>
      </c>
      <c r="BH2315" s="2">
        <v>2022</v>
      </c>
      <c r="BI2315" s="55" t="s">
        <v>63</v>
      </c>
      <c r="BJ2315" s="55" t="str">
        <f t="shared" si="421"/>
        <v>Outubro/2022</v>
      </c>
      <c r="BK2315" s="2" t="s">
        <v>38</v>
      </c>
      <c r="BL2315" s="2" t="s">
        <v>33</v>
      </c>
      <c r="BM2315" s="52" t="s">
        <v>1203</v>
      </c>
      <c r="BN2315" s="51">
        <f t="shared" si="420"/>
        <v>188879.49999429326</v>
      </c>
    </row>
    <row r="2316" spans="59:66" x14ac:dyDescent="0.25">
      <c r="BG2316" s="50" t="str">
        <f t="shared" si="419"/>
        <v>2022OutubroRússia</v>
      </c>
      <c r="BH2316" s="2">
        <v>2022</v>
      </c>
      <c r="BI2316" s="55" t="s">
        <v>63</v>
      </c>
      <c r="BJ2316" s="55" t="str">
        <f t="shared" si="421"/>
        <v>Outubro/2022</v>
      </c>
      <c r="BK2316" s="2" t="s">
        <v>38</v>
      </c>
      <c r="BL2316" s="2" t="s">
        <v>34</v>
      </c>
      <c r="BM2316" s="52" t="s">
        <v>1203</v>
      </c>
      <c r="BN2316" s="51">
        <f t="shared" si="420"/>
        <v>0</v>
      </c>
    </row>
    <row r="2317" spans="59:66" x14ac:dyDescent="0.25">
      <c r="BG2317" s="50" t="str">
        <f t="shared" si="419"/>
        <v>2022OutubroHolanda</v>
      </c>
      <c r="BH2317" s="2">
        <v>2022</v>
      </c>
      <c r="BI2317" s="55" t="s">
        <v>63</v>
      </c>
      <c r="BJ2317" s="55" t="str">
        <f t="shared" si="421"/>
        <v>Outubro/2022</v>
      </c>
      <c r="BK2317" s="2" t="s">
        <v>38</v>
      </c>
      <c r="BL2317" s="2" t="s">
        <v>35</v>
      </c>
      <c r="BM2317" s="52" t="s">
        <v>1203</v>
      </c>
      <c r="BN2317" s="51">
        <f t="shared" si="420"/>
        <v>283319.24999143986</v>
      </c>
    </row>
    <row r="2318" spans="59:66" x14ac:dyDescent="0.25">
      <c r="BG2318" s="50" t="str">
        <f t="shared" si="419"/>
        <v>2022OutubroSuíça</v>
      </c>
      <c r="BH2318" s="2">
        <v>2022</v>
      </c>
      <c r="BI2318" s="55" t="s">
        <v>63</v>
      </c>
      <c r="BJ2318" s="55" t="str">
        <f t="shared" si="421"/>
        <v>Outubro/2022</v>
      </c>
      <c r="BK2318" s="2" t="s">
        <v>38</v>
      </c>
      <c r="BL2318" s="2" t="s">
        <v>36</v>
      </c>
      <c r="BM2318" s="52" t="s">
        <v>1203</v>
      </c>
      <c r="BN2318" s="51">
        <f t="shared" si="420"/>
        <v>28443.030587375921</v>
      </c>
    </row>
    <row r="2319" spans="59:66" x14ac:dyDescent="0.25">
      <c r="BG2319" s="50" t="str">
        <f t="shared" si="419"/>
        <v>2022OutubroSuécia</v>
      </c>
      <c r="BH2319" s="2">
        <v>2022</v>
      </c>
      <c r="BI2319" s="55" t="s">
        <v>63</v>
      </c>
      <c r="BJ2319" s="55" t="str">
        <f t="shared" si="421"/>
        <v>Outubro/2022</v>
      </c>
      <c r="BK2319" s="2" t="s">
        <v>38</v>
      </c>
      <c r="BL2319" s="2" t="s">
        <v>37</v>
      </c>
      <c r="BM2319" s="52" t="s">
        <v>1203</v>
      </c>
      <c r="BN2319" s="51">
        <f t="shared" si="420"/>
        <v>105550.30882034035</v>
      </c>
    </row>
    <row r="2320" spans="59:66" x14ac:dyDescent="0.25">
      <c r="BG2320" s="50" t="str">
        <f t="shared" si="419"/>
        <v>2022OutubroOutros - Europa</v>
      </c>
      <c r="BH2320" s="2">
        <v>2022</v>
      </c>
      <c r="BI2320" s="55" t="s">
        <v>63</v>
      </c>
      <c r="BJ2320" s="55" t="str">
        <f t="shared" si="421"/>
        <v>Outubro/2022</v>
      </c>
      <c r="BK2320" s="2" t="s">
        <v>38</v>
      </c>
      <c r="BL2320" s="2" t="s">
        <v>1192</v>
      </c>
      <c r="BM2320" s="52" t="s">
        <v>1203</v>
      </c>
      <c r="BN2320" s="51">
        <f t="shared" si="420"/>
        <v>288540.0951707593</v>
      </c>
    </row>
    <row r="2321" spans="59:66" x14ac:dyDescent="0.25">
      <c r="BG2321" s="50" t="str">
        <f t="shared" si="419"/>
        <v>2022NovembroAlemanha</v>
      </c>
      <c r="BH2321" s="2">
        <v>2022</v>
      </c>
      <c r="BI2321" s="55" t="s">
        <v>64</v>
      </c>
      <c r="BJ2321" s="55" t="str">
        <f t="shared" si="421"/>
        <v>Novembro/2022</v>
      </c>
      <c r="BK2321" s="2" t="s">
        <v>38</v>
      </c>
      <c r="BL2321" s="2" t="s">
        <v>28</v>
      </c>
      <c r="BM2321" s="52" t="s">
        <v>1203</v>
      </c>
      <c r="BN2321" s="51">
        <f t="shared" si="420"/>
        <v>994192.37102192605</v>
      </c>
    </row>
    <row r="2322" spans="59:66" x14ac:dyDescent="0.25">
      <c r="BG2322" s="50" t="str">
        <f t="shared" si="419"/>
        <v>2022NovembroFrança</v>
      </c>
      <c r="BH2322" s="2">
        <v>2022</v>
      </c>
      <c r="BI2322" s="55" t="s">
        <v>64</v>
      </c>
      <c r="BJ2322" s="55" t="str">
        <f t="shared" si="421"/>
        <v>Novembro/2022</v>
      </c>
      <c r="BK2322" s="2" t="s">
        <v>38</v>
      </c>
      <c r="BL2322" s="2" t="s">
        <v>29</v>
      </c>
      <c r="BM2322" s="52" t="s">
        <v>1203</v>
      </c>
      <c r="BN2322" s="51">
        <f t="shared" si="420"/>
        <v>795353.89681754098</v>
      </c>
    </row>
    <row r="2323" spans="59:66" x14ac:dyDescent="0.25">
      <c r="BG2323" s="50" t="str">
        <f t="shared" si="419"/>
        <v>2022NovembroReino Unido</v>
      </c>
      <c r="BH2323" s="2">
        <v>2022</v>
      </c>
      <c r="BI2323" s="55" t="s">
        <v>64</v>
      </c>
      <c r="BJ2323" s="55" t="str">
        <f t="shared" si="421"/>
        <v>Novembro/2022</v>
      </c>
      <c r="BK2323" s="2" t="s">
        <v>38</v>
      </c>
      <c r="BL2323" s="2" t="s">
        <v>30</v>
      </c>
      <c r="BM2323" s="52" t="s">
        <v>1203</v>
      </c>
      <c r="BN2323" s="51">
        <f t="shared" si="420"/>
        <v>3976769.4840877037</v>
      </c>
    </row>
    <row r="2324" spans="59:66" x14ac:dyDescent="0.25">
      <c r="BG2324" s="50" t="str">
        <f t="shared" si="419"/>
        <v>2022NovembroItália</v>
      </c>
      <c r="BH2324" s="2">
        <v>2022</v>
      </c>
      <c r="BI2324" s="55" t="s">
        <v>64</v>
      </c>
      <c r="BJ2324" s="55" t="str">
        <f t="shared" si="421"/>
        <v>Novembro/2022</v>
      </c>
      <c r="BK2324" s="2" t="s">
        <v>38</v>
      </c>
      <c r="BL2324" s="2" t="s">
        <v>31</v>
      </c>
      <c r="BM2324" s="52" t="s">
        <v>1203</v>
      </c>
      <c r="BN2324" s="51">
        <f t="shared" si="420"/>
        <v>596515.42261315568</v>
      </c>
    </row>
    <row r="2325" spans="59:66" x14ac:dyDescent="0.25">
      <c r="BG2325" s="50" t="str">
        <f t="shared" si="419"/>
        <v>2022NovembroEspanha</v>
      </c>
      <c r="BH2325" s="2">
        <v>2022</v>
      </c>
      <c r="BI2325" s="55" t="s">
        <v>64</v>
      </c>
      <c r="BJ2325" s="55" t="str">
        <f t="shared" si="421"/>
        <v>Novembro/2022</v>
      </c>
      <c r="BK2325" s="2" t="s">
        <v>38</v>
      </c>
      <c r="BL2325" s="2" t="s">
        <v>32</v>
      </c>
      <c r="BM2325" s="52" t="s">
        <v>1203</v>
      </c>
      <c r="BN2325" s="51">
        <f t="shared" si="420"/>
        <v>397676.94840877049</v>
      </c>
    </row>
    <row r="2326" spans="59:66" x14ac:dyDescent="0.25">
      <c r="BG2326" s="50" t="str">
        <f t="shared" si="419"/>
        <v>2022NovembroPolônia</v>
      </c>
      <c r="BH2326" s="2">
        <v>2022</v>
      </c>
      <c r="BI2326" s="55" t="s">
        <v>64</v>
      </c>
      <c r="BJ2326" s="55" t="str">
        <f t="shared" si="421"/>
        <v>Novembro/2022</v>
      </c>
      <c r="BK2326" s="2" t="s">
        <v>38</v>
      </c>
      <c r="BL2326" s="2" t="s">
        <v>33</v>
      </c>
      <c r="BM2326" s="52" t="s">
        <v>1203</v>
      </c>
      <c r="BN2326" s="51">
        <f t="shared" si="420"/>
        <v>198838.47420438525</v>
      </c>
    </row>
    <row r="2327" spans="59:66" x14ac:dyDescent="0.25">
      <c r="BG2327" s="50" t="str">
        <f t="shared" si="419"/>
        <v>2022NovembroRússia</v>
      </c>
      <c r="BH2327" s="2">
        <v>2022</v>
      </c>
      <c r="BI2327" s="55" t="s">
        <v>64</v>
      </c>
      <c r="BJ2327" s="55" t="str">
        <f t="shared" si="421"/>
        <v>Novembro/2022</v>
      </c>
      <c r="BK2327" s="2" t="s">
        <v>38</v>
      </c>
      <c r="BL2327" s="2" t="s">
        <v>34</v>
      </c>
      <c r="BM2327" s="52" t="s">
        <v>1203</v>
      </c>
      <c r="BN2327" s="51">
        <f t="shared" si="420"/>
        <v>0</v>
      </c>
    </row>
    <row r="2328" spans="59:66" x14ac:dyDescent="0.25">
      <c r="BG2328" s="50" t="str">
        <f t="shared" si="419"/>
        <v>2022NovembroHolanda</v>
      </c>
      <c r="BH2328" s="2">
        <v>2022</v>
      </c>
      <c r="BI2328" s="55" t="s">
        <v>64</v>
      </c>
      <c r="BJ2328" s="55" t="str">
        <f t="shared" si="421"/>
        <v>Novembro/2022</v>
      </c>
      <c r="BK2328" s="2" t="s">
        <v>38</v>
      </c>
      <c r="BL2328" s="2" t="s">
        <v>35</v>
      </c>
      <c r="BM2328" s="52" t="s">
        <v>1203</v>
      </c>
      <c r="BN2328" s="51">
        <f t="shared" si="420"/>
        <v>298257.71130657784</v>
      </c>
    </row>
    <row r="2329" spans="59:66" x14ac:dyDescent="0.25">
      <c r="BG2329" s="50" t="str">
        <f t="shared" si="419"/>
        <v>2022NovembroSuíça</v>
      </c>
      <c r="BH2329" s="2">
        <v>2022</v>
      </c>
      <c r="BI2329" s="55" t="s">
        <v>64</v>
      </c>
      <c r="BJ2329" s="55" t="str">
        <f t="shared" si="421"/>
        <v>Novembro/2022</v>
      </c>
      <c r="BK2329" s="2" t="s">
        <v>38</v>
      </c>
      <c r="BL2329" s="2" t="s">
        <v>36</v>
      </c>
      <c r="BM2329" s="52" t="s">
        <v>1203</v>
      </c>
      <c r="BN2329" s="51">
        <f t="shared" si="420"/>
        <v>29825.77113065778</v>
      </c>
    </row>
    <row r="2330" spans="59:66" x14ac:dyDescent="0.25">
      <c r="BG2330" s="50" t="str">
        <f t="shared" si="419"/>
        <v>2022NovembroSuécia</v>
      </c>
      <c r="BH2330" s="2">
        <v>2022</v>
      </c>
      <c r="BI2330" s="55" t="s">
        <v>64</v>
      </c>
      <c r="BJ2330" s="55" t="str">
        <f t="shared" si="421"/>
        <v>Novembro/2022</v>
      </c>
      <c r="BK2330" s="2" t="s">
        <v>38</v>
      </c>
      <c r="BL2330" s="2" t="s">
        <v>37</v>
      </c>
      <c r="BM2330" s="52" t="s">
        <v>1203</v>
      </c>
      <c r="BN2330" s="51">
        <f t="shared" si="420"/>
        <v>110465.81900243624</v>
      </c>
    </row>
    <row r="2331" spans="59:66" x14ac:dyDescent="0.25">
      <c r="BG2331" s="50" t="str">
        <f t="shared" si="419"/>
        <v>2022NovembroOutros - Europa</v>
      </c>
      <c r="BH2331" s="2">
        <v>2022</v>
      </c>
      <c r="BI2331" s="55" t="s">
        <v>64</v>
      </c>
      <c r="BJ2331" s="55" t="str">
        <f t="shared" si="421"/>
        <v>Novembro/2022</v>
      </c>
      <c r="BK2331" s="2" t="s">
        <v>38</v>
      </c>
      <c r="BL2331" s="2" t="s">
        <v>1192</v>
      </c>
      <c r="BM2331" s="52" t="s">
        <v>1203</v>
      </c>
      <c r="BN2331" s="51">
        <f t="shared" si="420"/>
        <v>291345.70720328268</v>
      </c>
    </row>
    <row r="2332" spans="59:66" x14ac:dyDescent="0.25">
      <c r="BG2332" s="50" t="str">
        <f t="shared" si="419"/>
        <v>2022DezembroAlemanha</v>
      </c>
      <c r="BH2332" s="2">
        <v>2022</v>
      </c>
      <c r="BI2332" s="55" t="s">
        <v>65</v>
      </c>
      <c r="BJ2332" s="55" t="str">
        <f t="shared" si="421"/>
        <v>Dezembro/2022</v>
      </c>
      <c r="BK2332" s="2" t="s">
        <v>38</v>
      </c>
      <c r="BL2332" s="2" t="s">
        <v>28</v>
      </c>
      <c r="BM2332" s="52" t="s">
        <v>1203</v>
      </c>
      <c r="BN2332" s="51">
        <f t="shared" si="420"/>
        <v>1043916.4439276123</v>
      </c>
    </row>
    <row r="2333" spans="59:66" x14ac:dyDescent="0.25">
      <c r="BG2333" s="50" t="str">
        <f t="shared" si="419"/>
        <v>2022DezembroFrança</v>
      </c>
      <c r="BH2333" s="2">
        <v>2022</v>
      </c>
      <c r="BI2333" s="55" t="s">
        <v>65</v>
      </c>
      <c r="BJ2333" s="55" t="str">
        <f t="shared" si="421"/>
        <v>Dezembro/2022</v>
      </c>
      <c r="BK2333" s="2" t="s">
        <v>38</v>
      </c>
      <c r="BL2333" s="2" t="s">
        <v>29</v>
      </c>
      <c r="BM2333" s="52" t="s">
        <v>1203</v>
      </c>
      <c r="BN2333" s="51">
        <f t="shared" si="420"/>
        <v>835133.1551420897</v>
      </c>
    </row>
    <row r="2334" spans="59:66" x14ac:dyDescent="0.25">
      <c r="BG2334" s="50" t="str">
        <f t="shared" si="419"/>
        <v>2022DezembroReino Unido</v>
      </c>
      <c r="BH2334" s="2">
        <v>2022</v>
      </c>
      <c r="BI2334" s="55" t="s">
        <v>65</v>
      </c>
      <c r="BJ2334" s="55" t="str">
        <f t="shared" si="421"/>
        <v>Dezembro/2022</v>
      </c>
      <c r="BK2334" s="2" t="s">
        <v>38</v>
      </c>
      <c r="BL2334" s="2" t="s">
        <v>30</v>
      </c>
      <c r="BM2334" s="52" t="s">
        <v>1203</v>
      </c>
      <c r="BN2334" s="51">
        <f t="shared" si="420"/>
        <v>4175665.7757104496</v>
      </c>
    </row>
    <row r="2335" spans="59:66" x14ac:dyDescent="0.25">
      <c r="BG2335" s="50" t="str">
        <f t="shared" si="419"/>
        <v>2022DezembroItália</v>
      </c>
      <c r="BH2335" s="2">
        <v>2022</v>
      </c>
      <c r="BI2335" s="55" t="s">
        <v>65</v>
      </c>
      <c r="BJ2335" s="55" t="str">
        <f t="shared" si="421"/>
        <v>Dezembro/2022</v>
      </c>
      <c r="BK2335" s="2" t="s">
        <v>38</v>
      </c>
      <c r="BL2335" s="2" t="s">
        <v>31</v>
      </c>
      <c r="BM2335" s="52" t="s">
        <v>1203</v>
      </c>
      <c r="BN2335" s="51">
        <f t="shared" si="420"/>
        <v>626349.86635656736</v>
      </c>
    </row>
    <row r="2336" spans="59:66" x14ac:dyDescent="0.25">
      <c r="BG2336" s="50" t="str">
        <f t="shared" si="419"/>
        <v>2022DezembroEspanha</v>
      </c>
      <c r="BH2336" s="2">
        <v>2022</v>
      </c>
      <c r="BI2336" s="55" t="s">
        <v>65</v>
      </c>
      <c r="BJ2336" s="55" t="str">
        <f t="shared" si="421"/>
        <v>Dezembro/2022</v>
      </c>
      <c r="BK2336" s="2" t="s">
        <v>38</v>
      </c>
      <c r="BL2336" s="2" t="s">
        <v>32</v>
      </c>
      <c r="BM2336" s="52" t="s">
        <v>1203</v>
      </c>
      <c r="BN2336" s="51">
        <f t="shared" si="420"/>
        <v>417566.57757104485</v>
      </c>
    </row>
    <row r="2337" spans="59:66" x14ac:dyDescent="0.25">
      <c r="BG2337" s="50" t="str">
        <f t="shared" si="419"/>
        <v>2022DezembroPolônia</v>
      </c>
      <c r="BH2337" s="2">
        <v>2022</v>
      </c>
      <c r="BI2337" s="55" t="s">
        <v>65</v>
      </c>
      <c r="BJ2337" s="55" t="str">
        <f t="shared" si="421"/>
        <v>Dezembro/2022</v>
      </c>
      <c r="BK2337" s="2" t="s">
        <v>38</v>
      </c>
      <c r="BL2337" s="2" t="s">
        <v>33</v>
      </c>
      <c r="BM2337" s="52" t="s">
        <v>1203</v>
      </c>
      <c r="BN2337" s="51">
        <f t="shared" si="420"/>
        <v>208783.28878552248</v>
      </c>
    </row>
    <row r="2338" spans="59:66" x14ac:dyDescent="0.25">
      <c r="BG2338" s="50" t="str">
        <f t="shared" si="419"/>
        <v>2022DezembroRússia</v>
      </c>
      <c r="BH2338" s="2">
        <v>2022</v>
      </c>
      <c r="BI2338" s="55" t="s">
        <v>65</v>
      </c>
      <c r="BJ2338" s="55" t="str">
        <f t="shared" si="421"/>
        <v>Dezembro/2022</v>
      </c>
      <c r="BK2338" s="2" t="s">
        <v>38</v>
      </c>
      <c r="BL2338" s="2" t="s">
        <v>34</v>
      </c>
      <c r="BM2338" s="52" t="s">
        <v>1203</v>
      </c>
      <c r="BN2338" s="51">
        <f t="shared" si="420"/>
        <v>0</v>
      </c>
    </row>
    <row r="2339" spans="59:66" x14ac:dyDescent="0.25">
      <c r="BG2339" s="50" t="str">
        <f t="shared" si="419"/>
        <v>2022DezembroHolanda</v>
      </c>
      <c r="BH2339" s="2">
        <v>2022</v>
      </c>
      <c r="BI2339" s="55" t="s">
        <v>65</v>
      </c>
      <c r="BJ2339" s="55" t="str">
        <f t="shared" si="421"/>
        <v>Dezembro/2022</v>
      </c>
      <c r="BK2339" s="2" t="s">
        <v>38</v>
      </c>
      <c r="BL2339" s="2" t="s">
        <v>35</v>
      </c>
      <c r="BM2339" s="52" t="s">
        <v>1203</v>
      </c>
      <c r="BN2339" s="51">
        <f t="shared" si="420"/>
        <v>313174.93317828368</v>
      </c>
    </row>
    <row r="2340" spans="59:66" x14ac:dyDescent="0.25">
      <c r="BG2340" s="50" t="str">
        <f t="shared" si="419"/>
        <v>2022DezembroSuíça</v>
      </c>
      <c r="BH2340" s="2">
        <v>2022</v>
      </c>
      <c r="BI2340" s="55" t="s">
        <v>65</v>
      </c>
      <c r="BJ2340" s="55" t="str">
        <f t="shared" si="421"/>
        <v>Dezembro/2022</v>
      </c>
      <c r="BK2340" s="2" t="s">
        <v>38</v>
      </c>
      <c r="BL2340" s="2" t="s">
        <v>36</v>
      </c>
      <c r="BM2340" s="52" t="s">
        <v>1203</v>
      </c>
      <c r="BN2340" s="51">
        <f t="shared" si="420"/>
        <v>31427.379259294437</v>
      </c>
    </row>
    <row r="2341" spans="59:66" x14ac:dyDescent="0.25">
      <c r="BG2341" s="50" t="str">
        <f t="shared" si="419"/>
        <v>2022DezembroSuécia</v>
      </c>
      <c r="BH2341" s="2">
        <v>2022</v>
      </c>
      <c r="BI2341" s="55" t="s">
        <v>65</v>
      </c>
      <c r="BJ2341" s="55" t="str">
        <f t="shared" si="421"/>
        <v>Dezembro/2022</v>
      </c>
      <c r="BK2341" s="2" t="s">
        <v>38</v>
      </c>
      <c r="BL2341" s="2" t="s">
        <v>37</v>
      </c>
      <c r="BM2341" s="52" t="s">
        <v>1203</v>
      </c>
      <c r="BN2341" s="51">
        <f t="shared" si="420"/>
        <v>115380.23853936768</v>
      </c>
    </row>
    <row r="2342" spans="59:66" x14ac:dyDescent="0.25">
      <c r="BG2342" s="50" t="str">
        <f t="shared" si="419"/>
        <v>2022DezembroOutros - Europa</v>
      </c>
      <c r="BH2342" s="2">
        <v>2022</v>
      </c>
      <c r="BI2342" s="55" t="s">
        <v>65</v>
      </c>
      <c r="BJ2342" s="55" t="str">
        <f t="shared" si="421"/>
        <v>Dezembro/2022</v>
      </c>
      <c r="BK2342" s="2" t="s">
        <v>38</v>
      </c>
      <c r="BL2342" s="2" t="s">
        <v>1192</v>
      </c>
      <c r="BM2342" s="52" t="s">
        <v>1203</v>
      </c>
      <c r="BN2342" s="51">
        <f t="shared" si="420"/>
        <v>294450.36875246628</v>
      </c>
    </row>
    <row r="2343" spans="59:66" x14ac:dyDescent="0.25">
      <c r="BG2343" s="50" t="str">
        <f t="shared" si="419"/>
        <v>2022JaneiroAlemanha</v>
      </c>
      <c r="BH2343" s="2">
        <v>2022</v>
      </c>
      <c r="BI2343" s="55" t="s">
        <v>16</v>
      </c>
      <c r="BJ2343" s="55" t="str">
        <f t="shared" si="421"/>
        <v>Janeiro/2022</v>
      </c>
      <c r="BK2343" s="2" t="s">
        <v>38</v>
      </c>
      <c r="BL2343" s="2" t="s">
        <v>28</v>
      </c>
      <c r="BM2343" s="52" t="s">
        <v>1200</v>
      </c>
      <c r="BN2343" s="51">
        <f t="shared" si="420"/>
        <v>8652443.5735588316</v>
      </c>
    </row>
    <row r="2344" spans="59:66" x14ac:dyDescent="0.25">
      <c r="BG2344" s="50" t="str">
        <f t="shared" si="419"/>
        <v>2022JaneiroFrança</v>
      </c>
      <c r="BH2344" s="2">
        <v>2022</v>
      </c>
      <c r="BI2344" s="55" t="s">
        <v>16</v>
      </c>
      <c r="BJ2344" s="55" t="str">
        <f t="shared" si="421"/>
        <v>Janeiro/2022</v>
      </c>
      <c r="BK2344" s="2" t="s">
        <v>38</v>
      </c>
      <c r="BL2344" s="2" t="s">
        <v>29</v>
      </c>
      <c r="BM2344" s="52" t="s">
        <v>1200</v>
      </c>
      <c r="BN2344" s="51">
        <f t="shared" si="420"/>
        <v>4326221.7867794158</v>
      </c>
    </row>
    <row r="2345" spans="59:66" x14ac:dyDescent="0.25">
      <c r="BG2345" s="50" t="str">
        <f t="shared" si="419"/>
        <v>2022JaneiroReino Unido</v>
      </c>
      <c r="BH2345" s="2">
        <v>2022</v>
      </c>
      <c r="BI2345" s="55" t="s">
        <v>16</v>
      </c>
      <c r="BJ2345" s="55" t="str">
        <f t="shared" si="421"/>
        <v>Janeiro/2022</v>
      </c>
      <c r="BK2345" s="2" t="s">
        <v>38</v>
      </c>
      <c r="BL2345" s="2" t="s">
        <v>30</v>
      </c>
      <c r="BM2345" s="52" t="s">
        <v>1200</v>
      </c>
      <c r="BN2345" s="51">
        <f t="shared" si="420"/>
        <v>14420739.289264724</v>
      </c>
    </row>
    <row r="2346" spans="59:66" x14ac:dyDescent="0.25">
      <c r="BG2346" s="50" t="str">
        <f t="shared" si="419"/>
        <v>2022JaneiroItália</v>
      </c>
      <c r="BH2346" s="2">
        <v>2022</v>
      </c>
      <c r="BI2346" s="55" t="s">
        <v>16</v>
      </c>
      <c r="BJ2346" s="55" t="str">
        <f t="shared" si="421"/>
        <v>Janeiro/2022</v>
      </c>
      <c r="BK2346" s="2" t="s">
        <v>38</v>
      </c>
      <c r="BL2346" s="2" t="s">
        <v>31</v>
      </c>
      <c r="BM2346" s="52" t="s">
        <v>1200</v>
      </c>
      <c r="BN2346" s="51">
        <f t="shared" si="420"/>
        <v>2884147.8578529442</v>
      </c>
    </row>
    <row r="2347" spans="59:66" x14ac:dyDescent="0.25">
      <c r="BG2347" s="50" t="str">
        <f t="shared" si="419"/>
        <v>2022JaneiroEspanha</v>
      </c>
      <c r="BH2347" s="2">
        <v>2022</v>
      </c>
      <c r="BI2347" s="55" t="s">
        <v>16</v>
      </c>
      <c r="BJ2347" s="55" t="str">
        <f t="shared" si="421"/>
        <v>Janeiro/2022</v>
      </c>
      <c r="BK2347" s="2" t="s">
        <v>38</v>
      </c>
      <c r="BL2347" s="2" t="s">
        <v>32</v>
      </c>
      <c r="BM2347" s="52" t="s">
        <v>1200</v>
      </c>
      <c r="BN2347" s="51">
        <f t="shared" si="420"/>
        <v>2884147.8578529442</v>
      </c>
    </row>
    <row r="2348" spans="59:66" x14ac:dyDescent="0.25">
      <c r="BG2348" s="50" t="str">
        <f t="shared" si="419"/>
        <v>2022JaneiroPolônia</v>
      </c>
      <c r="BH2348" s="2">
        <v>2022</v>
      </c>
      <c r="BI2348" s="55" t="s">
        <v>16</v>
      </c>
      <c r="BJ2348" s="55" t="str">
        <f t="shared" si="421"/>
        <v>Janeiro/2022</v>
      </c>
      <c r="BK2348" s="2" t="s">
        <v>38</v>
      </c>
      <c r="BL2348" s="2" t="s">
        <v>33</v>
      </c>
      <c r="BM2348" s="52" t="s">
        <v>1200</v>
      </c>
      <c r="BN2348" s="51">
        <f t="shared" si="420"/>
        <v>1442073.9289264721</v>
      </c>
    </row>
    <row r="2349" spans="59:66" x14ac:dyDescent="0.25">
      <c r="BG2349" s="50" t="str">
        <f t="shared" si="419"/>
        <v>2022JaneiroRússia</v>
      </c>
      <c r="BH2349" s="2">
        <v>2022</v>
      </c>
      <c r="BI2349" s="55" t="s">
        <v>16</v>
      </c>
      <c r="BJ2349" s="55" t="str">
        <f t="shared" si="421"/>
        <v>Janeiro/2022</v>
      </c>
      <c r="BK2349" s="2" t="s">
        <v>38</v>
      </c>
      <c r="BL2349" s="2" t="s">
        <v>34</v>
      </c>
      <c r="BM2349" s="52" t="s">
        <v>1200</v>
      </c>
      <c r="BN2349" s="51">
        <f t="shared" si="420"/>
        <v>0</v>
      </c>
    </row>
    <row r="2350" spans="59:66" x14ac:dyDescent="0.25">
      <c r="BG2350" s="50" t="str">
        <f t="shared" si="419"/>
        <v>2022JaneiroHolanda</v>
      </c>
      <c r="BH2350" s="2">
        <v>2022</v>
      </c>
      <c r="BI2350" s="55" t="s">
        <v>16</v>
      </c>
      <c r="BJ2350" s="55" t="str">
        <f t="shared" si="421"/>
        <v>Janeiro/2022</v>
      </c>
      <c r="BK2350" s="2" t="s">
        <v>38</v>
      </c>
      <c r="BL2350" s="2" t="s">
        <v>35</v>
      </c>
      <c r="BM2350" s="52" t="s">
        <v>1200</v>
      </c>
      <c r="BN2350" s="51">
        <f t="shared" si="420"/>
        <v>1076363.9805507185</v>
      </c>
    </row>
    <row r="2351" spans="59:66" x14ac:dyDescent="0.25">
      <c r="BG2351" s="50" t="str">
        <f t="shared" si="419"/>
        <v>2022JaneiroSuíça</v>
      </c>
      <c r="BH2351" s="2">
        <v>2022</v>
      </c>
      <c r="BI2351" s="55" t="s">
        <v>16</v>
      </c>
      <c r="BJ2351" s="55" t="str">
        <f t="shared" si="421"/>
        <v>Janeiro/2022</v>
      </c>
      <c r="BK2351" s="2" t="s">
        <v>38</v>
      </c>
      <c r="BL2351" s="2" t="s">
        <v>36</v>
      </c>
      <c r="BM2351" s="52" t="s">
        <v>1200</v>
      </c>
      <c r="BN2351" s="51">
        <f t="shared" si="420"/>
        <v>960998.06623660109</v>
      </c>
    </row>
    <row r="2352" spans="59:66" x14ac:dyDescent="0.25">
      <c r="BG2352" s="50" t="str">
        <f t="shared" si="419"/>
        <v>2022JaneiroSuécia</v>
      </c>
      <c r="BH2352" s="2">
        <v>2022</v>
      </c>
      <c r="BI2352" s="55" t="s">
        <v>16</v>
      </c>
      <c r="BJ2352" s="55" t="str">
        <f t="shared" si="421"/>
        <v>Janeiro/2022</v>
      </c>
      <c r="BK2352" s="2" t="s">
        <v>38</v>
      </c>
      <c r="BL2352" s="2" t="s">
        <v>37</v>
      </c>
      <c r="BM2352" s="52" t="s">
        <v>1200</v>
      </c>
      <c r="BN2352" s="51">
        <f t="shared" si="420"/>
        <v>721036.96446323604</v>
      </c>
    </row>
    <row r="2353" spans="59:66" x14ac:dyDescent="0.25">
      <c r="BG2353" s="50" t="str">
        <f t="shared" si="419"/>
        <v>2022JaneiroOutros - Europa</v>
      </c>
      <c r="BH2353" s="2">
        <v>2022</v>
      </c>
      <c r="BI2353" s="55" t="s">
        <v>16</v>
      </c>
      <c r="BJ2353" s="55" t="str">
        <f t="shared" si="421"/>
        <v>Janeiro/2022</v>
      </c>
      <c r="BK2353" s="2" t="s">
        <v>38</v>
      </c>
      <c r="BL2353" s="2" t="s">
        <v>1192</v>
      </c>
      <c r="BM2353" s="52" t="s">
        <v>1200</v>
      </c>
      <c r="BN2353" s="51">
        <f t="shared" si="420"/>
        <v>3068123.7029767348</v>
      </c>
    </row>
    <row r="2354" spans="59:66" x14ac:dyDescent="0.25">
      <c r="BG2354" s="50" t="str">
        <f t="shared" si="419"/>
        <v>2022FevereiroAlemanha</v>
      </c>
      <c r="BH2354" s="2">
        <v>2022</v>
      </c>
      <c r="BI2354" s="55" t="s">
        <v>55</v>
      </c>
      <c r="BJ2354" s="55" t="str">
        <f t="shared" si="421"/>
        <v>Fevereiro/2022</v>
      </c>
      <c r="BK2354" s="2" t="s">
        <v>38</v>
      </c>
      <c r="BL2354" s="2" t="s">
        <v>28</v>
      </c>
      <c r="BM2354" s="52" t="s">
        <v>1200</v>
      </c>
      <c r="BN2354" s="51">
        <f t="shared" si="420"/>
        <v>8118072.6248121513</v>
      </c>
    </row>
    <row r="2355" spans="59:66" x14ac:dyDescent="0.25">
      <c r="BG2355" s="50" t="str">
        <f t="shared" si="419"/>
        <v>2022FevereiroFrança</v>
      </c>
      <c r="BH2355" s="2">
        <v>2022</v>
      </c>
      <c r="BI2355" s="55" t="s">
        <v>55</v>
      </c>
      <c r="BJ2355" s="55" t="str">
        <f t="shared" si="421"/>
        <v>Fevereiro/2022</v>
      </c>
      <c r="BK2355" s="2" t="s">
        <v>38</v>
      </c>
      <c r="BL2355" s="2" t="s">
        <v>29</v>
      </c>
      <c r="BM2355" s="52" t="s">
        <v>1200</v>
      </c>
      <c r="BN2355" s="51">
        <f t="shared" si="420"/>
        <v>4132836.9726316398</v>
      </c>
    </row>
    <row r="2356" spans="59:66" x14ac:dyDescent="0.25">
      <c r="BG2356" s="50" t="str">
        <f t="shared" si="419"/>
        <v>2022FevereiroReino Unido</v>
      </c>
      <c r="BH2356" s="2">
        <v>2022</v>
      </c>
      <c r="BI2356" s="55" t="s">
        <v>55</v>
      </c>
      <c r="BJ2356" s="55" t="str">
        <f t="shared" si="421"/>
        <v>Fevereiro/2022</v>
      </c>
      <c r="BK2356" s="2" t="s">
        <v>38</v>
      </c>
      <c r="BL2356" s="2" t="s">
        <v>30</v>
      </c>
      <c r="BM2356" s="52" t="s">
        <v>1200</v>
      </c>
      <c r="BN2356" s="51">
        <f t="shared" si="420"/>
        <v>13284118.840601701</v>
      </c>
    </row>
    <row r="2357" spans="59:66" x14ac:dyDescent="0.25">
      <c r="BG2357" s="50" t="str">
        <f t="shared" si="419"/>
        <v>2022FevereiroItália</v>
      </c>
      <c r="BH2357" s="2">
        <v>2022</v>
      </c>
      <c r="BI2357" s="55" t="s">
        <v>55</v>
      </c>
      <c r="BJ2357" s="55" t="str">
        <f t="shared" si="421"/>
        <v>Fevereiro/2022</v>
      </c>
      <c r="BK2357" s="2" t="s">
        <v>38</v>
      </c>
      <c r="BL2357" s="2" t="s">
        <v>31</v>
      </c>
      <c r="BM2357" s="52" t="s">
        <v>1200</v>
      </c>
      <c r="BN2357" s="51">
        <f t="shared" si="420"/>
        <v>2754831.0448998902</v>
      </c>
    </row>
    <row r="2358" spans="59:66" x14ac:dyDescent="0.25">
      <c r="BG2358" s="50" t="str">
        <f t="shared" si="419"/>
        <v>2022FevereiroEspanha</v>
      </c>
      <c r="BH2358" s="2">
        <v>2022</v>
      </c>
      <c r="BI2358" s="55" t="s">
        <v>55</v>
      </c>
      <c r="BJ2358" s="55" t="str">
        <f t="shared" si="421"/>
        <v>Fevereiro/2022</v>
      </c>
      <c r="BK2358" s="2" t="s">
        <v>38</v>
      </c>
      <c r="BL2358" s="2" t="s">
        <v>32</v>
      </c>
      <c r="BM2358" s="52" t="s">
        <v>1200</v>
      </c>
      <c r="BN2358" s="51">
        <f t="shared" si="420"/>
        <v>2754831.0448998897</v>
      </c>
    </row>
    <row r="2359" spans="59:66" x14ac:dyDescent="0.25">
      <c r="BG2359" s="50" t="str">
        <f t="shared" si="419"/>
        <v>2022FevereiroPolônia</v>
      </c>
      <c r="BH2359" s="2">
        <v>2022</v>
      </c>
      <c r="BI2359" s="55" t="s">
        <v>55</v>
      </c>
      <c r="BJ2359" s="55" t="str">
        <f t="shared" si="421"/>
        <v>Fevereiro/2022</v>
      </c>
      <c r="BK2359" s="2" t="s">
        <v>38</v>
      </c>
      <c r="BL2359" s="2" t="s">
        <v>33</v>
      </c>
      <c r="BM2359" s="52" t="s">
        <v>1200</v>
      </c>
      <c r="BN2359" s="51">
        <f t="shared" si="420"/>
        <v>1378005.9277317501</v>
      </c>
    </row>
    <row r="2360" spans="59:66" x14ac:dyDescent="0.25">
      <c r="BG2360" s="50" t="str">
        <f t="shared" si="419"/>
        <v>2022FevereiroRússia</v>
      </c>
      <c r="BH2360" s="2">
        <v>2022</v>
      </c>
      <c r="BI2360" s="55" t="s">
        <v>55</v>
      </c>
      <c r="BJ2360" s="55" t="str">
        <f t="shared" si="421"/>
        <v>Fevereiro/2022</v>
      </c>
      <c r="BK2360" s="2" t="s">
        <v>38</v>
      </c>
      <c r="BL2360" s="2" t="s">
        <v>34</v>
      </c>
      <c r="BM2360" s="52" t="s">
        <v>1200</v>
      </c>
      <c r="BN2360" s="51">
        <f t="shared" si="420"/>
        <v>0</v>
      </c>
    </row>
    <row r="2361" spans="59:66" x14ac:dyDescent="0.25">
      <c r="BG2361" s="50" t="str">
        <f t="shared" si="419"/>
        <v>2022FevereiroHolanda</v>
      </c>
      <c r="BH2361" s="2">
        <v>2022</v>
      </c>
      <c r="BI2361" s="55" t="s">
        <v>55</v>
      </c>
      <c r="BJ2361" s="55" t="str">
        <f t="shared" si="421"/>
        <v>Fevereiro/2022</v>
      </c>
      <c r="BK2361" s="2" t="s">
        <v>38</v>
      </c>
      <c r="BL2361" s="2" t="s">
        <v>35</v>
      </c>
      <c r="BM2361" s="52" t="s">
        <v>1200</v>
      </c>
      <c r="BN2361" s="51">
        <f t="shared" si="420"/>
        <v>1023762.7586490379</v>
      </c>
    </row>
    <row r="2362" spans="59:66" x14ac:dyDescent="0.25">
      <c r="BG2362" s="50" t="str">
        <f t="shared" si="419"/>
        <v>2022FevereiroSuíça</v>
      </c>
      <c r="BH2362" s="2">
        <v>2022</v>
      </c>
      <c r="BI2362" s="55" t="s">
        <v>55</v>
      </c>
      <c r="BJ2362" s="55" t="str">
        <f t="shared" si="421"/>
        <v>Fevereiro/2022</v>
      </c>
      <c r="BK2362" s="2" t="s">
        <v>38</v>
      </c>
      <c r="BL2362" s="2" t="s">
        <v>36</v>
      </c>
      <c r="BM2362" s="52" t="s">
        <v>1200</v>
      </c>
      <c r="BN2362" s="51">
        <f t="shared" si="420"/>
        <v>885607.92270678002</v>
      </c>
    </row>
    <row r="2363" spans="59:66" x14ac:dyDescent="0.25">
      <c r="BG2363" s="50" t="str">
        <f t="shared" si="419"/>
        <v>2022FevereiroSuécia</v>
      </c>
      <c r="BH2363" s="2">
        <v>2022</v>
      </c>
      <c r="BI2363" s="55" t="s">
        <v>55</v>
      </c>
      <c r="BJ2363" s="55" t="str">
        <f t="shared" si="421"/>
        <v>Fevereiro/2022</v>
      </c>
      <c r="BK2363" s="2" t="s">
        <v>38</v>
      </c>
      <c r="BL2363" s="2" t="s">
        <v>37</v>
      </c>
      <c r="BM2363" s="52" t="s">
        <v>1200</v>
      </c>
      <c r="BN2363" s="51">
        <f t="shared" si="420"/>
        <v>688412.55858407042</v>
      </c>
    </row>
    <row r="2364" spans="59:66" x14ac:dyDescent="0.25">
      <c r="BG2364" s="50" t="str">
        <f t="shared" si="419"/>
        <v>2022FevereiroOutros - Europa</v>
      </c>
      <c r="BH2364" s="2">
        <v>2022</v>
      </c>
      <c r="BI2364" s="55" t="s">
        <v>55</v>
      </c>
      <c r="BJ2364" s="55" t="str">
        <f t="shared" si="421"/>
        <v>Fevereiro/2022</v>
      </c>
      <c r="BK2364" s="2" t="s">
        <v>38</v>
      </c>
      <c r="BL2364" s="2" t="s">
        <v>1192</v>
      </c>
      <c r="BM2364" s="52" t="s">
        <v>1200</v>
      </c>
      <c r="BN2364" s="51">
        <f t="shared" si="420"/>
        <v>2527510.3837698027</v>
      </c>
    </row>
    <row r="2365" spans="59:66" x14ac:dyDescent="0.25">
      <c r="BG2365" s="50" t="str">
        <f t="shared" si="419"/>
        <v>2022MarçoAlemanha</v>
      </c>
      <c r="BH2365" s="2">
        <v>2022</v>
      </c>
      <c r="BI2365" s="55" t="s">
        <v>56</v>
      </c>
      <c r="BJ2365" s="55" t="str">
        <f t="shared" si="421"/>
        <v>Março/2022</v>
      </c>
      <c r="BK2365" s="2" t="s">
        <v>38</v>
      </c>
      <c r="BL2365" s="2" t="s">
        <v>28</v>
      </c>
      <c r="BM2365" s="52" t="s">
        <v>1200</v>
      </c>
      <c r="BN2365" s="51">
        <f t="shared" si="420"/>
        <v>8793157.2200906724</v>
      </c>
    </row>
    <row r="2366" spans="59:66" x14ac:dyDescent="0.25">
      <c r="BG2366" s="50" t="str">
        <f t="shared" si="419"/>
        <v>2022MarçoFrança</v>
      </c>
      <c r="BH2366" s="2">
        <v>2022</v>
      </c>
      <c r="BI2366" s="55" t="s">
        <v>56</v>
      </c>
      <c r="BJ2366" s="55" t="str">
        <f t="shared" si="421"/>
        <v>Março/2022</v>
      </c>
      <c r="BK2366" s="2" t="s">
        <v>38</v>
      </c>
      <c r="BL2366" s="2" t="s">
        <v>29</v>
      </c>
      <c r="BM2366" s="52" t="s">
        <v>1200</v>
      </c>
      <c r="BN2366" s="51">
        <f t="shared" si="420"/>
        <v>4396578.6100453362</v>
      </c>
    </row>
    <row r="2367" spans="59:66" x14ac:dyDescent="0.25">
      <c r="BG2367" s="50" t="str">
        <f t="shared" si="419"/>
        <v>2022MarçoReino Unido</v>
      </c>
      <c r="BH2367" s="2">
        <v>2022</v>
      </c>
      <c r="BI2367" s="55" t="s">
        <v>56</v>
      </c>
      <c r="BJ2367" s="55" t="str">
        <f t="shared" si="421"/>
        <v>Março/2022</v>
      </c>
      <c r="BK2367" s="2" t="s">
        <v>38</v>
      </c>
      <c r="BL2367" s="2" t="s">
        <v>30</v>
      </c>
      <c r="BM2367" s="52" t="s">
        <v>1200</v>
      </c>
      <c r="BN2367" s="51">
        <f t="shared" si="420"/>
        <v>14655262.03348445</v>
      </c>
    </row>
    <row r="2368" spans="59:66" x14ac:dyDescent="0.25">
      <c r="BG2368" s="50" t="str">
        <f t="shared" si="419"/>
        <v>2022MarçoItália</v>
      </c>
      <c r="BH2368" s="2">
        <v>2022</v>
      </c>
      <c r="BI2368" s="55" t="s">
        <v>56</v>
      </c>
      <c r="BJ2368" s="55" t="str">
        <f t="shared" si="421"/>
        <v>Março/2022</v>
      </c>
      <c r="BK2368" s="2" t="s">
        <v>38</v>
      </c>
      <c r="BL2368" s="2" t="s">
        <v>31</v>
      </c>
      <c r="BM2368" s="52" t="s">
        <v>1200</v>
      </c>
      <c r="BN2368" s="51">
        <f t="shared" si="420"/>
        <v>2931052.40669689</v>
      </c>
    </row>
    <row r="2369" spans="59:66" x14ac:dyDescent="0.25">
      <c r="BG2369" s="50" t="str">
        <f t="shared" si="419"/>
        <v>2022MarçoEspanha</v>
      </c>
      <c r="BH2369" s="2">
        <v>2022</v>
      </c>
      <c r="BI2369" s="55" t="s">
        <v>56</v>
      </c>
      <c r="BJ2369" s="55" t="str">
        <f t="shared" si="421"/>
        <v>Março/2022</v>
      </c>
      <c r="BK2369" s="2" t="s">
        <v>38</v>
      </c>
      <c r="BL2369" s="2" t="s">
        <v>32</v>
      </c>
      <c r="BM2369" s="52" t="s">
        <v>1200</v>
      </c>
      <c r="BN2369" s="51">
        <f t="shared" si="420"/>
        <v>2931052.4066968905</v>
      </c>
    </row>
    <row r="2370" spans="59:66" x14ac:dyDescent="0.25">
      <c r="BG2370" s="50" t="str">
        <f t="shared" si="419"/>
        <v>2022MarçoPolônia</v>
      </c>
      <c r="BH2370" s="2">
        <v>2022</v>
      </c>
      <c r="BI2370" s="55" t="s">
        <v>56</v>
      </c>
      <c r="BJ2370" s="55" t="str">
        <f t="shared" si="421"/>
        <v>Março/2022</v>
      </c>
      <c r="BK2370" s="2" t="s">
        <v>38</v>
      </c>
      <c r="BL2370" s="2" t="s">
        <v>33</v>
      </c>
      <c r="BM2370" s="52" t="s">
        <v>1200</v>
      </c>
      <c r="BN2370" s="51">
        <f t="shared" si="420"/>
        <v>1465526.203348445</v>
      </c>
    </row>
    <row r="2371" spans="59:66" x14ac:dyDescent="0.25">
      <c r="BG2371" s="50" t="str">
        <f t="shared" ref="BG2371:BG2434" si="422">BH2371&amp;BI2371&amp;BL2371</f>
        <v>2022MarçoRússia</v>
      </c>
      <c r="BH2371" s="2">
        <v>2022</v>
      </c>
      <c r="BI2371" s="55" t="s">
        <v>56</v>
      </c>
      <c r="BJ2371" s="55" t="str">
        <f t="shared" si="421"/>
        <v>Março/2022</v>
      </c>
      <c r="BK2371" s="2" t="s">
        <v>38</v>
      </c>
      <c r="BL2371" s="2" t="s">
        <v>34</v>
      </c>
      <c r="BM2371" s="52" t="s">
        <v>1200</v>
      </c>
      <c r="BN2371" s="51">
        <f t="shared" ref="BN2371:BN2434" si="423">VLOOKUP(BG2371,AC:AQ,VLOOKUP(BM2371,$BP$2:$BQ$16,2,FALSE),FALSE)</f>
        <v>0</v>
      </c>
    </row>
    <row r="2372" spans="59:66" x14ac:dyDescent="0.25">
      <c r="BG2372" s="50" t="str">
        <f t="shared" si="422"/>
        <v>2022MarçoHolanda</v>
      </c>
      <c r="BH2372" s="2">
        <v>2022</v>
      </c>
      <c r="BI2372" s="55" t="s">
        <v>56</v>
      </c>
      <c r="BJ2372" s="55" t="str">
        <f t="shared" ref="BJ2372:BJ2435" si="424">BI2372&amp;"/"&amp;BH2372</f>
        <v>Março/2022</v>
      </c>
      <c r="BK2372" s="2" t="s">
        <v>38</v>
      </c>
      <c r="BL2372" s="2" t="s">
        <v>35</v>
      </c>
      <c r="BM2372" s="52" t="s">
        <v>1200</v>
      </c>
      <c r="BN2372" s="51">
        <f t="shared" si="423"/>
        <v>1093868.7581792793</v>
      </c>
    </row>
    <row r="2373" spans="59:66" x14ac:dyDescent="0.25">
      <c r="BG2373" s="50" t="str">
        <f t="shared" si="422"/>
        <v>2022MarçoSuíça</v>
      </c>
      <c r="BH2373" s="2">
        <v>2022</v>
      </c>
      <c r="BI2373" s="55" t="s">
        <v>56</v>
      </c>
      <c r="BJ2373" s="55" t="str">
        <f t="shared" si="424"/>
        <v>Março/2022</v>
      </c>
      <c r="BK2373" s="2" t="s">
        <v>38</v>
      </c>
      <c r="BL2373" s="2" t="s">
        <v>36</v>
      </c>
      <c r="BM2373" s="52" t="s">
        <v>1200</v>
      </c>
      <c r="BN2373" s="51">
        <f t="shared" si="423"/>
        <v>976626.66191140388</v>
      </c>
    </row>
    <row r="2374" spans="59:66" x14ac:dyDescent="0.25">
      <c r="BG2374" s="50" t="str">
        <f t="shared" si="422"/>
        <v>2022MarçoSuécia</v>
      </c>
      <c r="BH2374" s="2">
        <v>2022</v>
      </c>
      <c r="BI2374" s="55" t="s">
        <v>56</v>
      </c>
      <c r="BJ2374" s="55" t="str">
        <f t="shared" si="424"/>
        <v>Março/2022</v>
      </c>
      <c r="BK2374" s="2" t="s">
        <v>38</v>
      </c>
      <c r="BL2374" s="2" t="s">
        <v>37</v>
      </c>
      <c r="BM2374" s="52" t="s">
        <v>1200</v>
      </c>
      <c r="BN2374" s="51">
        <f t="shared" si="423"/>
        <v>732763.10167422274</v>
      </c>
    </row>
    <row r="2375" spans="59:66" x14ac:dyDescent="0.25">
      <c r="BG2375" s="50" t="str">
        <f t="shared" si="422"/>
        <v>2022MarçoOutros - Europa</v>
      </c>
      <c r="BH2375" s="2">
        <v>2022</v>
      </c>
      <c r="BI2375" s="55" t="s">
        <v>56</v>
      </c>
      <c r="BJ2375" s="55" t="str">
        <f t="shared" si="424"/>
        <v>Março/2022</v>
      </c>
      <c r="BK2375" s="2" t="s">
        <v>38</v>
      </c>
      <c r="BL2375" s="2" t="s">
        <v>1192</v>
      </c>
      <c r="BM2375" s="52" t="s">
        <v>1200</v>
      </c>
      <c r="BN2375" s="51">
        <f t="shared" si="423"/>
        <v>2460409.6063350262</v>
      </c>
    </row>
    <row r="2376" spans="59:66" x14ac:dyDescent="0.25">
      <c r="BG2376" s="50" t="str">
        <f t="shared" si="422"/>
        <v>2022AbrilAlemanha</v>
      </c>
      <c r="BH2376" s="2">
        <v>2022</v>
      </c>
      <c r="BI2376" s="55" t="s">
        <v>57</v>
      </c>
      <c r="BJ2376" s="55" t="str">
        <f t="shared" si="424"/>
        <v>Abril/2022</v>
      </c>
      <c r="BK2376" s="2" t="s">
        <v>38</v>
      </c>
      <c r="BL2376" s="2" t="s">
        <v>28</v>
      </c>
      <c r="BM2376" s="52" t="s">
        <v>1200</v>
      </c>
      <c r="BN2376" s="51">
        <f t="shared" si="423"/>
        <v>9462610.9118701108</v>
      </c>
    </row>
    <row r="2377" spans="59:66" x14ac:dyDescent="0.25">
      <c r="BG2377" s="50" t="str">
        <f t="shared" si="422"/>
        <v>2022AbrilFrança</v>
      </c>
      <c r="BH2377" s="2">
        <v>2022</v>
      </c>
      <c r="BI2377" s="55" t="s">
        <v>57</v>
      </c>
      <c r="BJ2377" s="55" t="str">
        <f t="shared" si="424"/>
        <v>Abril/2022</v>
      </c>
      <c r="BK2377" s="2" t="s">
        <v>38</v>
      </c>
      <c r="BL2377" s="2" t="s">
        <v>29</v>
      </c>
      <c r="BM2377" s="52" t="s">
        <v>1200</v>
      </c>
      <c r="BN2377" s="51">
        <f t="shared" si="423"/>
        <v>4658516.141228362</v>
      </c>
    </row>
    <row r="2378" spans="59:66" x14ac:dyDescent="0.25">
      <c r="BG2378" s="50" t="str">
        <f t="shared" si="422"/>
        <v>2022AbrilReino Unido</v>
      </c>
      <c r="BH2378" s="2">
        <v>2022</v>
      </c>
      <c r="BI2378" s="55" t="s">
        <v>57</v>
      </c>
      <c r="BJ2378" s="55" t="str">
        <f t="shared" si="424"/>
        <v>Abril/2022</v>
      </c>
      <c r="BK2378" s="2" t="s">
        <v>38</v>
      </c>
      <c r="BL2378" s="2" t="s">
        <v>30</v>
      </c>
      <c r="BM2378" s="52" t="s">
        <v>1200</v>
      </c>
      <c r="BN2378" s="51">
        <f t="shared" si="423"/>
        <v>16013649.235472497</v>
      </c>
    </row>
    <row r="2379" spans="59:66" x14ac:dyDescent="0.25">
      <c r="BG2379" s="50" t="str">
        <f t="shared" si="422"/>
        <v>2022AbrilItália</v>
      </c>
      <c r="BH2379" s="2">
        <v>2022</v>
      </c>
      <c r="BI2379" s="55" t="s">
        <v>57</v>
      </c>
      <c r="BJ2379" s="55" t="str">
        <f t="shared" si="424"/>
        <v>Abril/2022</v>
      </c>
      <c r="BK2379" s="2" t="s">
        <v>38</v>
      </c>
      <c r="BL2379" s="2" t="s">
        <v>31</v>
      </c>
      <c r="BM2379" s="52" t="s">
        <v>1200</v>
      </c>
      <c r="BN2379" s="51">
        <f t="shared" si="423"/>
        <v>3106065.6371640107</v>
      </c>
    </row>
    <row r="2380" spans="59:66" x14ac:dyDescent="0.25">
      <c r="BG2380" s="50" t="str">
        <f t="shared" si="422"/>
        <v>2022AbrilEspanha</v>
      </c>
      <c r="BH2380" s="2">
        <v>2022</v>
      </c>
      <c r="BI2380" s="55" t="s">
        <v>57</v>
      </c>
      <c r="BJ2380" s="55" t="str">
        <f t="shared" si="424"/>
        <v>Abril/2022</v>
      </c>
      <c r="BK2380" s="2" t="s">
        <v>38</v>
      </c>
      <c r="BL2380" s="2" t="s">
        <v>32</v>
      </c>
      <c r="BM2380" s="52" t="s">
        <v>1200</v>
      </c>
      <c r="BN2380" s="51">
        <f t="shared" si="423"/>
        <v>3106065.6371640102</v>
      </c>
    </row>
    <row r="2381" spans="59:66" x14ac:dyDescent="0.25">
      <c r="BG2381" s="50" t="str">
        <f t="shared" si="422"/>
        <v>2022AbrilPolônia</v>
      </c>
      <c r="BH2381" s="2">
        <v>2022</v>
      </c>
      <c r="BI2381" s="55" t="s">
        <v>57</v>
      </c>
      <c r="BJ2381" s="55" t="str">
        <f t="shared" si="424"/>
        <v>Abril/2022</v>
      </c>
      <c r="BK2381" s="2" t="s">
        <v>38</v>
      </c>
      <c r="BL2381" s="2" t="s">
        <v>33</v>
      </c>
      <c r="BM2381" s="52" t="s">
        <v>1200</v>
      </c>
      <c r="BN2381" s="51">
        <f t="shared" si="423"/>
        <v>1552450.5040643518</v>
      </c>
    </row>
    <row r="2382" spans="59:66" x14ac:dyDescent="0.25">
      <c r="BG2382" s="50" t="str">
        <f t="shared" si="422"/>
        <v>2022AbrilRússia</v>
      </c>
      <c r="BH2382" s="2">
        <v>2022</v>
      </c>
      <c r="BI2382" s="55" t="s">
        <v>57</v>
      </c>
      <c r="BJ2382" s="55" t="str">
        <f t="shared" si="424"/>
        <v>Abril/2022</v>
      </c>
      <c r="BK2382" s="2" t="s">
        <v>38</v>
      </c>
      <c r="BL2382" s="2" t="s">
        <v>34</v>
      </c>
      <c r="BM2382" s="52" t="s">
        <v>1200</v>
      </c>
      <c r="BN2382" s="51">
        <f t="shared" si="423"/>
        <v>0</v>
      </c>
    </row>
    <row r="2383" spans="59:66" x14ac:dyDescent="0.25">
      <c r="BG2383" s="50" t="str">
        <f t="shared" si="422"/>
        <v>2022AbrilHolanda</v>
      </c>
      <c r="BH2383" s="2">
        <v>2022</v>
      </c>
      <c r="BI2383" s="55" t="s">
        <v>57</v>
      </c>
      <c r="BJ2383" s="55" t="str">
        <f t="shared" si="424"/>
        <v>Abril/2022</v>
      </c>
      <c r="BK2383" s="2" t="s">
        <v>38</v>
      </c>
      <c r="BL2383" s="2" t="s">
        <v>35</v>
      </c>
      <c r="BM2383" s="52" t="s">
        <v>1200</v>
      </c>
      <c r="BN2383" s="51">
        <f t="shared" si="423"/>
        <v>1163464.4062717836</v>
      </c>
    </row>
    <row r="2384" spans="59:66" x14ac:dyDescent="0.25">
      <c r="BG2384" s="50" t="str">
        <f t="shared" si="422"/>
        <v>2022AbrilSuíça</v>
      </c>
      <c r="BH2384" s="2">
        <v>2022</v>
      </c>
      <c r="BI2384" s="55" t="s">
        <v>57</v>
      </c>
      <c r="BJ2384" s="55" t="str">
        <f t="shared" si="424"/>
        <v>Abril/2022</v>
      </c>
      <c r="BK2384" s="2" t="s">
        <v>38</v>
      </c>
      <c r="BL2384" s="2" t="s">
        <v>36</v>
      </c>
      <c r="BM2384" s="52" t="s">
        <v>1200</v>
      </c>
      <c r="BN2384" s="51">
        <f t="shared" si="423"/>
        <v>1067964.8253766021</v>
      </c>
    </row>
    <row r="2385" spans="59:66" x14ac:dyDescent="0.25">
      <c r="BG2385" s="50" t="str">
        <f t="shared" si="422"/>
        <v>2022AbrilSuécia</v>
      </c>
      <c r="BH2385" s="2">
        <v>2022</v>
      </c>
      <c r="BI2385" s="55" t="s">
        <v>57</v>
      </c>
      <c r="BJ2385" s="55" t="str">
        <f t="shared" si="424"/>
        <v>Abril/2022</v>
      </c>
      <c r="BK2385" s="2" t="s">
        <v>38</v>
      </c>
      <c r="BL2385" s="2" t="s">
        <v>37</v>
      </c>
      <c r="BM2385" s="52" t="s">
        <v>1200</v>
      </c>
      <c r="BN2385" s="51">
        <f t="shared" si="423"/>
        <v>776807.56654982956</v>
      </c>
    </row>
    <row r="2386" spans="59:66" x14ac:dyDescent="0.25">
      <c r="BG2386" s="50" t="str">
        <f t="shared" si="422"/>
        <v>2022AbrilOutros - Europa</v>
      </c>
      <c r="BH2386" s="2">
        <v>2022</v>
      </c>
      <c r="BI2386" s="55" t="s">
        <v>57</v>
      </c>
      <c r="BJ2386" s="55" t="str">
        <f t="shared" si="424"/>
        <v>Abril/2022</v>
      </c>
      <c r="BK2386" s="2" t="s">
        <v>38</v>
      </c>
      <c r="BL2386" s="2" t="s">
        <v>1192</v>
      </c>
      <c r="BM2386" s="52" t="s">
        <v>1200</v>
      </c>
      <c r="BN2386" s="51">
        <f t="shared" si="423"/>
        <v>2417009.0724769519</v>
      </c>
    </row>
    <row r="2387" spans="59:66" x14ac:dyDescent="0.25">
      <c r="BG2387" s="50" t="str">
        <f t="shared" si="422"/>
        <v>2022MaioAlemanha</v>
      </c>
      <c r="BH2387" s="2">
        <v>2022</v>
      </c>
      <c r="BI2387" s="55" t="s">
        <v>58</v>
      </c>
      <c r="BJ2387" s="55" t="str">
        <f t="shared" si="424"/>
        <v>Maio/2022</v>
      </c>
      <c r="BK2387" s="2" t="s">
        <v>38</v>
      </c>
      <c r="BL2387" s="2" t="s">
        <v>28</v>
      </c>
      <c r="BM2387" s="52" t="s">
        <v>1200</v>
      </c>
      <c r="BN2387" s="51">
        <f t="shared" si="423"/>
        <v>10128576.365517622</v>
      </c>
    </row>
    <row r="2388" spans="59:66" x14ac:dyDescent="0.25">
      <c r="BG2388" s="50" t="str">
        <f t="shared" si="422"/>
        <v>2022MaioFrança</v>
      </c>
      <c r="BH2388" s="2">
        <v>2022</v>
      </c>
      <c r="BI2388" s="55" t="s">
        <v>58</v>
      </c>
      <c r="BJ2388" s="55" t="str">
        <f t="shared" si="424"/>
        <v>Maio/2022</v>
      </c>
      <c r="BK2388" s="2" t="s">
        <v>38</v>
      </c>
      <c r="BL2388" s="2" t="s">
        <v>29</v>
      </c>
      <c r="BM2388" s="52" t="s">
        <v>1200</v>
      </c>
      <c r="BN2388" s="51">
        <f t="shared" si="423"/>
        <v>4919594.2346799877</v>
      </c>
    </row>
    <row r="2389" spans="59:66" x14ac:dyDescent="0.25">
      <c r="BG2389" s="50" t="str">
        <f t="shared" si="422"/>
        <v>2022MaioReino Unido</v>
      </c>
      <c r="BH2389" s="2">
        <v>2022</v>
      </c>
      <c r="BI2389" s="55" t="s">
        <v>58</v>
      </c>
      <c r="BJ2389" s="55" t="str">
        <f t="shared" si="424"/>
        <v>Maio/2022</v>
      </c>
      <c r="BK2389" s="2" t="s">
        <v>38</v>
      </c>
      <c r="BL2389" s="2" t="s">
        <v>30</v>
      </c>
      <c r="BM2389" s="52" t="s">
        <v>1200</v>
      </c>
      <c r="BN2389" s="51">
        <f t="shared" si="423"/>
        <v>17363273.769458782</v>
      </c>
    </row>
    <row r="2390" spans="59:66" x14ac:dyDescent="0.25">
      <c r="BG2390" s="50" t="str">
        <f t="shared" si="422"/>
        <v>2022MaioItália</v>
      </c>
      <c r="BH2390" s="2">
        <v>2022</v>
      </c>
      <c r="BI2390" s="55" t="s">
        <v>58</v>
      </c>
      <c r="BJ2390" s="55" t="str">
        <f t="shared" si="424"/>
        <v>Maio/2022</v>
      </c>
      <c r="BK2390" s="2" t="s">
        <v>38</v>
      </c>
      <c r="BL2390" s="2" t="s">
        <v>31</v>
      </c>
      <c r="BM2390" s="52" t="s">
        <v>1200</v>
      </c>
      <c r="BN2390" s="51">
        <f t="shared" si="423"/>
        <v>3279343.639258448</v>
      </c>
    </row>
    <row r="2391" spans="59:66" x14ac:dyDescent="0.25">
      <c r="BG2391" s="50" t="str">
        <f t="shared" si="422"/>
        <v>2022MaioEspanha</v>
      </c>
      <c r="BH2391" s="2">
        <v>2022</v>
      </c>
      <c r="BI2391" s="55" t="s">
        <v>58</v>
      </c>
      <c r="BJ2391" s="55" t="str">
        <f t="shared" si="424"/>
        <v>Maio/2022</v>
      </c>
      <c r="BK2391" s="2" t="s">
        <v>38</v>
      </c>
      <c r="BL2391" s="2" t="s">
        <v>32</v>
      </c>
      <c r="BM2391" s="52" t="s">
        <v>1200</v>
      </c>
      <c r="BN2391" s="51">
        <f t="shared" si="423"/>
        <v>3279343.6392584485</v>
      </c>
    </row>
    <row r="2392" spans="59:66" x14ac:dyDescent="0.25">
      <c r="BG2392" s="50" t="str">
        <f t="shared" si="422"/>
        <v>2022MaioPolônia</v>
      </c>
      <c r="BH2392" s="2">
        <v>2022</v>
      </c>
      <c r="BI2392" s="55" t="s">
        <v>58</v>
      </c>
      <c r="BJ2392" s="55" t="str">
        <f t="shared" si="424"/>
        <v>Maio/2022</v>
      </c>
      <c r="BK2392" s="2" t="s">
        <v>38</v>
      </c>
      <c r="BL2392" s="2" t="s">
        <v>33</v>
      </c>
      <c r="BM2392" s="52" t="s">
        <v>1200</v>
      </c>
      <c r="BN2392" s="51">
        <f t="shared" si="423"/>
        <v>1640250.5954215394</v>
      </c>
    </row>
    <row r="2393" spans="59:66" x14ac:dyDescent="0.25">
      <c r="BG2393" s="50" t="str">
        <f t="shared" si="422"/>
        <v>2022MaioRússia</v>
      </c>
      <c r="BH2393" s="2">
        <v>2022</v>
      </c>
      <c r="BI2393" s="55" t="s">
        <v>58</v>
      </c>
      <c r="BJ2393" s="55" t="str">
        <f t="shared" si="424"/>
        <v>Maio/2022</v>
      </c>
      <c r="BK2393" s="2" t="s">
        <v>38</v>
      </c>
      <c r="BL2393" s="2" t="s">
        <v>34</v>
      </c>
      <c r="BM2393" s="52" t="s">
        <v>1200</v>
      </c>
      <c r="BN2393" s="51">
        <f t="shared" si="423"/>
        <v>0</v>
      </c>
    </row>
    <row r="2394" spans="59:66" x14ac:dyDescent="0.25">
      <c r="BG2394" s="50" t="str">
        <f t="shared" si="422"/>
        <v>2022MaioHolanda</v>
      </c>
      <c r="BH2394" s="2">
        <v>2022</v>
      </c>
      <c r="BI2394" s="55" t="s">
        <v>58</v>
      </c>
      <c r="BJ2394" s="55" t="str">
        <f t="shared" si="424"/>
        <v>Maio/2022</v>
      </c>
      <c r="BK2394" s="2" t="s">
        <v>38</v>
      </c>
      <c r="BL2394" s="2" t="s">
        <v>35</v>
      </c>
      <c r="BM2394" s="52" t="s">
        <v>1200</v>
      </c>
      <c r="BN2394" s="51">
        <f t="shared" si="423"/>
        <v>1235107.5408008345</v>
      </c>
    </row>
    <row r="2395" spans="59:66" x14ac:dyDescent="0.25">
      <c r="BG2395" s="50" t="str">
        <f t="shared" si="422"/>
        <v>2022MaioSuíça</v>
      </c>
      <c r="BH2395" s="2">
        <v>2022</v>
      </c>
      <c r="BI2395" s="55" t="s">
        <v>58</v>
      </c>
      <c r="BJ2395" s="55" t="str">
        <f t="shared" si="424"/>
        <v>Maio/2022</v>
      </c>
      <c r="BK2395" s="2" t="s">
        <v>38</v>
      </c>
      <c r="BL2395" s="2" t="s">
        <v>36</v>
      </c>
      <c r="BM2395" s="52" t="s">
        <v>1200</v>
      </c>
      <c r="BN2395" s="51">
        <f t="shared" si="423"/>
        <v>1157551.5846305855</v>
      </c>
    </row>
    <row r="2396" spans="59:66" x14ac:dyDescent="0.25">
      <c r="BG2396" s="50" t="str">
        <f t="shared" si="422"/>
        <v>2022MaioSuécia</v>
      </c>
      <c r="BH2396" s="2">
        <v>2022</v>
      </c>
      <c r="BI2396" s="55" t="s">
        <v>58</v>
      </c>
      <c r="BJ2396" s="55" t="str">
        <f t="shared" si="424"/>
        <v>Maio/2022</v>
      </c>
      <c r="BK2396" s="2" t="s">
        <v>38</v>
      </c>
      <c r="BL2396" s="2" t="s">
        <v>37</v>
      </c>
      <c r="BM2396" s="52" t="s">
        <v>1200</v>
      </c>
      <c r="BN2396" s="51">
        <f t="shared" si="423"/>
        <v>819546.52191845444</v>
      </c>
    </row>
    <row r="2397" spans="59:66" x14ac:dyDescent="0.25">
      <c r="BG2397" s="50" t="str">
        <f t="shared" si="422"/>
        <v>2022MaioOutros - Europa</v>
      </c>
      <c r="BH2397" s="2">
        <v>2022</v>
      </c>
      <c r="BI2397" s="55" t="s">
        <v>58</v>
      </c>
      <c r="BJ2397" s="55" t="str">
        <f t="shared" si="424"/>
        <v>Maio/2022</v>
      </c>
      <c r="BK2397" s="2" t="s">
        <v>38</v>
      </c>
      <c r="BL2397" s="2" t="s">
        <v>1192</v>
      </c>
      <c r="BM2397" s="52" t="s">
        <v>1200</v>
      </c>
      <c r="BN2397" s="51">
        <f t="shared" si="423"/>
        <v>2390322.975869711</v>
      </c>
    </row>
    <row r="2398" spans="59:66" x14ac:dyDescent="0.25">
      <c r="BG2398" s="50" t="str">
        <f t="shared" si="422"/>
        <v>2022JunhoAlemanha</v>
      </c>
      <c r="BH2398" s="2">
        <v>2022</v>
      </c>
      <c r="BI2398" s="55" t="s">
        <v>59</v>
      </c>
      <c r="BJ2398" s="55" t="str">
        <f t="shared" si="424"/>
        <v>Junho/2022</v>
      </c>
      <c r="BK2398" s="2" t="s">
        <v>38</v>
      </c>
      <c r="BL2398" s="2" t="s">
        <v>28</v>
      </c>
      <c r="BM2398" s="52" t="s">
        <v>1200</v>
      </c>
      <c r="BN2398" s="51">
        <f t="shared" si="423"/>
        <v>10792603.206019556</v>
      </c>
    </row>
    <row r="2399" spans="59:66" x14ac:dyDescent="0.25">
      <c r="BG2399" s="50" t="str">
        <f t="shared" si="422"/>
        <v>2022JunhoFrança</v>
      </c>
      <c r="BH2399" s="2">
        <v>2022</v>
      </c>
      <c r="BI2399" s="55" t="s">
        <v>59</v>
      </c>
      <c r="BJ2399" s="55" t="str">
        <f t="shared" si="424"/>
        <v>Junho/2022</v>
      </c>
      <c r="BK2399" s="2" t="s">
        <v>38</v>
      </c>
      <c r="BL2399" s="2" t="s">
        <v>29</v>
      </c>
      <c r="BM2399" s="52" t="s">
        <v>1200</v>
      </c>
      <c r="BN2399" s="51">
        <f t="shared" si="423"/>
        <v>5180449.5388893876</v>
      </c>
    </row>
    <row r="2400" spans="59:66" x14ac:dyDescent="0.25">
      <c r="BG2400" s="50" t="str">
        <f t="shared" si="422"/>
        <v>2022JunhoReino Unido</v>
      </c>
      <c r="BH2400" s="2">
        <v>2022</v>
      </c>
      <c r="BI2400" s="55" t="s">
        <v>59</v>
      </c>
      <c r="BJ2400" s="55" t="str">
        <f t="shared" si="424"/>
        <v>Junho/2022</v>
      </c>
      <c r="BK2400" s="2" t="s">
        <v>38</v>
      </c>
      <c r="BL2400" s="2" t="s">
        <v>30</v>
      </c>
      <c r="BM2400" s="52" t="s">
        <v>1200</v>
      </c>
      <c r="BN2400" s="51">
        <f t="shared" si="423"/>
        <v>18707178.8904339</v>
      </c>
    </row>
    <row r="2401" spans="59:66" x14ac:dyDescent="0.25">
      <c r="BG2401" s="50" t="str">
        <f t="shared" si="422"/>
        <v>2022JunhoItália</v>
      </c>
      <c r="BH2401" s="2">
        <v>2022</v>
      </c>
      <c r="BI2401" s="55" t="s">
        <v>59</v>
      </c>
      <c r="BJ2401" s="55" t="str">
        <f t="shared" si="424"/>
        <v>Junho/2022</v>
      </c>
      <c r="BK2401" s="2" t="s">
        <v>38</v>
      </c>
      <c r="BL2401" s="2" t="s">
        <v>31</v>
      </c>
      <c r="BM2401" s="52" t="s">
        <v>1200</v>
      </c>
      <c r="BN2401" s="51">
        <f t="shared" si="423"/>
        <v>3453633.0259262575</v>
      </c>
    </row>
    <row r="2402" spans="59:66" x14ac:dyDescent="0.25">
      <c r="BG2402" s="50" t="str">
        <f t="shared" si="422"/>
        <v>2022JunhoEspanha</v>
      </c>
      <c r="BH2402" s="2">
        <v>2022</v>
      </c>
      <c r="BI2402" s="55" t="s">
        <v>59</v>
      </c>
      <c r="BJ2402" s="55" t="str">
        <f t="shared" si="424"/>
        <v>Junho/2022</v>
      </c>
      <c r="BK2402" s="2" t="s">
        <v>38</v>
      </c>
      <c r="BL2402" s="2" t="s">
        <v>32</v>
      </c>
      <c r="BM2402" s="52" t="s">
        <v>1200</v>
      </c>
      <c r="BN2402" s="51">
        <f t="shared" si="423"/>
        <v>3453633.0259262579</v>
      </c>
    </row>
    <row r="2403" spans="59:66" x14ac:dyDescent="0.25">
      <c r="BG2403" s="50" t="str">
        <f t="shared" si="422"/>
        <v>2022JunhoPolônia</v>
      </c>
      <c r="BH2403" s="2">
        <v>2022</v>
      </c>
      <c r="BI2403" s="55" t="s">
        <v>59</v>
      </c>
      <c r="BJ2403" s="55" t="str">
        <f t="shared" si="424"/>
        <v>Junho/2022</v>
      </c>
      <c r="BK2403" s="2" t="s">
        <v>38</v>
      </c>
      <c r="BL2403" s="2" t="s">
        <v>33</v>
      </c>
      <c r="BM2403" s="52" t="s">
        <v>1200</v>
      </c>
      <c r="BN2403" s="51">
        <f t="shared" si="423"/>
        <v>1723362.8799372031</v>
      </c>
    </row>
    <row r="2404" spans="59:66" x14ac:dyDescent="0.25">
      <c r="BG2404" s="50" t="str">
        <f t="shared" si="422"/>
        <v>2022JunhoRússia</v>
      </c>
      <c r="BH2404" s="2">
        <v>2022</v>
      </c>
      <c r="BI2404" s="55" t="s">
        <v>59</v>
      </c>
      <c r="BJ2404" s="55" t="str">
        <f t="shared" si="424"/>
        <v>Junho/2022</v>
      </c>
      <c r="BK2404" s="2" t="s">
        <v>38</v>
      </c>
      <c r="BL2404" s="2" t="s">
        <v>34</v>
      </c>
      <c r="BM2404" s="52" t="s">
        <v>1200</v>
      </c>
      <c r="BN2404" s="51">
        <f t="shared" si="423"/>
        <v>0</v>
      </c>
    </row>
    <row r="2405" spans="59:66" x14ac:dyDescent="0.25">
      <c r="BG2405" s="50" t="str">
        <f t="shared" si="422"/>
        <v>2022JunhoHolanda</v>
      </c>
      <c r="BH2405" s="2">
        <v>2022</v>
      </c>
      <c r="BI2405" s="55" t="s">
        <v>59</v>
      </c>
      <c r="BJ2405" s="55" t="str">
        <f t="shared" si="424"/>
        <v>Junho/2022</v>
      </c>
      <c r="BK2405" s="2" t="s">
        <v>38</v>
      </c>
      <c r="BL2405" s="2" t="s">
        <v>35</v>
      </c>
      <c r="BM2405" s="52" t="s">
        <v>1200</v>
      </c>
      <c r="BN2405" s="51">
        <f t="shared" si="423"/>
        <v>1304322.0727914837</v>
      </c>
    </row>
    <row r="2406" spans="59:66" x14ac:dyDescent="0.25">
      <c r="BG2406" s="50" t="str">
        <f t="shared" si="422"/>
        <v>2022JunhoSuíça</v>
      </c>
      <c r="BH2406" s="2">
        <v>2022</v>
      </c>
      <c r="BI2406" s="55" t="s">
        <v>59</v>
      </c>
      <c r="BJ2406" s="55" t="str">
        <f t="shared" si="424"/>
        <v>Junho/2022</v>
      </c>
      <c r="BK2406" s="2" t="s">
        <v>38</v>
      </c>
      <c r="BL2406" s="2" t="s">
        <v>36</v>
      </c>
      <c r="BM2406" s="52" t="s">
        <v>1200</v>
      </c>
      <c r="BN2406" s="51">
        <f t="shared" si="423"/>
        <v>1246761.5223593791</v>
      </c>
    </row>
    <row r="2407" spans="59:66" x14ac:dyDescent="0.25">
      <c r="BG2407" s="50" t="str">
        <f t="shared" si="422"/>
        <v>2022JunhoSuécia</v>
      </c>
      <c r="BH2407" s="2">
        <v>2022</v>
      </c>
      <c r="BI2407" s="55" t="s">
        <v>59</v>
      </c>
      <c r="BJ2407" s="55" t="str">
        <f t="shared" si="424"/>
        <v>Junho/2022</v>
      </c>
      <c r="BK2407" s="2" t="s">
        <v>38</v>
      </c>
      <c r="BL2407" s="2" t="s">
        <v>37</v>
      </c>
      <c r="BM2407" s="52" t="s">
        <v>1200</v>
      </c>
      <c r="BN2407" s="51">
        <f t="shared" si="423"/>
        <v>863408.25648156449</v>
      </c>
    </row>
    <row r="2408" spans="59:66" x14ac:dyDescent="0.25">
      <c r="BG2408" s="50" t="str">
        <f t="shared" si="422"/>
        <v>2022JunhoOutros - Europa</v>
      </c>
      <c r="BH2408" s="2">
        <v>2022</v>
      </c>
      <c r="BI2408" s="55" t="s">
        <v>59</v>
      </c>
      <c r="BJ2408" s="55" t="str">
        <f t="shared" si="424"/>
        <v>Junho/2022</v>
      </c>
      <c r="BK2408" s="2" t="s">
        <v>38</v>
      </c>
      <c r="BL2408" s="2" t="s">
        <v>1192</v>
      </c>
      <c r="BM2408" s="52" t="s">
        <v>1200</v>
      </c>
      <c r="BN2408" s="51">
        <f t="shared" si="423"/>
        <v>2375865.3772253376</v>
      </c>
    </row>
    <row r="2409" spans="59:66" x14ac:dyDescent="0.25">
      <c r="BG2409" s="50" t="str">
        <f t="shared" si="422"/>
        <v>2022JulhoAlemanha</v>
      </c>
      <c r="BH2409" s="2">
        <v>2022</v>
      </c>
      <c r="BI2409" s="55" t="s">
        <v>60</v>
      </c>
      <c r="BJ2409" s="55" t="str">
        <f t="shared" si="424"/>
        <v>Julho/2022</v>
      </c>
      <c r="BK2409" s="2" t="s">
        <v>38</v>
      </c>
      <c r="BL2409" s="2" t="s">
        <v>28</v>
      </c>
      <c r="BM2409" s="52" t="s">
        <v>1200</v>
      </c>
      <c r="BN2409" s="51">
        <f t="shared" si="423"/>
        <v>11454039.916234905</v>
      </c>
    </row>
    <row r="2410" spans="59:66" x14ac:dyDescent="0.25">
      <c r="BG2410" s="50" t="str">
        <f t="shared" si="422"/>
        <v>2022JulhoFrança</v>
      </c>
      <c r="BH2410" s="2">
        <v>2022</v>
      </c>
      <c r="BI2410" s="55" t="s">
        <v>60</v>
      </c>
      <c r="BJ2410" s="55" t="str">
        <f t="shared" si="424"/>
        <v>Julho/2022</v>
      </c>
      <c r="BK2410" s="2" t="s">
        <v>38</v>
      </c>
      <c r="BL2410" s="2" t="s">
        <v>29</v>
      </c>
      <c r="BM2410" s="52" t="s">
        <v>1200</v>
      </c>
      <c r="BN2410" s="51">
        <f t="shared" si="423"/>
        <v>5440668.9602115797</v>
      </c>
    </row>
    <row r="2411" spans="59:66" x14ac:dyDescent="0.25">
      <c r="BG2411" s="50" t="str">
        <f t="shared" si="422"/>
        <v>2022JulhoReino Unido</v>
      </c>
      <c r="BH2411" s="2">
        <v>2022</v>
      </c>
      <c r="BI2411" s="55" t="s">
        <v>60</v>
      </c>
      <c r="BJ2411" s="55" t="str">
        <f t="shared" si="424"/>
        <v>Julho/2022</v>
      </c>
      <c r="BK2411" s="2" t="s">
        <v>38</v>
      </c>
      <c r="BL2411" s="2" t="s">
        <v>30</v>
      </c>
      <c r="BM2411" s="52" t="s">
        <v>1200</v>
      </c>
      <c r="BN2411" s="51">
        <f t="shared" si="423"/>
        <v>20044569.853411082</v>
      </c>
    </row>
    <row r="2412" spans="59:66" x14ac:dyDescent="0.25">
      <c r="BG2412" s="50" t="str">
        <f t="shared" si="422"/>
        <v>2022JulhoItália</v>
      </c>
      <c r="BH2412" s="2">
        <v>2022</v>
      </c>
      <c r="BI2412" s="55" t="s">
        <v>60</v>
      </c>
      <c r="BJ2412" s="55" t="str">
        <f t="shared" si="424"/>
        <v>Julho/2022</v>
      </c>
      <c r="BK2412" s="2" t="s">
        <v>38</v>
      </c>
      <c r="BL2412" s="2" t="s">
        <v>31</v>
      </c>
      <c r="BM2412" s="52" t="s">
        <v>1200</v>
      </c>
      <c r="BN2412" s="51">
        <f t="shared" si="423"/>
        <v>3627494.4414715949</v>
      </c>
    </row>
    <row r="2413" spans="59:66" x14ac:dyDescent="0.25">
      <c r="BG2413" s="50" t="str">
        <f t="shared" si="422"/>
        <v>2022JulhoEspanha</v>
      </c>
      <c r="BH2413" s="2">
        <v>2022</v>
      </c>
      <c r="BI2413" s="55" t="s">
        <v>60</v>
      </c>
      <c r="BJ2413" s="55" t="str">
        <f t="shared" si="424"/>
        <v>Julho/2022</v>
      </c>
      <c r="BK2413" s="2" t="s">
        <v>38</v>
      </c>
      <c r="BL2413" s="2" t="s">
        <v>32</v>
      </c>
      <c r="BM2413" s="52" t="s">
        <v>1200</v>
      </c>
      <c r="BN2413" s="51">
        <f t="shared" si="423"/>
        <v>3627494.4414715944</v>
      </c>
    </row>
    <row r="2414" spans="59:66" x14ac:dyDescent="0.25">
      <c r="BG2414" s="50" t="str">
        <f t="shared" si="422"/>
        <v>2022JulhoPolônia</v>
      </c>
      <c r="BH2414" s="2">
        <v>2022</v>
      </c>
      <c r="BI2414" s="55" t="s">
        <v>60</v>
      </c>
      <c r="BJ2414" s="55" t="str">
        <f t="shared" si="424"/>
        <v>Julho/2022</v>
      </c>
      <c r="BK2414" s="2" t="s">
        <v>38</v>
      </c>
      <c r="BL2414" s="2" t="s">
        <v>33</v>
      </c>
      <c r="BM2414" s="52" t="s">
        <v>1200</v>
      </c>
      <c r="BN2414" s="51">
        <f t="shared" si="423"/>
        <v>1806302.0947902445</v>
      </c>
    </row>
    <row r="2415" spans="59:66" x14ac:dyDescent="0.25">
      <c r="BG2415" s="50" t="str">
        <f t="shared" si="422"/>
        <v>2022JulhoRússia</v>
      </c>
      <c r="BH2415" s="2">
        <v>2022</v>
      </c>
      <c r="BI2415" s="55" t="s">
        <v>60</v>
      </c>
      <c r="BJ2415" s="55" t="str">
        <f t="shared" si="424"/>
        <v>Julho/2022</v>
      </c>
      <c r="BK2415" s="2" t="s">
        <v>38</v>
      </c>
      <c r="BL2415" s="2" t="s">
        <v>34</v>
      </c>
      <c r="BM2415" s="52" t="s">
        <v>1200</v>
      </c>
      <c r="BN2415" s="51">
        <f t="shared" si="423"/>
        <v>0</v>
      </c>
    </row>
    <row r="2416" spans="59:66" x14ac:dyDescent="0.25">
      <c r="BG2416" s="50" t="str">
        <f t="shared" si="422"/>
        <v>2022JulhoHolanda</v>
      </c>
      <c r="BH2416" s="2">
        <v>2022</v>
      </c>
      <c r="BI2416" s="55" t="s">
        <v>60</v>
      </c>
      <c r="BJ2416" s="55" t="str">
        <f t="shared" si="424"/>
        <v>Julho/2022</v>
      </c>
      <c r="BK2416" s="2" t="s">
        <v>38</v>
      </c>
      <c r="BL2416" s="2" t="s">
        <v>35</v>
      </c>
      <c r="BM2416" s="52" t="s">
        <v>1200</v>
      </c>
      <c r="BN2416" s="51">
        <f t="shared" si="423"/>
        <v>1374484.7899481889</v>
      </c>
    </row>
    <row r="2417" spans="59:66" x14ac:dyDescent="0.25">
      <c r="BG2417" s="50" t="str">
        <f t="shared" si="422"/>
        <v>2022JulhoSuíça</v>
      </c>
      <c r="BH2417" s="2">
        <v>2022</v>
      </c>
      <c r="BI2417" s="55" t="s">
        <v>60</v>
      </c>
      <c r="BJ2417" s="55" t="str">
        <f t="shared" si="424"/>
        <v>Julho/2022</v>
      </c>
      <c r="BK2417" s="2" t="s">
        <v>38</v>
      </c>
      <c r="BL2417" s="2" t="s">
        <v>36</v>
      </c>
      <c r="BM2417" s="52" t="s">
        <v>1200</v>
      </c>
      <c r="BN2417" s="51">
        <f t="shared" si="423"/>
        <v>1336686.4582246137</v>
      </c>
    </row>
    <row r="2418" spans="59:66" x14ac:dyDescent="0.25">
      <c r="BG2418" s="50" t="str">
        <f t="shared" si="422"/>
        <v>2022JulhoSuécia</v>
      </c>
      <c r="BH2418" s="2">
        <v>2022</v>
      </c>
      <c r="BI2418" s="55" t="s">
        <v>60</v>
      </c>
      <c r="BJ2418" s="55" t="str">
        <f t="shared" si="424"/>
        <v>Julho/2022</v>
      </c>
      <c r="BK2418" s="2" t="s">
        <v>38</v>
      </c>
      <c r="BL2418" s="2" t="s">
        <v>37</v>
      </c>
      <c r="BM2418" s="52" t="s">
        <v>1200</v>
      </c>
      <c r="BN2418" s="51">
        <f t="shared" si="423"/>
        <v>907159.96136580454</v>
      </c>
    </row>
    <row r="2419" spans="59:66" x14ac:dyDescent="0.25">
      <c r="BG2419" s="50" t="str">
        <f t="shared" si="422"/>
        <v>2022JulhoOutros - Europa</v>
      </c>
      <c r="BH2419" s="2">
        <v>2022</v>
      </c>
      <c r="BI2419" s="55" t="s">
        <v>60</v>
      </c>
      <c r="BJ2419" s="55" t="str">
        <f t="shared" si="424"/>
        <v>Julho/2022</v>
      </c>
      <c r="BK2419" s="2" t="s">
        <v>38</v>
      </c>
      <c r="BL2419" s="2" t="s">
        <v>1192</v>
      </c>
      <c r="BM2419" s="52" t="s">
        <v>1200</v>
      </c>
      <c r="BN2419" s="51">
        <f t="shared" si="423"/>
        <v>2370623.808036596</v>
      </c>
    </row>
    <row r="2420" spans="59:66" x14ac:dyDescent="0.25">
      <c r="BG2420" s="50" t="str">
        <f t="shared" si="422"/>
        <v>2022AgostoAlemanha</v>
      </c>
      <c r="BH2420" s="2">
        <v>2022</v>
      </c>
      <c r="BI2420" s="55" t="s">
        <v>61</v>
      </c>
      <c r="BJ2420" s="55" t="str">
        <f t="shared" si="424"/>
        <v>Agosto/2022</v>
      </c>
      <c r="BK2420" s="2" t="s">
        <v>38</v>
      </c>
      <c r="BL2420" s="2" t="s">
        <v>28</v>
      </c>
      <c r="BM2420" s="52" t="s">
        <v>1200</v>
      </c>
      <c r="BN2420" s="51">
        <f t="shared" si="423"/>
        <v>12114948.460115055</v>
      </c>
    </row>
    <row r="2421" spans="59:66" x14ac:dyDescent="0.25">
      <c r="BG2421" s="50" t="str">
        <f t="shared" si="422"/>
        <v>2022AgostoFrança</v>
      </c>
      <c r="BH2421" s="2">
        <v>2022</v>
      </c>
      <c r="BI2421" s="55" t="s">
        <v>61</v>
      </c>
      <c r="BJ2421" s="55" t="str">
        <f t="shared" si="424"/>
        <v>Agosto/2022</v>
      </c>
      <c r="BK2421" s="2" t="s">
        <v>38</v>
      </c>
      <c r="BL2421" s="2" t="s">
        <v>29</v>
      </c>
      <c r="BM2421" s="52" t="s">
        <v>1200</v>
      </c>
      <c r="BN2421" s="51">
        <f t="shared" si="423"/>
        <v>5701152.2165247314</v>
      </c>
    </row>
    <row r="2422" spans="59:66" x14ac:dyDescent="0.25">
      <c r="BG2422" s="50" t="str">
        <f t="shared" si="422"/>
        <v>2022AgostoReino Unido</v>
      </c>
      <c r="BH2422" s="2">
        <v>2022</v>
      </c>
      <c r="BI2422" s="55" t="s">
        <v>61</v>
      </c>
      <c r="BJ2422" s="55" t="str">
        <f t="shared" si="424"/>
        <v>Agosto/2022</v>
      </c>
      <c r="BK2422" s="2" t="s">
        <v>38</v>
      </c>
      <c r="BL2422" s="2" t="s">
        <v>30</v>
      </c>
      <c r="BM2422" s="52" t="s">
        <v>1200</v>
      </c>
      <c r="BN2422" s="51">
        <f t="shared" si="423"/>
        <v>21379320.811967742</v>
      </c>
    </row>
    <row r="2423" spans="59:66" x14ac:dyDescent="0.25">
      <c r="BG2423" s="50" t="str">
        <f t="shared" si="422"/>
        <v>2022AgostoItália</v>
      </c>
      <c r="BH2423" s="2">
        <v>2022</v>
      </c>
      <c r="BI2423" s="55" t="s">
        <v>61</v>
      </c>
      <c r="BJ2423" s="55" t="str">
        <f t="shared" si="424"/>
        <v>Agosto/2022</v>
      </c>
      <c r="BK2423" s="2" t="s">
        <v>38</v>
      </c>
      <c r="BL2423" s="2" t="s">
        <v>31</v>
      </c>
      <c r="BM2423" s="52" t="s">
        <v>1200</v>
      </c>
      <c r="BN2423" s="51">
        <f t="shared" si="423"/>
        <v>3800388.0675353864</v>
      </c>
    </row>
    <row r="2424" spans="59:66" x14ac:dyDescent="0.25">
      <c r="BG2424" s="50" t="str">
        <f t="shared" si="422"/>
        <v>2022AgostoEspanha</v>
      </c>
      <c r="BH2424" s="2">
        <v>2022</v>
      </c>
      <c r="BI2424" s="55" t="s">
        <v>61</v>
      </c>
      <c r="BJ2424" s="55" t="str">
        <f t="shared" si="424"/>
        <v>Agosto/2022</v>
      </c>
      <c r="BK2424" s="2" t="s">
        <v>38</v>
      </c>
      <c r="BL2424" s="2" t="s">
        <v>32</v>
      </c>
      <c r="BM2424" s="52" t="s">
        <v>1200</v>
      </c>
      <c r="BN2424" s="51">
        <f t="shared" si="423"/>
        <v>3800388.0675353864</v>
      </c>
    </row>
    <row r="2425" spans="59:66" x14ac:dyDescent="0.25">
      <c r="BG2425" s="50" t="str">
        <f t="shared" si="422"/>
        <v>2022AgostoPolônia</v>
      </c>
      <c r="BH2425" s="2">
        <v>2022</v>
      </c>
      <c r="BI2425" s="55" t="s">
        <v>61</v>
      </c>
      <c r="BJ2425" s="55" t="str">
        <f t="shared" si="424"/>
        <v>Agosto/2022</v>
      </c>
      <c r="BK2425" s="2" t="s">
        <v>38</v>
      </c>
      <c r="BL2425" s="2" t="s">
        <v>33</v>
      </c>
      <c r="BM2425" s="52" t="s">
        <v>1200</v>
      </c>
      <c r="BN2425" s="51">
        <f t="shared" si="423"/>
        <v>1889361.844556296</v>
      </c>
    </row>
    <row r="2426" spans="59:66" x14ac:dyDescent="0.25">
      <c r="BG2426" s="50" t="str">
        <f t="shared" si="422"/>
        <v>2022AgostoRússia</v>
      </c>
      <c r="BH2426" s="2">
        <v>2022</v>
      </c>
      <c r="BI2426" s="55" t="s">
        <v>61</v>
      </c>
      <c r="BJ2426" s="55" t="str">
        <f t="shared" si="424"/>
        <v>Agosto/2022</v>
      </c>
      <c r="BK2426" s="2" t="s">
        <v>38</v>
      </c>
      <c r="BL2426" s="2" t="s">
        <v>34</v>
      </c>
      <c r="BM2426" s="52" t="s">
        <v>1200</v>
      </c>
      <c r="BN2426" s="51">
        <f t="shared" si="423"/>
        <v>0</v>
      </c>
    </row>
    <row r="2427" spans="59:66" x14ac:dyDescent="0.25">
      <c r="BG2427" s="50" t="str">
        <f t="shared" si="422"/>
        <v>2022AgostoHolanda</v>
      </c>
      <c r="BH2427" s="2">
        <v>2022</v>
      </c>
      <c r="BI2427" s="55" t="s">
        <v>61</v>
      </c>
      <c r="BJ2427" s="55" t="str">
        <f t="shared" si="424"/>
        <v>Agosto/2022</v>
      </c>
      <c r="BK2427" s="2" t="s">
        <v>38</v>
      </c>
      <c r="BL2427" s="2" t="s">
        <v>35</v>
      </c>
      <c r="BM2427" s="52" t="s">
        <v>1200</v>
      </c>
      <c r="BN2427" s="51">
        <f t="shared" si="423"/>
        <v>1444671.971667367</v>
      </c>
    </row>
    <row r="2428" spans="59:66" x14ac:dyDescent="0.25">
      <c r="BG2428" s="50" t="str">
        <f t="shared" si="422"/>
        <v>2022AgostoSuíça</v>
      </c>
      <c r="BH2428" s="2">
        <v>2022</v>
      </c>
      <c r="BI2428" s="55" t="s">
        <v>61</v>
      </c>
      <c r="BJ2428" s="55" t="str">
        <f t="shared" si="424"/>
        <v>Agosto/2022</v>
      </c>
      <c r="BK2428" s="2" t="s">
        <v>38</v>
      </c>
      <c r="BL2428" s="2" t="s">
        <v>36</v>
      </c>
      <c r="BM2428" s="52" t="s">
        <v>1200</v>
      </c>
      <c r="BN2428" s="51">
        <f t="shared" si="423"/>
        <v>1425288.0541311828</v>
      </c>
    </row>
    <row r="2429" spans="59:66" x14ac:dyDescent="0.25">
      <c r="BG2429" s="50" t="str">
        <f t="shared" si="422"/>
        <v>2022AgostoSuécia</v>
      </c>
      <c r="BH2429" s="2">
        <v>2022</v>
      </c>
      <c r="BI2429" s="55" t="s">
        <v>61</v>
      </c>
      <c r="BJ2429" s="55" t="str">
        <f t="shared" si="424"/>
        <v>Agosto/2022</v>
      </c>
      <c r="BK2429" s="2" t="s">
        <v>38</v>
      </c>
      <c r="BL2429" s="2" t="s">
        <v>37</v>
      </c>
      <c r="BM2429" s="52" t="s">
        <v>1200</v>
      </c>
      <c r="BN2429" s="51">
        <f t="shared" si="423"/>
        <v>949811.95927302015</v>
      </c>
    </row>
    <row r="2430" spans="59:66" x14ac:dyDescent="0.25">
      <c r="BG2430" s="50" t="str">
        <f t="shared" si="422"/>
        <v>2022AgostoOutros - Europa</v>
      </c>
      <c r="BH2430" s="2">
        <v>2022</v>
      </c>
      <c r="BI2430" s="55" t="s">
        <v>61</v>
      </c>
      <c r="BJ2430" s="55" t="str">
        <f t="shared" si="424"/>
        <v>Agosto/2022</v>
      </c>
      <c r="BK2430" s="2" t="s">
        <v>38</v>
      </c>
      <c r="BL2430" s="2" t="s">
        <v>1192</v>
      </c>
      <c r="BM2430" s="52" t="s">
        <v>1200</v>
      </c>
      <c r="BN2430" s="51">
        <f t="shared" si="423"/>
        <v>2372500.2010359508</v>
      </c>
    </row>
    <row r="2431" spans="59:66" x14ac:dyDescent="0.25">
      <c r="BG2431" s="50" t="str">
        <f t="shared" si="422"/>
        <v>2022SetembroAlemanha</v>
      </c>
      <c r="BH2431" s="2">
        <v>2022</v>
      </c>
      <c r="BI2431" s="55" t="s">
        <v>62</v>
      </c>
      <c r="BJ2431" s="55" t="str">
        <f t="shared" si="424"/>
        <v>Setembro/2022</v>
      </c>
      <c r="BK2431" s="2" t="s">
        <v>38</v>
      </c>
      <c r="BL2431" s="2" t="s">
        <v>28</v>
      </c>
      <c r="BM2431" s="52" t="s">
        <v>1200</v>
      </c>
      <c r="BN2431" s="51">
        <f t="shared" si="423"/>
        <v>12774082.360653574</v>
      </c>
    </row>
    <row r="2432" spans="59:66" x14ac:dyDescent="0.25">
      <c r="BG2432" s="50" t="str">
        <f t="shared" si="422"/>
        <v>2022SetembroFrança</v>
      </c>
      <c r="BH2432" s="2">
        <v>2022</v>
      </c>
      <c r="BI2432" s="55" t="s">
        <v>62</v>
      </c>
      <c r="BJ2432" s="55" t="str">
        <f t="shared" si="424"/>
        <v>Setembro/2022</v>
      </c>
      <c r="BK2432" s="2" t="s">
        <v>38</v>
      </c>
      <c r="BL2432" s="2" t="s">
        <v>29</v>
      </c>
      <c r="BM2432" s="52" t="s">
        <v>1200</v>
      </c>
      <c r="BN2432" s="51">
        <f t="shared" si="423"/>
        <v>5961238.4349716669</v>
      </c>
    </row>
    <row r="2433" spans="59:66" x14ac:dyDescent="0.25">
      <c r="BG2433" s="50" t="str">
        <f t="shared" si="422"/>
        <v>2022SetembroReino Unido</v>
      </c>
      <c r="BH2433" s="2">
        <v>2022</v>
      </c>
      <c r="BI2433" s="55" t="s">
        <v>62</v>
      </c>
      <c r="BJ2433" s="55" t="str">
        <f t="shared" si="424"/>
        <v>Setembro/2022</v>
      </c>
      <c r="BK2433" s="2" t="s">
        <v>38</v>
      </c>
      <c r="BL2433" s="2" t="s">
        <v>30</v>
      </c>
      <c r="BM2433" s="52" t="s">
        <v>1200</v>
      </c>
      <c r="BN2433" s="51">
        <f t="shared" si="423"/>
        <v>22709479.752273019</v>
      </c>
    </row>
    <row r="2434" spans="59:66" x14ac:dyDescent="0.25">
      <c r="BG2434" s="50" t="str">
        <f t="shared" si="422"/>
        <v>2022SetembroItália</v>
      </c>
      <c r="BH2434" s="2">
        <v>2022</v>
      </c>
      <c r="BI2434" s="55" t="s">
        <v>62</v>
      </c>
      <c r="BJ2434" s="55" t="str">
        <f t="shared" si="424"/>
        <v>Setembro/2022</v>
      </c>
      <c r="BK2434" s="2" t="s">
        <v>38</v>
      </c>
      <c r="BL2434" s="2" t="s">
        <v>31</v>
      </c>
      <c r="BM2434" s="52" t="s">
        <v>1200</v>
      </c>
      <c r="BN2434" s="51">
        <f t="shared" si="423"/>
        <v>3974158.9566477779</v>
      </c>
    </row>
    <row r="2435" spans="59:66" x14ac:dyDescent="0.25">
      <c r="BG2435" s="50" t="str">
        <f t="shared" ref="BG2435:BG2498" si="425">BH2435&amp;BI2435&amp;BL2435</f>
        <v>2022SetembroEspanha</v>
      </c>
      <c r="BH2435" s="2">
        <v>2022</v>
      </c>
      <c r="BI2435" s="55" t="s">
        <v>62</v>
      </c>
      <c r="BJ2435" s="55" t="str">
        <f t="shared" si="424"/>
        <v>Setembro/2022</v>
      </c>
      <c r="BK2435" s="2" t="s">
        <v>38</v>
      </c>
      <c r="BL2435" s="2" t="s">
        <v>32</v>
      </c>
      <c r="BM2435" s="52" t="s">
        <v>1200</v>
      </c>
      <c r="BN2435" s="51">
        <f t="shared" ref="BN2435:BN2498" si="426">VLOOKUP(BG2435,AC:AQ,VLOOKUP(BM2435,$BP$2:$BQ$16,2,FALSE),FALSE)</f>
        <v>3974158.9566477779</v>
      </c>
    </row>
    <row r="2436" spans="59:66" x14ac:dyDescent="0.25">
      <c r="BG2436" s="50" t="str">
        <f t="shared" si="425"/>
        <v>2022SetembroPolônia</v>
      </c>
      <c r="BH2436" s="2">
        <v>2022</v>
      </c>
      <c r="BI2436" s="55" t="s">
        <v>62</v>
      </c>
      <c r="BJ2436" s="55" t="str">
        <f t="shared" ref="BJ2436:BJ2499" si="427">BI2436&amp;"/"&amp;BH2436</f>
        <v>Setembro/2022</v>
      </c>
      <c r="BK2436" s="2" t="s">
        <v>38</v>
      </c>
      <c r="BL2436" s="2" t="s">
        <v>33</v>
      </c>
      <c r="BM2436" s="52" t="s">
        <v>1200</v>
      </c>
      <c r="BN2436" s="51">
        <f t="shared" si="426"/>
        <v>1972318.3164849114</v>
      </c>
    </row>
    <row r="2437" spans="59:66" x14ac:dyDescent="0.25">
      <c r="BG2437" s="50" t="str">
        <f t="shared" si="425"/>
        <v>2022SetembroRússia</v>
      </c>
      <c r="BH2437" s="2">
        <v>2022</v>
      </c>
      <c r="BI2437" s="55" t="s">
        <v>62</v>
      </c>
      <c r="BJ2437" s="55" t="str">
        <f t="shared" si="427"/>
        <v>Setembro/2022</v>
      </c>
      <c r="BK2437" s="2" t="s">
        <v>38</v>
      </c>
      <c r="BL2437" s="2" t="s">
        <v>34</v>
      </c>
      <c r="BM2437" s="52" t="s">
        <v>1200</v>
      </c>
      <c r="BN2437" s="51">
        <f t="shared" si="426"/>
        <v>0</v>
      </c>
    </row>
    <row r="2438" spans="59:66" x14ac:dyDescent="0.25">
      <c r="BG2438" s="50" t="str">
        <f t="shared" si="425"/>
        <v>2022SetembroHolanda</v>
      </c>
      <c r="BH2438" s="2">
        <v>2022</v>
      </c>
      <c r="BI2438" s="55" t="s">
        <v>62</v>
      </c>
      <c r="BJ2438" s="55" t="str">
        <f t="shared" si="427"/>
        <v>Setembro/2022</v>
      </c>
      <c r="BK2438" s="2" t="s">
        <v>38</v>
      </c>
      <c r="BL2438" s="2" t="s">
        <v>35</v>
      </c>
      <c r="BM2438" s="52" t="s">
        <v>1200</v>
      </c>
      <c r="BN2438" s="51">
        <f t="shared" si="426"/>
        <v>1513586.8254889967</v>
      </c>
    </row>
    <row r="2439" spans="59:66" x14ac:dyDescent="0.25">
      <c r="BG2439" s="50" t="str">
        <f t="shared" si="425"/>
        <v>2022SetembroSuíça</v>
      </c>
      <c r="BH2439" s="2">
        <v>2022</v>
      </c>
      <c r="BI2439" s="55" t="s">
        <v>62</v>
      </c>
      <c r="BJ2439" s="55" t="str">
        <f t="shared" si="427"/>
        <v>Setembro/2022</v>
      </c>
      <c r="BK2439" s="2" t="s">
        <v>38</v>
      </c>
      <c r="BL2439" s="2" t="s">
        <v>36</v>
      </c>
      <c r="BM2439" s="52" t="s">
        <v>1200</v>
      </c>
      <c r="BN2439" s="51">
        <f t="shared" si="426"/>
        <v>1513586.8254889967</v>
      </c>
    </row>
    <row r="2440" spans="59:66" x14ac:dyDescent="0.25">
      <c r="BG2440" s="50" t="str">
        <f t="shared" si="425"/>
        <v>2022SetembroSuécia</v>
      </c>
      <c r="BH2440" s="2">
        <v>2022</v>
      </c>
      <c r="BI2440" s="55" t="s">
        <v>62</v>
      </c>
      <c r="BJ2440" s="55" t="str">
        <f t="shared" si="427"/>
        <v>Setembro/2022</v>
      </c>
      <c r="BK2440" s="2" t="s">
        <v>38</v>
      </c>
      <c r="BL2440" s="2" t="s">
        <v>37</v>
      </c>
      <c r="BM2440" s="52" t="s">
        <v>1200</v>
      </c>
      <c r="BN2440" s="51">
        <f t="shared" si="426"/>
        <v>993539.73916194437</v>
      </c>
    </row>
    <row r="2441" spans="59:66" x14ac:dyDescent="0.25">
      <c r="BG2441" s="50" t="str">
        <f t="shared" si="425"/>
        <v>2022SetembroOutros - Europa</v>
      </c>
      <c r="BH2441" s="2">
        <v>2022</v>
      </c>
      <c r="BI2441" s="55" t="s">
        <v>62</v>
      </c>
      <c r="BJ2441" s="55" t="str">
        <f t="shared" si="427"/>
        <v>Setembro/2022</v>
      </c>
      <c r="BK2441" s="2" t="s">
        <v>38</v>
      </c>
      <c r="BL2441" s="2" t="s">
        <v>1192</v>
      </c>
      <c r="BM2441" s="52" t="s">
        <v>1200</v>
      </c>
      <c r="BN2441" s="51">
        <f t="shared" si="426"/>
        <v>2379988.4156993697</v>
      </c>
    </row>
    <row r="2442" spans="59:66" x14ac:dyDescent="0.25">
      <c r="BG2442" s="50" t="str">
        <f t="shared" si="425"/>
        <v>2022OutubroAlemanha</v>
      </c>
      <c r="BH2442" s="2">
        <v>2022</v>
      </c>
      <c r="BI2442" s="55" t="s">
        <v>63</v>
      </c>
      <c r="BJ2442" s="55" t="str">
        <f t="shared" si="427"/>
        <v>Outubro/2022</v>
      </c>
      <c r="BK2442" s="2" t="s">
        <v>38</v>
      </c>
      <c r="BL2442" s="2" t="s">
        <v>28</v>
      </c>
      <c r="BM2442" s="52" t="s">
        <v>1200</v>
      </c>
      <c r="BN2442" s="51">
        <f t="shared" si="426"/>
        <v>13433002.36806109</v>
      </c>
    </row>
    <row r="2443" spans="59:66" x14ac:dyDescent="0.25">
      <c r="BG2443" s="50" t="str">
        <f t="shared" si="425"/>
        <v>2022OutubroFrança</v>
      </c>
      <c r="BH2443" s="2">
        <v>2022</v>
      </c>
      <c r="BI2443" s="55" t="s">
        <v>63</v>
      </c>
      <c r="BJ2443" s="55" t="str">
        <f t="shared" si="427"/>
        <v>Outubro/2022</v>
      </c>
      <c r="BK2443" s="2" t="s">
        <v>38</v>
      </c>
      <c r="BL2443" s="2" t="s">
        <v>29</v>
      </c>
      <c r="BM2443" s="52" t="s">
        <v>1200</v>
      </c>
      <c r="BN2443" s="51">
        <f t="shared" si="426"/>
        <v>6221601.0967861889</v>
      </c>
    </row>
    <row r="2444" spans="59:66" x14ac:dyDescent="0.25">
      <c r="BG2444" s="50" t="str">
        <f t="shared" si="425"/>
        <v>2022OutubroReino Unido</v>
      </c>
      <c r="BH2444" s="2">
        <v>2022</v>
      </c>
      <c r="BI2444" s="55" t="s">
        <v>63</v>
      </c>
      <c r="BJ2444" s="55" t="str">
        <f t="shared" si="427"/>
        <v>Outubro/2022</v>
      </c>
      <c r="BK2444" s="2" t="s">
        <v>38</v>
      </c>
      <c r="BL2444" s="2" t="s">
        <v>30</v>
      </c>
      <c r="BM2444" s="52" t="s">
        <v>1200</v>
      </c>
      <c r="BN2444" s="51">
        <f t="shared" si="426"/>
        <v>24038004.237583004</v>
      </c>
    </row>
    <row r="2445" spans="59:66" x14ac:dyDescent="0.25">
      <c r="BG2445" s="50" t="str">
        <f t="shared" si="425"/>
        <v>2022OutubroItália</v>
      </c>
      <c r="BH2445" s="2">
        <v>2022</v>
      </c>
      <c r="BI2445" s="55" t="s">
        <v>63</v>
      </c>
      <c r="BJ2445" s="55" t="str">
        <f t="shared" si="427"/>
        <v>Outubro/2022</v>
      </c>
      <c r="BK2445" s="2" t="s">
        <v>38</v>
      </c>
      <c r="BL2445" s="2" t="s">
        <v>31</v>
      </c>
      <c r="BM2445" s="52" t="s">
        <v>1200</v>
      </c>
      <c r="BN2445" s="51">
        <f t="shared" si="426"/>
        <v>4148111.1312572649</v>
      </c>
    </row>
    <row r="2446" spans="59:66" x14ac:dyDescent="0.25">
      <c r="BG2446" s="50" t="str">
        <f t="shared" si="425"/>
        <v>2022OutubroEspanha</v>
      </c>
      <c r="BH2446" s="2">
        <v>2022</v>
      </c>
      <c r="BI2446" s="55" t="s">
        <v>63</v>
      </c>
      <c r="BJ2446" s="55" t="str">
        <f t="shared" si="427"/>
        <v>Outubro/2022</v>
      </c>
      <c r="BK2446" s="2" t="s">
        <v>38</v>
      </c>
      <c r="BL2446" s="2" t="s">
        <v>32</v>
      </c>
      <c r="BM2446" s="52" t="s">
        <v>1200</v>
      </c>
      <c r="BN2446" s="51">
        <f t="shared" si="426"/>
        <v>4148111.1312572653</v>
      </c>
    </row>
    <row r="2447" spans="59:66" x14ac:dyDescent="0.25">
      <c r="BG2447" s="50" t="str">
        <f t="shared" si="425"/>
        <v>2022OutubroPolônia</v>
      </c>
      <c r="BH2447" s="2">
        <v>2022</v>
      </c>
      <c r="BI2447" s="55" t="s">
        <v>63</v>
      </c>
      <c r="BJ2447" s="55" t="str">
        <f t="shared" si="427"/>
        <v>Outubro/2022</v>
      </c>
      <c r="BK2447" s="2" t="s">
        <v>38</v>
      </c>
      <c r="BL2447" s="2" t="s">
        <v>33</v>
      </c>
      <c r="BM2447" s="52" t="s">
        <v>1200</v>
      </c>
      <c r="BN2447" s="51">
        <f t="shared" si="426"/>
        <v>2055390.7623382739</v>
      </c>
    </row>
    <row r="2448" spans="59:66" x14ac:dyDescent="0.25">
      <c r="BG2448" s="50" t="str">
        <f t="shared" si="425"/>
        <v>2022OutubroRússia</v>
      </c>
      <c r="BH2448" s="2">
        <v>2022</v>
      </c>
      <c r="BI2448" s="55" t="s">
        <v>63</v>
      </c>
      <c r="BJ2448" s="55" t="str">
        <f t="shared" si="427"/>
        <v>Outubro/2022</v>
      </c>
      <c r="BK2448" s="2" t="s">
        <v>38</v>
      </c>
      <c r="BL2448" s="2" t="s">
        <v>34</v>
      </c>
      <c r="BM2448" s="52" t="s">
        <v>1200</v>
      </c>
      <c r="BN2448" s="51">
        <f t="shared" si="426"/>
        <v>0</v>
      </c>
    </row>
    <row r="2449" spans="59:66" x14ac:dyDescent="0.25">
      <c r="BG2449" s="50" t="str">
        <f t="shared" si="425"/>
        <v>2022OutubroHolanda</v>
      </c>
      <c r="BH2449" s="2">
        <v>2022</v>
      </c>
      <c r="BI2449" s="55" t="s">
        <v>63</v>
      </c>
      <c r="BJ2449" s="55" t="str">
        <f t="shared" si="427"/>
        <v>Outubro/2022</v>
      </c>
      <c r="BK2449" s="2" t="s">
        <v>38</v>
      </c>
      <c r="BL2449" s="2" t="s">
        <v>35</v>
      </c>
      <c r="BM2449" s="52" t="s">
        <v>1200</v>
      </c>
      <c r="BN2449" s="51">
        <f t="shared" si="426"/>
        <v>1583680.2791819393</v>
      </c>
    </row>
    <row r="2450" spans="59:66" x14ac:dyDescent="0.25">
      <c r="BG2450" s="50" t="str">
        <f t="shared" si="425"/>
        <v>2022OutubroSuíça</v>
      </c>
      <c r="BH2450" s="2">
        <v>2022</v>
      </c>
      <c r="BI2450" s="55" t="s">
        <v>63</v>
      </c>
      <c r="BJ2450" s="55" t="str">
        <f t="shared" si="427"/>
        <v>Outubro/2022</v>
      </c>
      <c r="BK2450" s="2" t="s">
        <v>38</v>
      </c>
      <c r="BL2450" s="2" t="s">
        <v>36</v>
      </c>
      <c r="BM2450" s="52" t="s">
        <v>1200</v>
      </c>
      <c r="BN2450" s="51">
        <f t="shared" si="426"/>
        <v>1602910.6825720051</v>
      </c>
    </row>
    <row r="2451" spans="59:66" x14ac:dyDescent="0.25">
      <c r="BG2451" s="50" t="str">
        <f t="shared" si="425"/>
        <v>2022OutubroSuécia</v>
      </c>
      <c r="BH2451" s="2">
        <v>2022</v>
      </c>
      <c r="BI2451" s="55" t="s">
        <v>63</v>
      </c>
      <c r="BJ2451" s="55" t="str">
        <f t="shared" si="427"/>
        <v>Outubro/2022</v>
      </c>
      <c r="BK2451" s="2" t="s">
        <v>38</v>
      </c>
      <c r="BL2451" s="2" t="s">
        <v>37</v>
      </c>
      <c r="BM2451" s="52" t="s">
        <v>1200</v>
      </c>
      <c r="BN2451" s="51">
        <f t="shared" si="426"/>
        <v>1031654.5818670914</v>
      </c>
    </row>
    <row r="2452" spans="59:66" x14ac:dyDescent="0.25">
      <c r="BG2452" s="50" t="str">
        <f t="shared" si="425"/>
        <v>2022OutubroOutros - Europa</v>
      </c>
      <c r="BH2452" s="2">
        <v>2022</v>
      </c>
      <c r="BI2452" s="55" t="s">
        <v>63</v>
      </c>
      <c r="BJ2452" s="55" t="str">
        <f t="shared" si="427"/>
        <v>Outubro/2022</v>
      </c>
      <c r="BK2452" s="2" t="s">
        <v>38</v>
      </c>
      <c r="BL2452" s="2" t="s">
        <v>1192</v>
      </c>
      <c r="BM2452" s="52" t="s">
        <v>1200</v>
      </c>
      <c r="BN2452" s="51">
        <f t="shared" si="426"/>
        <v>2391979.2417897983</v>
      </c>
    </row>
    <row r="2453" spans="59:66" x14ac:dyDescent="0.25">
      <c r="BG2453" s="50" t="str">
        <f t="shared" si="425"/>
        <v>2022NovembroAlemanha</v>
      </c>
      <c r="BH2453" s="2">
        <v>2022</v>
      </c>
      <c r="BI2453" s="55" t="s">
        <v>64</v>
      </c>
      <c r="BJ2453" s="55" t="str">
        <f t="shared" si="427"/>
        <v>Novembro/2022</v>
      </c>
      <c r="BK2453" s="2" t="s">
        <v>38</v>
      </c>
      <c r="BL2453" s="2" t="s">
        <v>28</v>
      </c>
      <c r="BM2453" s="52" t="s">
        <v>1200</v>
      </c>
      <c r="BN2453" s="51">
        <f t="shared" si="426"/>
        <v>14089548.545146488</v>
      </c>
    </row>
    <row r="2454" spans="59:66" x14ac:dyDescent="0.25">
      <c r="BG2454" s="50" t="str">
        <f t="shared" si="425"/>
        <v>2022NovembroFrança</v>
      </c>
      <c r="BH2454" s="2">
        <v>2022</v>
      </c>
      <c r="BI2454" s="55" t="s">
        <v>64</v>
      </c>
      <c r="BJ2454" s="55" t="str">
        <f t="shared" si="427"/>
        <v>Novembro/2022</v>
      </c>
      <c r="BK2454" s="2" t="s">
        <v>38</v>
      </c>
      <c r="BL2454" s="2" t="s">
        <v>29</v>
      </c>
      <c r="BM2454" s="52" t="s">
        <v>1200</v>
      </c>
      <c r="BN2454" s="51">
        <f t="shared" si="426"/>
        <v>6481192.3307673829</v>
      </c>
    </row>
    <row r="2455" spans="59:66" x14ac:dyDescent="0.25">
      <c r="BG2455" s="50" t="str">
        <f t="shared" si="425"/>
        <v>2022NovembroReino Unido</v>
      </c>
      <c r="BH2455" s="2">
        <v>2022</v>
      </c>
      <c r="BI2455" s="55" t="s">
        <v>64</v>
      </c>
      <c r="BJ2455" s="55" t="str">
        <f t="shared" si="427"/>
        <v>Novembro/2022</v>
      </c>
      <c r="BK2455" s="2" t="s">
        <v>38</v>
      </c>
      <c r="BL2455" s="2" t="s">
        <v>30</v>
      </c>
      <c r="BM2455" s="52" t="s">
        <v>1200</v>
      </c>
      <c r="BN2455" s="51">
        <f t="shared" si="426"/>
        <v>25361187.381263677</v>
      </c>
    </row>
    <row r="2456" spans="59:66" x14ac:dyDescent="0.25">
      <c r="BG2456" s="50" t="str">
        <f t="shared" si="425"/>
        <v>2022NovembroItália</v>
      </c>
      <c r="BH2456" s="2">
        <v>2022</v>
      </c>
      <c r="BI2456" s="55" t="s">
        <v>64</v>
      </c>
      <c r="BJ2456" s="55" t="str">
        <f t="shared" si="427"/>
        <v>Novembro/2022</v>
      </c>
      <c r="BK2456" s="2" t="s">
        <v>38</v>
      </c>
      <c r="BL2456" s="2" t="s">
        <v>31</v>
      </c>
      <c r="BM2456" s="52" t="s">
        <v>1200</v>
      </c>
      <c r="BN2456" s="51">
        <f t="shared" si="426"/>
        <v>4320419.1658837181</v>
      </c>
    </row>
    <row r="2457" spans="59:66" x14ac:dyDescent="0.25">
      <c r="BG2457" s="50" t="str">
        <f t="shared" si="425"/>
        <v>2022NovembroEspanha</v>
      </c>
      <c r="BH2457" s="2">
        <v>2022</v>
      </c>
      <c r="BI2457" s="55" t="s">
        <v>64</v>
      </c>
      <c r="BJ2457" s="55" t="str">
        <f t="shared" si="427"/>
        <v>Novembro/2022</v>
      </c>
      <c r="BK2457" s="2" t="s">
        <v>38</v>
      </c>
      <c r="BL2457" s="2" t="s">
        <v>32</v>
      </c>
      <c r="BM2457" s="52" t="s">
        <v>1200</v>
      </c>
      <c r="BN2457" s="51">
        <f t="shared" si="426"/>
        <v>4320419.1658837181</v>
      </c>
    </row>
    <row r="2458" spans="59:66" x14ac:dyDescent="0.25">
      <c r="BG2458" s="50" t="str">
        <f t="shared" si="425"/>
        <v>2022NovembroPolônia</v>
      </c>
      <c r="BH2458" s="2">
        <v>2022</v>
      </c>
      <c r="BI2458" s="55" t="s">
        <v>64</v>
      </c>
      <c r="BJ2458" s="55" t="str">
        <f t="shared" si="427"/>
        <v>Novembro/2022</v>
      </c>
      <c r="BK2458" s="2" t="s">
        <v>38</v>
      </c>
      <c r="BL2458" s="2" t="s">
        <v>33</v>
      </c>
      <c r="BM2458" s="52" t="s">
        <v>1200</v>
      </c>
      <c r="BN2458" s="51">
        <f t="shared" si="426"/>
        <v>2138229.8872114308</v>
      </c>
    </row>
    <row r="2459" spans="59:66" x14ac:dyDescent="0.25">
      <c r="BG2459" s="50" t="str">
        <f t="shared" si="425"/>
        <v>2022NovembroRússia</v>
      </c>
      <c r="BH2459" s="2">
        <v>2022</v>
      </c>
      <c r="BI2459" s="55" t="s">
        <v>64</v>
      </c>
      <c r="BJ2459" s="55" t="str">
        <f t="shared" si="427"/>
        <v>Novembro/2022</v>
      </c>
      <c r="BK2459" s="2" t="s">
        <v>38</v>
      </c>
      <c r="BL2459" s="2" t="s">
        <v>34</v>
      </c>
      <c r="BM2459" s="52" t="s">
        <v>1200</v>
      </c>
      <c r="BN2459" s="51">
        <f t="shared" si="426"/>
        <v>0</v>
      </c>
    </row>
    <row r="2460" spans="59:66" x14ac:dyDescent="0.25">
      <c r="BG2460" s="50" t="str">
        <f t="shared" si="425"/>
        <v>2022NovembroHolanda</v>
      </c>
      <c r="BH2460" s="2">
        <v>2022</v>
      </c>
      <c r="BI2460" s="55" t="s">
        <v>64</v>
      </c>
      <c r="BJ2460" s="55" t="str">
        <f t="shared" si="427"/>
        <v>Novembro/2022</v>
      </c>
      <c r="BK2460" s="2" t="s">
        <v>38</v>
      </c>
      <c r="BL2460" s="2" t="s">
        <v>35</v>
      </c>
      <c r="BM2460" s="52" t="s">
        <v>1200</v>
      </c>
      <c r="BN2460" s="51">
        <f t="shared" si="426"/>
        <v>1653549.4172583921</v>
      </c>
    </row>
    <row r="2461" spans="59:66" x14ac:dyDescent="0.25">
      <c r="BG2461" s="50" t="str">
        <f t="shared" si="425"/>
        <v>2022NovembroSuíça</v>
      </c>
      <c r="BH2461" s="2">
        <v>2022</v>
      </c>
      <c r="BI2461" s="55" t="s">
        <v>64</v>
      </c>
      <c r="BJ2461" s="55" t="str">
        <f t="shared" si="427"/>
        <v>Novembro/2022</v>
      </c>
      <c r="BK2461" s="2" t="s">
        <v>38</v>
      </c>
      <c r="BL2461" s="2" t="s">
        <v>36</v>
      </c>
      <c r="BM2461" s="52" t="s">
        <v>1200</v>
      </c>
      <c r="BN2461" s="51">
        <f t="shared" si="426"/>
        <v>1690745.8254175782</v>
      </c>
    </row>
    <row r="2462" spans="59:66" x14ac:dyDescent="0.25">
      <c r="BG2462" s="50" t="str">
        <f t="shared" si="425"/>
        <v>2022NovembroSuécia</v>
      </c>
      <c r="BH2462" s="2">
        <v>2022</v>
      </c>
      <c r="BI2462" s="55" t="s">
        <v>64</v>
      </c>
      <c r="BJ2462" s="55" t="str">
        <f t="shared" si="427"/>
        <v>Novembro/2022</v>
      </c>
      <c r="BK2462" s="2" t="s">
        <v>38</v>
      </c>
      <c r="BL2462" s="2" t="s">
        <v>37</v>
      </c>
      <c r="BM2462" s="52" t="s">
        <v>1200</v>
      </c>
      <c r="BN2462" s="51">
        <f t="shared" si="426"/>
        <v>1079823.0005000271</v>
      </c>
    </row>
    <row r="2463" spans="59:66" x14ac:dyDescent="0.25">
      <c r="BG2463" s="50" t="str">
        <f t="shared" si="425"/>
        <v>2022NovembroOutros - Europa</v>
      </c>
      <c r="BH2463" s="2">
        <v>2022</v>
      </c>
      <c r="BI2463" s="55" t="s">
        <v>64</v>
      </c>
      <c r="BJ2463" s="55" t="str">
        <f t="shared" si="427"/>
        <v>Novembro/2022</v>
      </c>
      <c r="BK2463" s="2" t="s">
        <v>38</v>
      </c>
      <c r="BL2463" s="2" t="s">
        <v>1192</v>
      </c>
      <c r="BM2463" s="52" t="s">
        <v>1200</v>
      </c>
      <c r="BN2463" s="51">
        <f t="shared" si="426"/>
        <v>2407637.722537416</v>
      </c>
    </row>
    <row r="2464" spans="59:66" x14ac:dyDescent="0.25">
      <c r="BG2464" s="50" t="str">
        <f t="shared" si="425"/>
        <v>2022DezembroAlemanha</v>
      </c>
      <c r="BH2464" s="2">
        <v>2022</v>
      </c>
      <c r="BI2464" s="55" t="s">
        <v>65</v>
      </c>
      <c r="BJ2464" s="55" t="str">
        <f t="shared" si="427"/>
        <v>Dezembro/2022</v>
      </c>
      <c r="BK2464" s="2" t="s">
        <v>38</v>
      </c>
      <c r="BL2464" s="2" t="s">
        <v>28</v>
      </c>
      <c r="BM2464" s="52" t="s">
        <v>1200</v>
      </c>
      <c r="BN2464" s="51">
        <f t="shared" si="426"/>
        <v>14746211.216403559</v>
      </c>
    </row>
    <row r="2465" spans="59:66" x14ac:dyDescent="0.25">
      <c r="BG2465" s="50" t="str">
        <f t="shared" si="425"/>
        <v>2022DezembroFrança</v>
      </c>
      <c r="BH2465" s="2">
        <v>2022</v>
      </c>
      <c r="BI2465" s="55" t="s">
        <v>65</v>
      </c>
      <c r="BJ2465" s="55" t="str">
        <f t="shared" si="427"/>
        <v>Dezembro/2022</v>
      </c>
      <c r="BK2465" s="2" t="s">
        <v>38</v>
      </c>
      <c r="BL2465" s="2" t="s">
        <v>29</v>
      </c>
      <c r="BM2465" s="52" t="s">
        <v>1200</v>
      </c>
      <c r="BN2465" s="51">
        <f t="shared" si="426"/>
        <v>6741125.1274987701</v>
      </c>
    </row>
    <row r="2466" spans="59:66" x14ac:dyDescent="0.25">
      <c r="BG2466" s="50" t="str">
        <f t="shared" si="425"/>
        <v>2022DezembroReino Unido</v>
      </c>
      <c r="BH2466" s="2">
        <v>2022</v>
      </c>
      <c r="BI2466" s="55" t="s">
        <v>65</v>
      </c>
      <c r="BJ2466" s="55" t="str">
        <f t="shared" si="427"/>
        <v>Dezembro/2022</v>
      </c>
      <c r="BK2466" s="2" t="s">
        <v>38</v>
      </c>
      <c r="BL2466" s="2" t="s">
        <v>30</v>
      </c>
      <c r="BM2466" s="52" t="s">
        <v>1200</v>
      </c>
      <c r="BN2466" s="51">
        <f t="shared" si="426"/>
        <v>26683620.296349302</v>
      </c>
    </row>
    <row r="2467" spans="59:66" x14ac:dyDescent="0.25">
      <c r="BG2467" s="50" t="str">
        <f t="shared" si="425"/>
        <v>2022DezembroItália</v>
      </c>
      <c r="BH2467" s="2">
        <v>2022</v>
      </c>
      <c r="BI2467" s="55" t="s">
        <v>65</v>
      </c>
      <c r="BJ2467" s="55" t="str">
        <f t="shared" si="427"/>
        <v>Dezembro/2022</v>
      </c>
      <c r="BK2467" s="2" t="s">
        <v>38</v>
      </c>
      <c r="BL2467" s="2" t="s">
        <v>31</v>
      </c>
      <c r="BM2467" s="52" t="s">
        <v>1200</v>
      </c>
      <c r="BN2467" s="51">
        <f t="shared" si="426"/>
        <v>4494083.4183325134</v>
      </c>
    </row>
    <row r="2468" spans="59:66" x14ac:dyDescent="0.25">
      <c r="BG2468" s="50" t="str">
        <f t="shared" si="425"/>
        <v>2022DezembroEspanha</v>
      </c>
      <c r="BH2468" s="2">
        <v>2022</v>
      </c>
      <c r="BI2468" s="55" t="s">
        <v>65</v>
      </c>
      <c r="BJ2468" s="55" t="str">
        <f t="shared" si="427"/>
        <v>Dezembro/2022</v>
      </c>
      <c r="BK2468" s="2" t="s">
        <v>38</v>
      </c>
      <c r="BL2468" s="2" t="s">
        <v>32</v>
      </c>
      <c r="BM2468" s="52" t="s">
        <v>1200</v>
      </c>
      <c r="BN2468" s="51">
        <f t="shared" si="426"/>
        <v>4494083.4183325134</v>
      </c>
    </row>
    <row r="2469" spans="59:66" x14ac:dyDescent="0.25">
      <c r="BG2469" s="50" t="str">
        <f t="shared" si="425"/>
        <v>2022DezembroPolônia</v>
      </c>
      <c r="BH2469" s="2">
        <v>2022</v>
      </c>
      <c r="BI2469" s="55" t="s">
        <v>65</v>
      </c>
      <c r="BJ2469" s="55" t="str">
        <f t="shared" si="427"/>
        <v>Dezembro/2022</v>
      </c>
      <c r="BK2469" s="2" t="s">
        <v>38</v>
      </c>
      <c r="BL2469" s="2" t="s">
        <v>33</v>
      </c>
      <c r="BM2469" s="52" t="s">
        <v>1200</v>
      </c>
      <c r="BN2469" s="51">
        <f t="shared" si="426"/>
        <v>2221200.7295108447</v>
      </c>
    </row>
    <row r="2470" spans="59:66" x14ac:dyDescent="0.25">
      <c r="BG2470" s="50" t="str">
        <f t="shared" si="425"/>
        <v>2022DezembroRússia</v>
      </c>
      <c r="BH2470" s="2">
        <v>2022</v>
      </c>
      <c r="BI2470" s="55" t="s">
        <v>65</v>
      </c>
      <c r="BJ2470" s="55" t="str">
        <f t="shared" si="427"/>
        <v>Dezembro/2022</v>
      </c>
      <c r="BK2470" s="2" t="s">
        <v>38</v>
      </c>
      <c r="BL2470" s="2" t="s">
        <v>34</v>
      </c>
      <c r="BM2470" s="52" t="s">
        <v>1200</v>
      </c>
      <c r="BN2470" s="51">
        <f t="shared" si="426"/>
        <v>0</v>
      </c>
    </row>
    <row r="2471" spans="59:66" x14ac:dyDescent="0.25">
      <c r="BG2471" s="50" t="str">
        <f t="shared" si="425"/>
        <v>2022DezembroHolanda</v>
      </c>
      <c r="BH2471" s="2">
        <v>2022</v>
      </c>
      <c r="BI2471" s="55" t="s">
        <v>65</v>
      </c>
      <c r="BJ2471" s="55" t="str">
        <f t="shared" si="427"/>
        <v>Dezembro/2022</v>
      </c>
      <c r="BK2471" s="2" t="s">
        <v>38</v>
      </c>
      <c r="BL2471" s="2" t="s">
        <v>35</v>
      </c>
      <c r="BM2471" s="52" t="s">
        <v>1200</v>
      </c>
      <c r="BN2471" s="51">
        <f t="shared" si="426"/>
        <v>1722357.4700759358</v>
      </c>
    </row>
    <row r="2472" spans="59:66" x14ac:dyDescent="0.25">
      <c r="BG2472" s="50" t="str">
        <f t="shared" si="425"/>
        <v>2022DezembroSuíça</v>
      </c>
      <c r="BH2472" s="2">
        <v>2022</v>
      </c>
      <c r="BI2472" s="55" t="s">
        <v>65</v>
      </c>
      <c r="BJ2472" s="55" t="str">
        <f t="shared" si="427"/>
        <v>Dezembro/2022</v>
      </c>
      <c r="BK2472" s="2" t="s">
        <v>38</v>
      </c>
      <c r="BL2472" s="2" t="s">
        <v>36</v>
      </c>
      <c r="BM2472" s="52" t="s">
        <v>1200</v>
      </c>
      <c r="BN2472" s="51">
        <f t="shared" si="426"/>
        <v>1778533.5128050919</v>
      </c>
    </row>
    <row r="2473" spans="59:66" x14ac:dyDescent="0.25">
      <c r="BG2473" s="50" t="str">
        <f t="shared" si="425"/>
        <v>2022DezembroSuécia</v>
      </c>
      <c r="BH2473" s="2">
        <v>2022</v>
      </c>
      <c r="BI2473" s="55" t="s">
        <v>65</v>
      </c>
      <c r="BJ2473" s="55" t="str">
        <f t="shared" si="427"/>
        <v>Dezembro/2022</v>
      </c>
      <c r="BK2473" s="2" t="s">
        <v>38</v>
      </c>
      <c r="BL2473" s="2" t="s">
        <v>37</v>
      </c>
      <c r="BM2473" s="52" t="s">
        <v>1200</v>
      </c>
      <c r="BN2473" s="51">
        <f t="shared" si="426"/>
        <v>1123520.8545831281</v>
      </c>
    </row>
    <row r="2474" spans="59:66" x14ac:dyDescent="0.25">
      <c r="BG2474" s="50" t="str">
        <f t="shared" si="425"/>
        <v>2022DezembroOutros - Europa</v>
      </c>
      <c r="BH2474" s="2">
        <v>2022</v>
      </c>
      <c r="BI2474" s="55" t="s">
        <v>65</v>
      </c>
      <c r="BJ2474" s="55" t="str">
        <f t="shared" si="427"/>
        <v>Dezembro/2022</v>
      </c>
      <c r="BK2474" s="2" t="s">
        <v>38</v>
      </c>
      <c r="BL2474" s="2" t="s">
        <v>1192</v>
      </c>
      <c r="BM2474" s="52" t="s">
        <v>1200</v>
      </c>
      <c r="BN2474" s="51">
        <f t="shared" si="426"/>
        <v>2426323.3271540627</v>
      </c>
    </row>
    <row r="2475" spans="59:66" x14ac:dyDescent="0.25">
      <c r="BG2475" s="50" t="str">
        <f t="shared" si="425"/>
        <v>2022JaneiroAlemanha</v>
      </c>
      <c r="BH2475" s="2">
        <v>2022</v>
      </c>
      <c r="BI2475" s="55" t="s">
        <v>16</v>
      </c>
      <c r="BJ2475" s="55" t="str">
        <f t="shared" si="427"/>
        <v>Janeiro/2022</v>
      </c>
      <c r="BK2475" s="2" t="s">
        <v>38</v>
      </c>
      <c r="BL2475" s="2" t="s">
        <v>28</v>
      </c>
      <c r="BM2475" s="52" t="s">
        <v>1199</v>
      </c>
      <c r="BN2475" s="51">
        <f t="shared" si="426"/>
        <v>7581948.2069101781</v>
      </c>
    </row>
    <row r="2476" spans="59:66" x14ac:dyDescent="0.25">
      <c r="BG2476" s="50" t="str">
        <f t="shared" si="425"/>
        <v>2022JaneiroFrança</v>
      </c>
      <c r="BH2476" s="2">
        <v>2022</v>
      </c>
      <c r="BI2476" s="55" t="s">
        <v>16</v>
      </c>
      <c r="BJ2476" s="55" t="str">
        <f t="shared" si="427"/>
        <v>Janeiro/2022</v>
      </c>
      <c r="BK2476" s="2" t="s">
        <v>38</v>
      </c>
      <c r="BL2476" s="2" t="s">
        <v>29</v>
      </c>
      <c r="BM2476" s="52" t="s">
        <v>1199</v>
      </c>
      <c r="BN2476" s="51">
        <f t="shared" si="426"/>
        <v>4332541.8325201022</v>
      </c>
    </row>
    <row r="2477" spans="59:66" x14ac:dyDescent="0.25">
      <c r="BG2477" s="50" t="str">
        <f t="shared" si="425"/>
        <v>2022JaneiroReino Unido</v>
      </c>
      <c r="BH2477" s="2">
        <v>2022</v>
      </c>
      <c r="BI2477" s="55" t="s">
        <v>16</v>
      </c>
      <c r="BJ2477" s="55" t="str">
        <f t="shared" si="427"/>
        <v>Janeiro/2022</v>
      </c>
      <c r="BK2477" s="2" t="s">
        <v>38</v>
      </c>
      <c r="BL2477" s="2" t="s">
        <v>30</v>
      </c>
      <c r="BM2477" s="52" t="s">
        <v>1199</v>
      </c>
      <c r="BN2477" s="51">
        <f t="shared" si="426"/>
        <v>6498812.7487801528</v>
      </c>
    </row>
    <row r="2478" spans="59:66" x14ac:dyDescent="0.25">
      <c r="BG2478" s="50" t="str">
        <f t="shared" si="425"/>
        <v>2022JaneiroItália</v>
      </c>
      <c r="BH2478" s="2">
        <v>2022</v>
      </c>
      <c r="BI2478" s="55" t="s">
        <v>16</v>
      </c>
      <c r="BJ2478" s="55" t="str">
        <f t="shared" si="427"/>
        <v>Janeiro/2022</v>
      </c>
      <c r="BK2478" s="2" t="s">
        <v>38</v>
      </c>
      <c r="BL2478" s="2" t="s">
        <v>31</v>
      </c>
      <c r="BM2478" s="52" t="s">
        <v>1199</v>
      </c>
      <c r="BN2478" s="51">
        <f t="shared" si="426"/>
        <v>4332541.8325201022</v>
      </c>
    </row>
    <row r="2479" spans="59:66" x14ac:dyDescent="0.25">
      <c r="BG2479" s="50" t="str">
        <f t="shared" si="425"/>
        <v>2022JaneiroEspanha</v>
      </c>
      <c r="BH2479" s="2">
        <v>2022</v>
      </c>
      <c r="BI2479" s="55" t="s">
        <v>16</v>
      </c>
      <c r="BJ2479" s="55" t="str">
        <f t="shared" si="427"/>
        <v>Janeiro/2022</v>
      </c>
      <c r="BK2479" s="2" t="s">
        <v>38</v>
      </c>
      <c r="BL2479" s="2" t="s">
        <v>32</v>
      </c>
      <c r="BM2479" s="52" t="s">
        <v>1199</v>
      </c>
      <c r="BN2479" s="51">
        <f t="shared" si="426"/>
        <v>4332541.8325201022</v>
      </c>
    </row>
    <row r="2480" spans="59:66" x14ac:dyDescent="0.25">
      <c r="BG2480" s="50" t="str">
        <f t="shared" si="425"/>
        <v>2022JaneiroPolônia</v>
      </c>
      <c r="BH2480" s="2">
        <v>2022</v>
      </c>
      <c r="BI2480" s="55" t="s">
        <v>16</v>
      </c>
      <c r="BJ2480" s="55" t="str">
        <f t="shared" si="427"/>
        <v>Janeiro/2022</v>
      </c>
      <c r="BK2480" s="2" t="s">
        <v>38</v>
      </c>
      <c r="BL2480" s="2" t="s">
        <v>33</v>
      </c>
      <c r="BM2480" s="52" t="s">
        <v>1199</v>
      </c>
      <c r="BN2480" s="51">
        <f t="shared" si="426"/>
        <v>3249406.3743900764</v>
      </c>
    </row>
    <row r="2481" spans="59:66" x14ac:dyDescent="0.25">
      <c r="BG2481" s="50" t="str">
        <f t="shared" si="425"/>
        <v>2022JaneiroRússia</v>
      </c>
      <c r="BH2481" s="2">
        <v>2022</v>
      </c>
      <c r="BI2481" s="55" t="s">
        <v>16</v>
      </c>
      <c r="BJ2481" s="55" t="str">
        <f t="shared" si="427"/>
        <v>Janeiro/2022</v>
      </c>
      <c r="BK2481" s="2" t="s">
        <v>38</v>
      </c>
      <c r="BL2481" s="2" t="s">
        <v>34</v>
      </c>
      <c r="BM2481" s="52" t="s">
        <v>1199</v>
      </c>
      <c r="BN2481" s="51">
        <f t="shared" si="426"/>
        <v>0</v>
      </c>
    </row>
    <row r="2482" spans="59:66" x14ac:dyDescent="0.25">
      <c r="BG2482" s="50" t="str">
        <f t="shared" si="425"/>
        <v>2022JaneiroHolanda</v>
      </c>
      <c r="BH2482" s="2">
        <v>2022</v>
      </c>
      <c r="BI2482" s="55" t="s">
        <v>16</v>
      </c>
      <c r="BJ2482" s="55" t="str">
        <f t="shared" si="427"/>
        <v>Janeiro/2022</v>
      </c>
      <c r="BK2482" s="2" t="s">
        <v>38</v>
      </c>
      <c r="BL2482" s="2" t="s">
        <v>35</v>
      </c>
      <c r="BM2482" s="52" t="s">
        <v>1199</v>
      </c>
      <c r="BN2482" s="51">
        <f t="shared" si="426"/>
        <v>2707838.6453250633</v>
      </c>
    </row>
    <row r="2483" spans="59:66" x14ac:dyDescent="0.25">
      <c r="BG2483" s="50" t="str">
        <f t="shared" si="425"/>
        <v>2022JaneiroSuíça</v>
      </c>
      <c r="BH2483" s="2">
        <v>2022</v>
      </c>
      <c r="BI2483" s="55" t="s">
        <v>16</v>
      </c>
      <c r="BJ2483" s="55" t="str">
        <f t="shared" si="427"/>
        <v>Janeiro/2022</v>
      </c>
      <c r="BK2483" s="2" t="s">
        <v>38</v>
      </c>
      <c r="BL2483" s="2" t="s">
        <v>36</v>
      </c>
      <c r="BM2483" s="52" t="s">
        <v>1199</v>
      </c>
      <c r="BN2483" s="51">
        <f t="shared" si="426"/>
        <v>2166270.9162600511</v>
      </c>
    </row>
    <row r="2484" spans="59:66" x14ac:dyDescent="0.25">
      <c r="BG2484" s="50" t="str">
        <f t="shared" si="425"/>
        <v>2022JaneiroSuécia</v>
      </c>
      <c r="BH2484" s="2">
        <v>2022</v>
      </c>
      <c r="BI2484" s="55" t="s">
        <v>16</v>
      </c>
      <c r="BJ2484" s="55" t="str">
        <f t="shared" si="427"/>
        <v>Janeiro/2022</v>
      </c>
      <c r="BK2484" s="2" t="s">
        <v>38</v>
      </c>
      <c r="BL2484" s="2" t="s">
        <v>37</v>
      </c>
      <c r="BM2484" s="52" t="s">
        <v>1199</v>
      </c>
      <c r="BN2484" s="51">
        <f t="shared" si="426"/>
        <v>2166270.9162600511</v>
      </c>
    </row>
    <row r="2485" spans="59:66" x14ac:dyDescent="0.25">
      <c r="BG2485" s="50" t="str">
        <f t="shared" si="425"/>
        <v>2022JaneiroOutros - Europa</v>
      </c>
      <c r="BH2485" s="2">
        <v>2022</v>
      </c>
      <c r="BI2485" s="55" t="s">
        <v>16</v>
      </c>
      <c r="BJ2485" s="55" t="str">
        <f t="shared" si="427"/>
        <v>Janeiro/2022</v>
      </c>
      <c r="BK2485" s="2" t="s">
        <v>38</v>
      </c>
      <c r="BL2485" s="2" t="s">
        <v>1192</v>
      </c>
      <c r="BM2485" s="52" t="s">
        <v>1199</v>
      </c>
      <c r="BN2485" s="51">
        <f t="shared" si="426"/>
        <v>3068123.7029767348</v>
      </c>
    </row>
    <row r="2486" spans="59:66" x14ac:dyDescent="0.25">
      <c r="BG2486" s="50" t="str">
        <f t="shared" si="425"/>
        <v>2022FevereiroAlemanha</v>
      </c>
      <c r="BH2486" s="2">
        <v>2022</v>
      </c>
      <c r="BI2486" s="55" t="s">
        <v>55</v>
      </c>
      <c r="BJ2486" s="55" t="str">
        <f t="shared" si="427"/>
        <v>Fevereiro/2022</v>
      </c>
      <c r="BK2486" s="2" t="s">
        <v>38</v>
      </c>
      <c r="BL2486" s="2" t="s">
        <v>28</v>
      </c>
      <c r="BM2486" s="52" t="s">
        <v>1199</v>
      </c>
      <c r="BN2486" s="51">
        <f t="shared" si="426"/>
        <v>7113534.9381518736</v>
      </c>
    </row>
    <row r="2487" spans="59:66" x14ac:dyDescent="0.25">
      <c r="BG2487" s="50" t="str">
        <f t="shared" si="425"/>
        <v>2022FevereiroFrança</v>
      </c>
      <c r="BH2487" s="2">
        <v>2022</v>
      </c>
      <c r="BI2487" s="55" t="s">
        <v>55</v>
      </c>
      <c r="BJ2487" s="55" t="str">
        <f t="shared" si="427"/>
        <v>Fevereiro/2022</v>
      </c>
      <c r="BK2487" s="2" t="s">
        <v>38</v>
      </c>
      <c r="BL2487" s="2" t="s">
        <v>29</v>
      </c>
      <c r="BM2487" s="52" t="s">
        <v>1199</v>
      </c>
      <c r="BN2487" s="51">
        <f t="shared" si="426"/>
        <v>4103962.4643183877</v>
      </c>
    </row>
    <row r="2488" spans="59:66" x14ac:dyDescent="0.25">
      <c r="BG2488" s="50" t="str">
        <f t="shared" si="425"/>
        <v>2022FevereiroReino Unido</v>
      </c>
      <c r="BH2488" s="2">
        <v>2022</v>
      </c>
      <c r="BI2488" s="55" t="s">
        <v>55</v>
      </c>
      <c r="BJ2488" s="55" t="str">
        <f t="shared" si="427"/>
        <v>Fevereiro/2022</v>
      </c>
      <c r="BK2488" s="2" t="s">
        <v>38</v>
      </c>
      <c r="BL2488" s="2" t="s">
        <v>30</v>
      </c>
      <c r="BM2488" s="52" t="s">
        <v>1199</v>
      </c>
      <c r="BN2488" s="51">
        <f t="shared" si="426"/>
        <v>6019144.9476669692</v>
      </c>
    </row>
    <row r="2489" spans="59:66" x14ac:dyDescent="0.25">
      <c r="BG2489" s="50" t="str">
        <f t="shared" si="425"/>
        <v>2022FevereiroItália</v>
      </c>
      <c r="BH2489" s="2">
        <v>2022</v>
      </c>
      <c r="BI2489" s="55" t="s">
        <v>55</v>
      </c>
      <c r="BJ2489" s="55" t="str">
        <f t="shared" si="427"/>
        <v>Fevereiro/2022</v>
      </c>
      <c r="BK2489" s="2" t="s">
        <v>38</v>
      </c>
      <c r="BL2489" s="2" t="s">
        <v>31</v>
      </c>
      <c r="BM2489" s="52" t="s">
        <v>1199</v>
      </c>
      <c r="BN2489" s="51">
        <f t="shared" si="426"/>
        <v>4103962.4643183872</v>
      </c>
    </row>
    <row r="2490" spans="59:66" x14ac:dyDescent="0.25">
      <c r="BG2490" s="50" t="str">
        <f t="shared" si="425"/>
        <v>2022FevereiroEspanha</v>
      </c>
      <c r="BH2490" s="2">
        <v>2022</v>
      </c>
      <c r="BI2490" s="55" t="s">
        <v>55</v>
      </c>
      <c r="BJ2490" s="55" t="str">
        <f t="shared" si="427"/>
        <v>Fevereiro/2022</v>
      </c>
      <c r="BK2490" s="2" t="s">
        <v>38</v>
      </c>
      <c r="BL2490" s="2" t="s">
        <v>32</v>
      </c>
      <c r="BM2490" s="52" t="s">
        <v>1199</v>
      </c>
      <c r="BN2490" s="51">
        <f t="shared" si="426"/>
        <v>4103962.4643183872</v>
      </c>
    </row>
    <row r="2491" spans="59:66" x14ac:dyDescent="0.25">
      <c r="BG2491" s="50" t="str">
        <f t="shared" si="425"/>
        <v>2022FevereiroPolônia</v>
      </c>
      <c r="BH2491" s="2">
        <v>2022</v>
      </c>
      <c r="BI2491" s="55" t="s">
        <v>55</v>
      </c>
      <c r="BJ2491" s="55" t="str">
        <f t="shared" si="427"/>
        <v>Fevereiro/2022</v>
      </c>
      <c r="BK2491" s="2" t="s">
        <v>38</v>
      </c>
      <c r="BL2491" s="2" t="s">
        <v>33</v>
      </c>
      <c r="BM2491" s="52" t="s">
        <v>1199</v>
      </c>
      <c r="BN2491" s="51">
        <f t="shared" si="426"/>
        <v>3009572.473833485</v>
      </c>
    </row>
    <row r="2492" spans="59:66" x14ac:dyDescent="0.25">
      <c r="BG2492" s="50" t="str">
        <f t="shared" si="425"/>
        <v>2022FevereiroRússia</v>
      </c>
      <c r="BH2492" s="2">
        <v>2022</v>
      </c>
      <c r="BI2492" s="55" t="s">
        <v>55</v>
      </c>
      <c r="BJ2492" s="55" t="str">
        <f t="shared" si="427"/>
        <v>Fevereiro/2022</v>
      </c>
      <c r="BK2492" s="2" t="s">
        <v>38</v>
      </c>
      <c r="BL2492" s="2" t="s">
        <v>34</v>
      </c>
      <c r="BM2492" s="52" t="s">
        <v>1199</v>
      </c>
      <c r="BN2492" s="51">
        <f t="shared" si="426"/>
        <v>0</v>
      </c>
    </row>
    <row r="2493" spans="59:66" x14ac:dyDescent="0.25">
      <c r="BG2493" s="50" t="str">
        <f t="shared" si="425"/>
        <v>2022FevereiroHolanda</v>
      </c>
      <c r="BH2493" s="2">
        <v>2022</v>
      </c>
      <c r="BI2493" s="55" t="s">
        <v>55</v>
      </c>
      <c r="BJ2493" s="55" t="str">
        <f t="shared" si="427"/>
        <v>Fevereiro/2022</v>
      </c>
      <c r="BK2493" s="2" t="s">
        <v>38</v>
      </c>
      <c r="BL2493" s="2" t="s">
        <v>35</v>
      </c>
      <c r="BM2493" s="52" t="s">
        <v>1199</v>
      </c>
      <c r="BN2493" s="51">
        <f t="shared" si="426"/>
        <v>2462377.4785910333</v>
      </c>
    </row>
    <row r="2494" spans="59:66" x14ac:dyDescent="0.25">
      <c r="BG2494" s="50" t="str">
        <f t="shared" si="425"/>
        <v>2022FevereiroSuíça</v>
      </c>
      <c r="BH2494" s="2">
        <v>2022</v>
      </c>
      <c r="BI2494" s="55" t="s">
        <v>55</v>
      </c>
      <c r="BJ2494" s="55" t="str">
        <f t="shared" si="427"/>
        <v>Fevereiro/2022</v>
      </c>
      <c r="BK2494" s="2" t="s">
        <v>38</v>
      </c>
      <c r="BL2494" s="2" t="s">
        <v>36</v>
      </c>
      <c r="BM2494" s="52" t="s">
        <v>1199</v>
      </c>
      <c r="BN2494" s="51">
        <f t="shared" si="426"/>
        <v>2051981.2321591938</v>
      </c>
    </row>
    <row r="2495" spans="59:66" x14ac:dyDescent="0.25">
      <c r="BG2495" s="50" t="str">
        <f t="shared" si="425"/>
        <v>2022FevereiroSuécia</v>
      </c>
      <c r="BH2495" s="2">
        <v>2022</v>
      </c>
      <c r="BI2495" s="55" t="s">
        <v>55</v>
      </c>
      <c r="BJ2495" s="55" t="str">
        <f t="shared" si="427"/>
        <v>Fevereiro/2022</v>
      </c>
      <c r="BK2495" s="2" t="s">
        <v>38</v>
      </c>
      <c r="BL2495" s="2" t="s">
        <v>37</v>
      </c>
      <c r="BM2495" s="52" t="s">
        <v>1199</v>
      </c>
      <c r="BN2495" s="51">
        <f t="shared" si="426"/>
        <v>2051981.2321591941</v>
      </c>
    </row>
    <row r="2496" spans="59:66" x14ac:dyDescent="0.25">
      <c r="BG2496" s="50" t="str">
        <f t="shared" si="425"/>
        <v>2022FevereiroOutros - Europa</v>
      </c>
      <c r="BH2496" s="2">
        <v>2022</v>
      </c>
      <c r="BI2496" s="55" t="s">
        <v>55</v>
      </c>
      <c r="BJ2496" s="55" t="str">
        <f t="shared" si="427"/>
        <v>Fevereiro/2022</v>
      </c>
      <c r="BK2496" s="2" t="s">
        <v>38</v>
      </c>
      <c r="BL2496" s="2" t="s">
        <v>1192</v>
      </c>
      <c r="BM2496" s="52" t="s">
        <v>1199</v>
      </c>
      <c r="BN2496" s="51">
        <f t="shared" si="426"/>
        <v>2527510.3837698027</v>
      </c>
    </row>
    <row r="2497" spans="59:66" x14ac:dyDescent="0.25">
      <c r="BG2497" s="50" t="str">
        <f t="shared" si="425"/>
        <v>2022MarçoAlemanha</v>
      </c>
      <c r="BH2497" s="2">
        <v>2022</v>
      </c>
      <c r="BI2497" s="55" t="s">
        <v>56</v>
      </c>
      <c r="BJ2497" s="55" t="str">
        <f t="shared" si="427"/>
        <v>Março/2022</v>
      </c>
      <c r="BK2497" s="2" t="s">
        <v>38</v>
      </c>
      <c r="BL2497" s="2" t="s">
        <v>28</v>
      </c>
      <c r="BM2497" s="52" t="s">
        <v>1199</v>
      </c>
      <c r="BN2497" s="51">
        <f t="shared" si="426"/>
        <v>7705252.5163737135</v>
      </c>
    </row>
    <row r="2498" spans="59:66" x14ac:dyDescent="0.25">
      <c r="BG2498" s="50" t="str">
        <f t="shared" si="425"/>
        <v>2022MarçoFrança</v>
      </c>
      <c r="BH2498" s="2">
        <v>2022</v>
      </c>
      <c r="BI2498" s="55" t="s">
        <v>56</v>
      </c>
      <c r="BJ2498" s="55" t="str">
        <f t="shared" si="427"/>
        <v>Março/2022</v>
      </c>
      <c r="BK2498" s="2" t="s">
        <v>38</v>
      </c>
      <c r="BL2498" s="2" t="s">
        <v>29</v>
      </c>
      <c r="BM2498" s="52" t="s">
        <v>1199</v>
      </c>
      <c r="BN2498" s="51">
        <f t="shared" si="426"/>
        <v>4403001.4379278356</v>
      </c>
    </row>
    <row r="2499" spans="59:66" x14ac:dyDescent="0.25">
      <c r="BG2499" s="50" t="str">
        <f t="shared" ref="BG2499:BG2562" si="428">BH2499&amp;BI2499&amp;BL2499</f>
        <v>2022MarçoReino Unido</v>
      </c>
      <c r="BH2499" s="2">
        <v>2022</v>
      </c>
      <c r="BI2499" s="55" t="s">
        <v>56</v>
      </c>
      <c r="BJ2499" s="55" t="str">
        <f t="shared" si="427"/>
        <v>Março/2022</v>
      </c>
      <c r="BK2499" s="2" t="s">
        <v>38</v>
      </c>
      <c r="BL2499" s="2" t="s">
        <v>30</v>
      </c>
      <c r="BM2499" s="52" t="s">
        <v>1199</v>
      </c>
      <c r="BN2499" s="51">
        <f t="shared" ref="BN2499:BN2562" si="429">VLOOKUP(BG2499,AC:AQ,VLOOKUP(BM2499,$BP$2:$BQ$16,2,FALSE),FALSE)</f>
        <v>6604502.1568917539</v>
      </c>
    </row>
    <row r="2500" spans="59:66" x14ac:dyDescent="0.25">
      <c r="BG2500" s="50" t="str">
        <f t="shared" si="428"/>
        <v>2022MarçoItália</v>
      </c>
      <c r="BH2500" s="2">
        <v>2022</v>
      </c>
      <c r="BI2500" s="55" t="s">
        <v>56</v>
      </c>
      <c r="BJ2500" s="55" t="str">
        <f t="shared" ref="BJ2500:BJ2563" si="430">BI2500&amp;"/"&amp;BH2500</f>
        <v>Março/2022</v>
      </c>
      <c r="BK2500" s="2" t="s">
        <v>38</v>
      </c>
      <c r="BL2500" s="2" t="s">
        <v>31</v>
      </c>
      <c r="BM2500" s="52" t="s">
        <v>1199</v>
      </c>
      <c r="BN2500" s="51">
        <f t="shared" si="429"/>
        <v>4403001.4379278356</v>
      </c>
    </row>
    <row r="2501" spans="59:66" x14ac:dyDescent="0.25">
      <c r="BG2501" s="50" t="str">
        <f t="shared" si="428"/>
        <v>2022MarçoEspanha</v>
      </c>
      <c r="BH2501" s="2">
        <v>2022</v>
      </c>
      <c r="BI2501" s="55" t="s">
        <v>56</v>
      </c>
      <c r="BJ2501" s="55" t="str">
        <f t="shared" si="430"/>
        <v>Março/2022</v>
      </c>
      <c r="BK2501" s="2" t="s">
        <v>38</v>
      </c>
      <c r="BL2501" s="2" t="s">
        <v>32</v>
      </c>
      <c r="BM2501" s="52" t="s">
        <v>1199</v>
      </c>
      <c r="BN2501" s="51">
        <f t="shared" si="429"/>
        <v>4403001.4379278356</v>
      </c>
    </row>
    <row r="2502" spans="59:66" x14ac:dyDescent="0.25">
      <c r="BG2502" s="50" t="str">
        <f t="shared" si="428"/>
        <v>2022MarçoPolônia</v>
      </c>
      <c r="BH2502" s="2">
        <v>2022</v>
      </c>
      <c r="BI2502" s="55" t="s">
        <v>56</v>
      </c>
      <c r="BJ2502" s="55" t="str">
        <f t="shared" si="430"/>
        <v>Março/2022</v>
      </c>
      <c r="BK2502" s="2" t="s">
        <v>38</v>
      </c>
      <c r="BL2502" s="2" t="s">
        <v>33</v>
      </c>
      <c r="BM2502" s="52" t="s">
        <v>1199</v>
      </c>
      <c r="BN2502" s="51">
        <f t="shared" si="429"/>
        <v>3302251.0784458765</v>
      </c>
    </row>
    <row r="2503" spans="59:66" x14ac:dyDescent="0.25">
      <c r="BG2503" s="50" t="str">
        <f t="shared" si="428"/>
        <v>2022MarçoRússia</v>
      </c>
      <c r="BH2503" s="2">
        <v>2022</v>
      </c>
      <c r="BI2503" s="55" t="s">
        <v>56</v>
      </c>
      <c r="BJ2503" s="55" t="str">
        <f t="shared" si="430"/>
        <v>Março/2022</v>
      </c>
      <c r="BK2503" s="2" t="s">
        <v>38</v>
      </c>
      <c r="BL2503" s="2" t="s">
        <v>34</v>
      </c>
      <c r="BM2503" s="52" t="s">
        <v>1199</v>
      </c>
      <c r="BN2503" s="51">
        <f t="shared" si="429"/>
        <v>0</v>
      </c>
    </row>
    <row r="2504" spans="59:66" x14ac:dyDescent="0.25">
      <c r="BG2504" s="50" t="str">
        <f t="shared" si="428"/>
        <v>2022MarçoHolanda</v>
      </c>
      <c r="BH2504" s="2">
        <v>2022</v>
      </c>
      <c r="BI2504" s="55" t="s">
        <v>56</v>
      </c>
      <c r="BJ2504" s="55" t="str">
        <f t="shared" si="430"/>
        <v>Março/2022</v>
      </c>
      <c r="BK2504" s="2" t="s">
        <v>38</v>
      </c>
      <c r="BL2504" s="2" t="s">
        <v>35</v>
      </c>
      <c r="BM2504" s="52" t="s">
        <v>1199</v>
      </c>
      <c r="BN2504" s="51">
        <f t="shared" si="429"/>
        <v>2751875.8987048976</v>
      </c>
    </row>
    <row r="2505" spans="59:66" x14ac:dyDescent="0.25">
      <c r="BG2505" s="50" t="str">
        <f t="shared" si="428"/>
        <v>2022MarçoSuíça</v>
      </c>
      <c r="BH2505" s="2">
        <v>2022</v>
      </c>
      <c r="BI2505" s="55" t="s">
        <v>56</v>
      </c>
      <c r="BJ2505" s="55" t="str">
        <f t="shared" si="430"/>
        <v>Março/2022</v>
      </c>
      <c r="BK2505" s="2" t="s">
        <v>38</v>
      </c>
      <c r="BL2505" s="2" t="s">
        <v>36</v>
      </c>
      <c r="BM2505" s="52" t="s">
        <v>1199</v>
      </c>
      <c r="BN2505" s="51">
        <f t="shared" si="429"/>
        <v>2201500.7189639183</v>
      </c>
    </row>
    <row r="2506" spans="59:66" x14ac:dyDescent="0.25">
      <c r="BG2506" s="50" t="str">
        <f t="shared" si="428"/>
        <v>2022MarçoSuécia</v>
      </c>
      <c r="BH2506" s="2">
        <v>2022</v>
      </c>
      <c r="BI2506" s="55" t="s">
        <v>56</v>
      </c>
      <c r="BJ2506" s="55" t="str">
        <f t="shared" si="430"/>
        <v>Março/2022</v>
      </c>
      <c r="BK2506" s="2" t="s">
        <v>38</v>
      </c>
      <c r="BL2506" s="2" t="s">
        <v>37</v>
      </c>
      <c r="BM2506" s="52" t="s">
        <v>1199</v>
      </c>
      <c r="BN2506" s="51">
        <f t="shared" si="429"/>
        <v>2201500.7189639183</v>
      </c>
    </row>
    <row r="2507" spans="59:66" x14ac:dyDescent="0.25">
      <c r="BG2507" s="50" t="str">
        <f t="shared" si="428"/>
        <v>2022MarçoOutros - Europa</v>
      </c>
      <c r="BH2507" s="2">
        <v>2022</v>
      </c>
      <c r="BI2507" s="55" t="s">
        <v>56</v>
      </c>
      <c r="BJ2507" s="55" t="str">
        <f t="shared" si="430"/>
        <v>Março/2022</v>
      </c>
      <c r="BK2507" s="2" t="s">
        <v>38</v>
      </c>
      <c r="BL2507" s="2" t="s">
        <v>1192</v>
      </c>
      <c r="BM2507" s="52" t="s">
        <v>1199</v>
      </c>
      <c r="BN2507" s="51">
        <f t="shared" si="429"/>
        <v>2460409.6063350262</v>
      </c>
    </row>
    <row r="2508" spans="59:66" x14ac:dyDescent="0.25">
      <c r="BG2508" s="50" t="str">
        <f t="shared" si="428"/>
        <v>2022AbrilAlemanha</v>
      </c>
      <c r="BH2508" s="2">
        <v>2022</v>
      </c>
      <c r="BI2508" s="55" t="s">
        <v>57</v>
      </c>
      <c r="BJ2508" s="55" t="str">
        <f t="shared" si="430"/>
        <v>Abril/2022</v>
      </c>
      <c r="BK2508" s="2" t="s">
        <v>38</v>
      </c>
      <c r="BL2508" s="2" t="s">
        <v>28</v>
      </c>
      <c r="BM2508" s="52" t="s">
        <v>1199</v>
      </c>
      <c r="BN2508" s="51">
        <f t="shared" si="429"/>
        <v>8292080.0402354505</v>
      </c>
    </row>
    <row r="2509" spans="59:66" x14ac:dyDescent="0.25">
      <c r="BG2509" s="50" t="str">
        <f t="shared" si="428"/>
        <v>2022AbrilFrança</v>
      </c>
      <c r="BH2509" s="2">
        <v>2022</v>
      </c>
      <c r="BI2509" s="55" t="s">
        <v>57</v>
      </c>
      <c r="BJ2509" s="55" t="str">
        <f t="shared" si="430"/>
        <v>Abril/2022</v>
      </c>
      <c r="BK2509" s="2" t="s">
        <v>38</v>
      </c>
      <c r="BL2509" s="2" t="s">
        <v>29</v>
      </c>
      <c r="BM2509" s="52" t="s">
        <v>1199</v>
      </c>
      <c r="BN2509" s="51">
        <f t="shared" si="429"/>
        <v>4698845.3561334228</v>
      </c>
    </row>
    <row r="2510" spans="59:66" x14ac:dyDescent="0.25">
      <c r="BG2510" s="50" t="str">
        <f t="shared" si="428"/>
        <v>2022AbrilReino Unido</v>
      </c>
      <c r="BH2510" s="2">
        <v>2022</v>
      </c>
      <c r="BI2510" s="55" t="s">
        <v>57</v>
      </c>
      <c r="BJ2510" s="55" t="str">
        <f t="shared" si="430"/>
        <v>Abril/2022</v>
      </c>
      <c r="BK2510" s="2" t="s">
        <v>38</v>
      </c>
      <c r="BL2510" s="2" t="s">
        <v>30</v>
      </c>
      <c r="BM2510" s="52" t="s">
        <v>1199</v>
      </c>
      <c r="BN2510" s="51">
        <f t="shared" si="429"/>
        <v>7186469.3682040581</v>
      </c>
    </row>
    <row r="2511" spans="59:66" x14ac:dyDescent="0.25">
      <c r="BG2511" s="50" t="str">
        <f t="shared" si="428"/>
        <v>2022AbrilItália</v>
      </c>
      <c r="BH2511" s="2">
        <v>2022</v>
      </c>
      <c r="BI2511" s="55" t="s">
        <v>57</v>
      </c>
      <c r="BJ2511" s="55" t="str">
        <f t="shared" si="430"/>
        <v>Abril/2022</v>
      </c>
      <c r="BK2511" s="2" t="s">
        <v>38</v>
      </c>
      <c r="BL2511" s="2" t="s">
        <v>31</v>
      </c>
      <c r="BM2511" s="52" t="s">
        <v>1199</v>
      </c>
      <c r="BN2511" s="51">
        <f t="shared" si="429"/>
        <v>4698845.3561334228</v>
      </c>
    </row>
    <row r="2512" spans="59:66" x14ac:dyDescent="0.25">
      <c r="BG2512" s="50" t="str">
        <f t="shared" si="428"/>
        <v>2022AbrilEspanha</v>
      </c>
      <c r="BH2512" s="2">
        <v>2022</v>
      </c>
      <c r="BI2512" s="55" t="s">
        <v>57</v>
      </c>
      <c r="BJ2512" s="55" t="str">
        <f t="shared" si="430"/>
        <v>Abril/2022</v>
      </c>
      <c r="BK2512" s="2" t="s">
        <v>38</v>
      </c>
      <c r="BL2512" s="2" t="s">
        <v>32</v>
      </c>
      <c r="BM2512" s="52" t="s">
        <v>1199</v>
      </c>
      <c r="BN2512" s="51">
        <f t="shared" si="429"/>
        <v>4698845.3561334228</v>
      </c>
    </row>
    <row r="2513" spans="59:66" x14ac:dyDescent="0.25">
      <c r="BG2513" s="50" t="str">
        <f t="shared" si="428"/>
        <v>2022AbrilPolônia</v>
      </c>
      <c r="BH2513" s="2">
        <v>2022</v>
      </c>
      <c r="BI2513" s="55" t="s">
        <v>57</v>
      </c>
      <c r="BJ2513" s="55" t="str">
        <f t="shared" si="430"/>
        <v>Abril/2022</v>
      </c>
      <c r="BK2513" s="2" t="s">
        <v>38</v>
      </c>
      <c r="BL2513" s="2" t="s">
        <v>33</v>
      </c>
      <c r="BM2513" s="52" t="s">
        <v>1199</v>
      </c>
      <c r="BN2513" s="51">
        <f t="shared" si="429"/>
        <v>3593234.6841020286</v>
      </c>
    </row>
    <row r="2514" spans="59:66" x14ac:dyDescent="0.25">
      <c r="BG2514" s="50" t="str">
        <f t="shared" si="428"/>
        <v>2022AbrilRússia</v>
      </c>
      <c r="BH2514" s="2">
        <v>2022</v>
      </c>
      <c r="BI2514" s="55" t="s">
        <v>57</v>
      </c>
      <c r="BJ2514" s="55" t="str">
        <f t="shared" si="430"/>
        <v>Abril/2022</v>
      </c>
      <c r="BK2514" s="2" t="s">
        <v>38</v>
      </c>
      <c r="BL2514" s="2" t="s">
        <v>34</v>
      </c>
      <c r="BM2514" s="52" t="s">
        <v>1199</v>
      </c>
      <c r="BN2514" s="51">
        <f t="shared" si="429"/>
        <v>0</v>
      </c>
    </row>
    <row r="2515" spans="59:66" x14ac:dyDescent="0.25">
      <c r="BG2515" s="50" t="str">
        <f t="shared" si="428"/>
        <v>2022AbrilHolanda</v>
      </c>
      <c r="BH2515" s="2">
        <v>2022</v>
      </c>
      <c r="BI2515" s="55" t="s">
        <v>57</v>
      </c>
      <c r="BJ2515" s="55" t="str">
        <f t="shared" si="430"/>
        <v>Abril/2022</v>
      </c>
      <c r="BK2515" s="2" t="s">
        <v>38</v>
      </c>
      <c r="BL2515" s="2" t="s">
        <v>35</v>
      </c>
      <c r="BM2515" s="52" t="s">
        <v>1199</v>
      </c>
      <c r="BN2515" s="51">
        <f t="shared" si="429"/>
        <v>3040429.3480863324</v>
      </c>
    </row>
    <row r="2516" spans="59:66" x14ac:dyDescent="0.25">
      <c r="BG2516" s="50" t="str">
        <f t="shared" si="428"/>
        <v>2022AbrilSuíça</v>
      </c>
      <c r="BH2516" s="2">
        <v>2022</v>
      </c>
      <c r="BI2516" s="55" t="s">
        <v>57</v>
      </c>
      <c r="BJ2516" s="55" t="str">
        <f t="shared" si="430"/>
        <v>Abril/2022</v>
      </c>
      <c r="BK2516" s="2" t="s">
        <v>38</v>
      </c>
      <c r="BL2516" s="2" t="s">
        <v>36</v>
      </c>
      <c r="BM2516" s="52" t="s">
        <v>1199</v>
      </c>
      <c r="BN2516" s="51">
        <f t="shared" si="429"/>
        <v>2349422.6780667119</v>
      </c>
    </row>
    <row r="2517" spans="59:66" x14ac:dyDescent="0.25">
      <c r="BG2517" s="50" t="str">
        <f t="shared" si="428"/>
        <v>2022AbrilSuécia</v>
      </c>
      <c r="BH2517" s="2">
        <v>2022</v>
      </c>
      <c r="BI2517" s="55" t="s">
        <v>57</v>
      </c>
      <c r="BJ2517" s="55" t="str">
        <f t="shared" si="430"/>
        <v>Abril/2022</v>
      </c>
      <c r="BK2517" s="2" t="s">
        <v>38</v>
      </c>
      <c r="BL2517" s="2" t="s">
        <v>37</v>
      </c>
      <c r="BM2517" s="52" t="s">
        <v>1199</v>
      </c>
      <c r="BN2517" s="51">
        <f t="shared" si="429"/>
        <v>2349422.6780667114</v>
      </c>
    </row>
    <row r="2518" spans="59:66" x14ac:dyDescent="0.25">
      <c r="BG2518" s="50" t="str">
        <f t="shared" si="428"/>
        <v>2022AbrilOutros - Europa</v>
      </c>
      <c r="BH2518" s="2">
        <v>2022</v>
      </c>
      <c r="BI2518" s="55" t="s">
        <v>57</v>
      </c>
      <c r="BJ2518" s="55" t="str">
        <f t="shared" si="430"/>
        <v>Abril/2022</v>
      </c>
      <c r="BK2518" s="2" t="s">
        <v>38</v>
      </c>
      <c r="BL2518" s="2" t="s">
        <v>1192</v>
      </c>
      <c r="BM2518" s="52" t="s">
        <v>1199</v>
      </c>
      <c r="BN2518" s="51">
        <f t="shared" si="429"/>
        <v>2417009.0724769519</v>
      </c>
    </row>
    <row r="2519" spans="59:66" x14ac:dyDescent="0.25">
      <c r="BG2519" s="50" t="str">
        <f t="shared" si="428"/>
        <v>2022MaioAlemanha</v>
      </c>
      <c r="BH2519" s="2">
        <v>2022</v>
      </c>
      <c r="BI2519" s="55" t="s">
        <v>58</v>
      </c>
      <c r="BJ2519" s="55" t="str">
        <f t="shared" si="430"/>
        <v>Maio/2022</v>
      </c>
      <c r="BK2519" s="2" t="s">
        <v>38</v>
      </c>
      <c r="BL2519" s="2" t="s">
        <v>28</v>
      </c>
      <c r="BM2519" s="52" t="s">
        <v>1199</v>
      </c>
      <c r="BN2519" s="51">
        <f t="shared" si="429"/>
        <v>8875460.8386723474</v>
      </c>
    </row>
    <row r="2520" spans="59:66" x14ac:dyDescent="0.25">
      <c r="BG2520" s="50" t="str">
        <f t="shared" si="428"/>
        <v>2022MaioFrança</v>
      </c>
      <c r="BH2520" s="2">
        <v>2022</v>
      </c>
      <c r="BI2520" s="55" t="s">
        <v>58</v>
      </c>
      <c r="BJ2520" s="55" t="str">
        <f t="shared" si="430"/>
        <v>Maio/2022</v>
      </c>
      <c r="BK2520" s="2" t="s">
        <v>38</v>
      </c>
      <c r="BL2520" s="2" t="s">
        <v>29</v>
      </c>
      <c r="BM2520" s="52" t="s">
        <v>1199</v>
      </c>
      <c r="BN2520" s="51">
        <f t="shared" si="429"/>
        <v>4992446.721753194</v>
      </c>
    </row>
    <row r="2521" spans="59:66" x14ac:dyDescent="0.25">
      <c r="BG2521" s="50" t="str">
        <f t="shared" si="428"/>
        <v>2022MaioReino Unido</v>
      </c>
      <c r="BH2521" s="2">
        <v>2022</v>
      </c>
      <c r="BI2521" s="55" t="s">
        <v>58</v>
      </c>
      <c r="BJ2521" s="55" t="str">
        <f t="shared" si="430"/>
        <v>Maio/2022</v>
      </c>
      <c r="BK2521" s="2" t="s">
        <v>38</v>
      </c>
      <c r="BL2521" s="2" t="s">
        <v>30</v>
      </c>
      <c r="BM2521" s="52" t="s">
        <v>1199</v>
      </c>
      <c r="BN2521" s="51">
        <f t="shared" si="429"/>
        <v>7766028.2338383021</v>
      </c>
    </row>
    <row r="2522" spans="59:66" x14ac:dyDescent="0.25">
      <c r="BG2522" s="50" t="str">
        <f t="shared" si="428"/>
        <v>2022MaioItália</v>
      </c>
      <c r="BH2522" s="2">
        <v>2022</v>
      </c>
      <c r="BI2522" s="55" t="s">
        <v>58</v>
      </c>
      <c r="BJ2522" s="55" t="str">
        <f t="shared" si="430"/>
        <v>Maio/2022</v>
      </c>
      <c r="BK2522" s="2" t="s">
        <v>38</v>
      </c>
      <c r="BL2522" s="2" t="s">
        <v>31</v>
      </c>
      <c r="BM2522" s="52" t="s">
        <v>1199</v>
      </c>
      <c r="BN2522" s="51">
        <f t="shared" si="429"/>
        <v>4992446.721753194</v>
      </c>
    </row>
    <row r="2523" spans="59:66" x14ac:dyDescent="0.25">
      <c r="BG2523" s="50" t="str">
        <f t="shared" si="428"/>
        <v>2022MaioEspanha</v>
      </c>
      <c r="BH2523" s="2">
        <v>2022</v>
      </c>
      <c r="BI2523" s="55" t="s">
        <v>58</v>
      </c>
      <c r="BJ2523" s="55" t="str">
        <f t="shared" si="430"/>
        <v>Maio/2022</v>
      </c>
      <c r="BK2523" s="2" t="s">
        <v>38</v>
      </c>
      <c r="BL2523" s="2" t="s">
        <v>32</v>
      </c>
      <c r="BM2523" s="52" t="s">
        <v>1199</v>
      </c>
      <c r="BN2523" s="51">
        <f t="shared" si="429"/>
        <v>4992446.721753194</v>
      </c>
    </row>
    <row r="2524" spans="59:66" x14ac:dyDescent="0.25">
      <c r="BG2524" s="50" t="str">
        <f t="shared" si="428"/>
        <v>2022MaioPolônia</v>
      </c>
      <c r="BH2524" s="2">
        <v>2022</v>
      </c>
      <c r="BI2524" s="55" t="s">
        <v>58</v>
      </c>
      <c r="BJ2524" s="55" t="str">
        <f t="shared" si="430"/>
        <v>Maio/2022</v>
      </c>
      <c r="BK2524" s="2" t="s">
        <v>38</v>
      </c>
      <c r="BL2524" s="2" t="s">
        <v>33</v>
      </c>
      <c r="BM2524" s="52" t="s">
        <v>1199</v>
      </c>
      <c r="BN2524" s="51">
        <f t="shared" si="429"/>
        <v>3883014.116919151</v>
      </c>
    </row>
    <row r="2525" spans="59:66" x14ac:dyDescent="0.25">
      <c r="BG2525" s="50" t="str">
        <f t="shared" si="428"/>
        <v>2022MaioRússia</v>
      </c>
      <c r="BH2525" s="2">
        <v>2022</v>
      </c>
      <c r="BI2525" s="55" t="s">
        <v>58</v>
      </c>
      <c r="BJ2525" s="55" t="str">
        <f t="shared" si="430"/>
        <v>Maio/2022</v>
      </c>
      <c r="BK2525" s="2" t="s">
        <v>38</v>
      </c>
      <c r="BL2525" s="2" t="s">
        <v>34</v>
      </c>
      <c r="BM2525" s="52" t="s">
        <v>1199</v>
      </c>
      <c r="BN2525" s="51">
        <f t="shared" si="429"/>
        <v>0</v>
      </c>
    </row>
    <row r="2526" spans="59:66" x14ac:dyDescent="0.25">
      <c r="BG2526" s="50" t="str">
        <f t="shared" si="428"/>
        <v>2022MaioHolanda</v>
      </c>
      <c r="BH2526" s="2">
        <v>2022</v>
      </c>
      <c r="BI2526" s="55" t="s">
        <v>58</v>
      </c>
      <c r="BJ2526" s="55" t="str">
        <f t="shared" si="430"/>
        <v>Maio/2022</v>
      </c>
      <c r="BK2526" s="2" t="s">
        <v>38</v>
      </c>
      <c r="BL2526" s="2" t="s">
        <v>35</v>
      </c>
      <c r="BM2526" s="52" t="s">
        <v>1199</v>
      </c>
      <c r="BN2526" s="51">
        <f t="shared" si="429"/>
        <v>3328297.8145021298</v>
      </c>
    </row>
    <row r="2527" spans="59:66" x14ac:dyDescent="0.25">
      <c r="BG2527" s="50" t="str">
        <f t="shared" si="428"/>
        <v>2022MaioSuíça</v>
      </c>
      <c r="BH2527" s="2">
        <v>2022</v>
      </c>
      <c r="BI2527" s="55" t="s">
        <v>58</v>
      </c>
      <c r="BJ2527" s="55" t="str">
        <f t="shared" si="430"/>
        <v>Maio/2022</v>
      </c>
      <c r="BK2527" s="2" t="s">
        <v>38</v>
      </c>
      <c r="BL2527" s="2" t="s">
        <v>36</v>
      </c>
      <c r="BM2527" s="52" t="s">
        <v>1199</v>
      </c>
      <c r="BN2527" s="51">
        <f t="shared" si="429"/>
        <v>2496223.360876597</v>
      </c>
    </row>
    <row r="2528" spans="59:66" x14ac:dyDescent="0.25">
      <c r="BG2528" s="50" t="str">
        <f t="shared" si="428"/>
        <v>2022MaioSuécia</v>
      </c>
      <c r="BH2528" s="2">
        <v>2022</v>
      </c>
      <c r="BI2528" s="55" t="s">
        <v>58</v>
      </c>
      <c r="BJ2528" s="55" t="str">
        <f t="shared" si="430"/>
        <v>Maio/2022</v>
      </c>
      <c r="BK2528" s="2" t="s">
        <v>38</v>
      </c>
      <c r="BL2528" s="2" t="s">
        <v>37</v>
      </c>
      <c r="BM2528" s="52" t="s">
        <v>1199</v>
      </c>
      <c r="BN2528" s="51">
        <f t="shared" si="429"/>
        <v>2496223.3608765975</v>
      </c>
    </row>
    <row r="2529" spans="59:66" x14ac:dyDescent="0.25">
      <c r="BG2529" s="50" t="str">
        <f t="shared" si="428"/>
        <v>2022MaioOutros - Europa</v>
      </c>
      <c r="BH2529" s="2">
        <v>2022</v>
      </c>
      <c r="BI2529" s="55" t="s">
        <v>58</v>
      </c>
      <c r="BJ2529" s="55" t="str">
        <f t="shared" si="430"/>
        <v>Maio/2022</v>
      </c>
      <c r="BK2529" s="2" t="s">
        <v>38</v>
      </c>
      <c r="BL2529" s="2" t="s">
        <v>1192</v>
      </c>
      <c r="BM2529" s="52" t="s">
        <v>1199</v>
      </c>
      <c r="BN2529" s="51">
        <f t="shared" si="429"/>
        <v>2390322.975869711</v>
      </c>
    </row>
    <row r="2530" spans="59:66" x14ac:dyDescent="0.25">
      <c r="BG2530" s="50" t="str">
        <f t="shared" si="428"/>
        <v>2022JunhoAlemanha</v>
      </c>
      <c r="BH2530" s="2">
        <v>2022</v>
      </c>
      <c r="BI2530" s="55" t="s">
        <v>59</v>
      </c>
      <c r="BJ2530" s="55" t="str">
        <f t="shared" si="430"/>
        <v>Junho/2022</v>
      </c>
      <c r="BK2530" s="2" t="s">
        <v>38</v>
      </c>
      <c r="BL2530" s="2" t="s">
        <v>28</v>
      </c>
      <c r="BM2530" s="52" t="s">
        <v>1199</v>
      </c>
      <c r="BN2530" s="51">
        <f t="shared" si="429"/>
        <v>9456321.3228452951</v>
      </c>
    </row>
    <row r="2531" spans="59:66" x14ac:dyDescent="0.25">
      <c r="BG2531" s="50" t="str">
        <f t="shared" si="428"/>
        <v>2022JunhoFrança</v>
      </c>
      <c r="BH2531" s="2">
        <v>2022</v>
      </c>
      <c r="BI2531" s="55" t="s">
        <v>59</v>
      </c>
      <c r="BJ2531" s="55" t="str">
        <f t="shared" si="430"/>
        <v>Junho/2022</v>
      </c>
      <c r="BK2531" s="2" t="s">
        <v>38</v>
      </c>
      <c r="BL2531" s="2" t="s">
        <v>29</v>
      </c>
      <c r="BM2531" s="52" t="s">
        <v>1199</v>
      </c>
      <c r="BN2531" s="51">
        <f t="shared" si="429"/>
        <v>5284414.8568841359</v>
      </c>
    </row>
    <row r="2532" spans="59:66" x14ac:dyDescent="0.25">
      <c r="BG2532" s="50" t="str">
        <f t="shared" si="428"/>
        <v>2022JunhoReino Unido</v>
      </c>
      <c r="BH2532" s="2">
        <v>2022</v>
      </c>
      <c r="BI2532" s="55" t="s">
        <v>59</v>
      </c>
      <c r="BJ2532" s="55" t="str">
        <f t="shared" si="430"/>
        <v>Junho/2022</v>
      </c>
      <c r="BK2532" s="2" t="s">
        <v>38</v>
      </c>
      <c r="BL2532" s="2" t="s">
        <v>30</v>
      </c>
      <c r="BM2532" s="52" t="s">
        <v>1199</v>
      </c>
      <c r="BN2532" s="51">
        <f t="shared" si="429"/>
        <v>8343812.9319223184</v>
      </c>
    </row>
    <row r="2533" spans="59:66" x14ac:dyDescent="0.25">
      <c r="BG2533" s="50" t="str">
        <f t="shared" si="428"/>
        <v>2022JunhoItália</v>
      </c>
      <c r="BH2533" s="2">
        <v>2022</v>
      </c>
      <c r="BI2533" s="55" t="s">
        <v>59</v>
      </c>
      <c r="BJ2533" s="55" t="str">
        <f t="shared" si="430"/>
        <v>Junho/2022</v>
      </c>
      <c r="BK2533" s="2" t="s">
        <v>38</v>
      </c>
      <c r="BL2533" s="2" t="s">
        <v>31</v>
      </c>
      <c r="BM2533" s="52" t="s">
        <v>1199</v>
      </c>
      <c r="BN2533" s="51">
        <f t="shared" si="429"/>
        <v>5284414.8568841359</v>
      </c>
    </row>
    <row r="2534" spans="59:66" x14ac:dyDescent="0.25">
      <c r="BG2534" s="50" t="str">
        <f t="shared" si="428"/>
        <v>2022JunhoEspanha</v>
      </c>
      <c r="BH2534" s="2">
        <v>2022</v>
      </c>
      <c r="BI2534" s="55" t="s">
        <v>59</v>
      </c>
      <c r="BJ2534" s="55" t="str">
        <f t="shared" si="430"/>
        <v>Junho/2022</v>
      </c>
      <c r="BK2534" s="2" t="s">
        <v>38</v>
      </c>
      <c r="BL2534" s="2" t="s">
        <v>32</v>
      </c>
      <c r="BM2534" s="52" t="s">
        <v>1199</v>
      </c>
      <c r="BN2534" s="51">
        <f t="shared" si="429"/>
        <v>5284414.8568841349</v>
      </c>
    </row>
    <row r="2535" spans="59:66" x14ac:dyDescent="0.25">
      <c r="BG2535" s="50" t="str">
        <f t="shared" si="428"/>
        <v>2022JunhoPolônia</v>
      </c>
      <c r="BH2535" s="2">
        <v>2022</v>
      </c>
      <c r="BI2535" s="55" t="s">
        <v>59</v>
      </c>
      <c r="BJ2535" s="55" t="str">
        <f t="shared" si="430"/>
        <v>Junho/2022</v>
      </c>
      <c r="BK2535" s="2" t="s">
        <v>38</v>
      </c>
      <c r="BL2535" s="2" t="s">
        <v>33</v>
      </c>
      <c r="BM2535" s="52" t="s">
        <v>1199</v>
      </c>
      <c r="BN2535" s="51">
        <f t="shared" si="429"/>
        <v>4171906.4659611601</v>
      </c>
    </row>
    <row r="2536" spans="59:66" x14ac:dyDescent="0.25">
      <c r="BG2536" s="50" t="str">
        <f t="shared" si="428"/>
        <v>2022JunhoRússia</v>
      </c>
      <c r="BH2536" s="2">
        <v>2022</v>
      </c>
      <c r="BI2536" s="55" t="s">
        <v>59</v>
      </c>
      <c r="BJ2536" s="55" t="str">
        <f t="shared" si="430"/>
        <v>Junho/2022</v>
      </c>
      <c r="BK2536" s="2" t="s">
        <v>38</v>
      </c>
      <c r="BL2536" s="2" t="s">
        <v>34</v>
      </c>
      <c r="BM2536" s="52" t="s">
        <v>1199</v>
      </c>
      <c r="BN2536" s="51">
        <f t="shared" si="429"/>
        <v>0</v>
      </c>
    </row>
    <row r="2537" spans="59:66" x14ac:dyDescent="0.25">
      <c r="BG2537" s="50" t="str">
        <f t="shared" si="428"/>
        <v>2022JunhoHolanda</v>
      </c>
      <c r="BH2537" s="2">
        <v>2022</v>
      </c>
      <c r="BI2537" s="55" t="s">
        <v>59</v>
      </c>
      <c r="BJ2537" s="55" t="str">
        <f t="shared" si="430"/>
        <v>Junho/2022</v>
      </c>
      <c r="BK2537" s="2" t="s">
        <v>38</v>
      </c>
      <c r="BL2537" s="2" t="s">
        <v>35</v>
      </c>
      <c r="BM2537" s="52" t="s">
        <v>1199</v>
      </c>
      <c r="BN2537" s="51">
        <f t="shared" si="429"/>
        <v>3615652.2704996723</v>
      </c>
    </row>
    <row r="2538" spans="59:66" x14ac:dyDescent="0.25">
      <c r="BG2538" s="50" t="str">
        <f t="shared" si="428"/>
        <v>2022JunhoSuíça</v>
      </c>
      <c r="BH2538" s="2">
        <v>2022</v>
      </c>
      <c r="BI2538" s="55" t="s">
        <v>59</v>
      </c>
      <c r="BJ2538" s="55" t="str">
        <f t="shared" si="430"/>
        <v>Junho/2022</v>
      </c>
      <c r="BK2538" s="2" t="s">
        <v>38</v>
      </c>
      <c r="BL2538" s="2" t="s">
        <v>36</v>
      </c>
      <c r="BM2538" s="52" t="s">
        <v>1199</v>
      </c>
      <c r="BN2538" s="51">
        <f t="shared" si="429"/>
        <v>2642207.4284420679</v>
      </c>
    </row>
    <row r="2539" spans="59:66" x14ac:dyDescent="0.25">
      <c r="BG2539" s="50" t="str">
        <f t="shared" si="428"/>
        <v>2022JunhoSuécia</v>
      </c>
      <c r="BH2539" s="2">
        <v>2022</v>
      </c>
      <c r="BI2539" s="55" t="s">
        <v>59</v>
      </c>
      <c r="BJ2539" s="55" t="str">
        <f t="shared" si="430"/>
        <v>Junho/2022</v>
      </c>
      <c r="BK2539" s="2" t="s">
        <v>38</v>
      </c>
      <c r="BL2539" s="2" t="s">
        <v>37</v>
      </c>
      <c r="BM2539" s="52" t="s">
        <v>1199</v>
      </c>
      <c r="BN2539" s="51">
        <f t="shared" si="429"/>
        <v>2642207.4284420679</v>
      </c>
    </row>
    <row r="2540" spans="59:66" x14ac:dyDescent="0.25">
      <c r="BG2540" s="50" t="str">
        <f t="shared" si="428"/>
        <v>2022JunhoOutros - Europa</v>
      </c>
      <c r="BH2540" s="2">
        <v>2022</v>
      </c>
      <c r="BI2540" s="55" t="s">
        <v>59</v>
      </c>
      <c r="BJ2540" s="55" t="str">
        <f t="shared" si="430"/>
        <v>Junho/2022</v>
      </c>
      <c r="BK2540" s="2" t="s">
        <v>38</v>
      </c>
      <c r="BL2540" s="2" t="s">
        <v>1192</v>
      </c>
      <c r="BM2540" s="52" t="s">
        <v>1199</v>
      </c>
      <c r="BN2540" s="51">
        <f t="shared" si="429"/>
        <v>2375865.3772253376</v>
      </c>
    </row>
    <row r="2541" spans="59:66" x14ac:dyDescent="0.25">
      <c r="BG2541" s="50" t="str">
        <f t="shared" si="428"/>
        <v>2022JulhoAlemanha</v>
      </c>
      <c r="BH2541" s="2">
        <v>2022</v>
      </c>
      <c r="BI2541" s="55" t="s">
        <v>60</v>
      </c>
      <c r="BJ2541" s="55" t="str">
        <f t="shared" si="430"/>
        <v>Julho/2022</v>
      </c>
      <c r="BK2541" s="2" t="s">
        <v>38</v>
      </c>
      <c r="BL2541" s="2" t="s">
        <v>28</v>
      </c>
      <c r="BM2541" s="52" t="s">
        <v>1199</v>
      </c>
      <c r="BN2541" s="51">
        <f t="shared" si="429"/>
        <v>10035283.331554305</v>
      </c>
    </row>
    <row r="2542" spans="59:66" x14ac:dyDescent="0.25">
      <c r="BG2542" s="50" t="str">
        <f t="shared" si="428"/>
        <v>2022JulhoFrança</v>
      </c>
      <c r="BH2542" s="2">
        <v>2022</v>
      </c>
      <c r="BI2542" s="55" t="s">
        <v>60</v>
      </c>
      <c r="BJ2542" s="55" t="str">
        <f t="shared" si="430"/>
        <v>Julho/2022</v>
      </c>
      <c r="BK2542" s="2" t="s">
        <v>38</v>
      </c>
      <c r="BL2542" s="2" t="s">
        <v>29</v>
      </c>
      <c r="BM2542" s="52" t="s">
        <v>1199</v>
      </c>
      <c r="BN2542" s="51">
        <f t="shared" si="429"/>
        <v>5575157.4064190574</v>
      </c>
    </row>
    <row r="2543" spans="59:66" x14ac:dyDescent="0.25">
      <c r="BG2543" s="50" t="str">
        <f t="shared" si="428"/>
        <v>2022JulhoReino Unido</v>
      </c>
      <c r="BH2543" s="2">
        <v>2022</v>
      </c>
      <c r="BI2543" s="55" t="s">
        <v>60</v>
      </c>
      <c r="BJ2543" s="55" t="str">
        <f t="shared" si="430"/>
        <v>Julho/2022</v>
      </c>
      <c r="BK2543" s="2" t="s">
        <v>38</v>
      </c>
      <c r="BL2543" s="2" t="s">
        <v>30</v>
      </c>
      <c r="BM2543" s="52" t="s">
        <v>1199</v>
      </c>
      <c r="BN2543" s="51">
        <f t="shared" si="429"/>
        <v>8920251.850270493</v>
      </c>
    </row>
    <row r="2544" spans="59:66" x14ac:dyDescent="0.25">
      <c r="BG2544" s="50" t="str">
        <f t="shared" si="428"/>
        <v>2022JulhoItália</v>
      </c>
      <c r="BH2544" s="2">
        <v>2022</v>
      </c>
      <c r="BI2544" s="55" t="s">
        <v>60</v>
      </c>
      <c r="BJ2544" s="55" t="str">
        <f t="shared" si="430"/>
        <v>Julho/2022</v>
      </c>
      <c r="BK2544" s="2" t="s">
        <v>38</v>
      </c>
      <c r="BL2544" s="2" t="s">
        <v>31</v>
      </c>
      <c r="BM2544" s="52" t="s">
        <v>1199</v>
      </c>
      <c r="BN2544" s="51">
        <f t="shared" si="429"/>
        <v>5575157.4064190574</v>
      </c>
    </row>
    <row r="2545" spans="59:66" x14ac:dyDescent="0.25">
      <c r="BG2545" s="50" t="str">
        <f t="shared" si="428"/>
        <v>2022JulhoEspanha</v>
      </c>
      <c r="BH2545" s="2">
        <v>2022</v>
      </c>
      <c r="BI2545" s="55" t="s">
        <v>60</v>
      </c>
      <c r="BJ2545" s="55" t="str">
        <f t="shared" si="430"/>
        <v>Julho/2022</v>
      </c>
      <c r="BK2545" s="2" t="s">
        <v>38</v>
      </c>
      <c r="BL2545" s="2" t="s">
        <v>32</v>
      </c>
      <c r="BM2545" s="52" t="s">
        <v>1199</v>
      </c>
      <c r="BN2545" s="51">
        <f t="shared" si="429"/>
        <v>5575157.4064190574</v>
      </c>
    </row>
    <row r="2546" spans="59:66" x14ac:dyDescent="0.25">
      <c r="BG2546" s="50" t="str">
        <f t="shared" si="428"/>
        <v>2022JulhoPolônia</v>
      </c>
      <c r="BH2546" s="2">
        <v>2022</v>
      </c>
      <c r="BI2546" s="55" t="s">
        <v>60</v>
      </c>
      <c r="BJ2546" s="55" t="str">
        <f t="shared" si="430"/>
        <v>Julho/2022</v>
      </c>
      <c r="BK2546" s="2" t="s">
        <v>38</v>
      </c>
      <c r="BL2546" s="2" t="s">
        <v>33</v>
      </c>
      <c r="BM2546" s="52" t="s">
        <v>1199</v>
      </c>
      <c r="BN2546" s="51">
        <f t="shared" si="429"/>
        <v>4460125.9251352455</v>
      </c>
    </row>
    <row r="2547" spans="59:66" x14ac:dyDescent="0.25">
      <c r="BG2547" s="50" t="str">
        <f t="shared" si="428"/>
        <v>2022JulhoRússia</v>
      </c>
      <c r="BH2547" s="2">
        <v>2022</v>
      </c>
      <c r="BI2547" s="55" t="s">
        <v>60</v>
      </c>
      <c r="BJ2547" s="55" t="str">
        <f t="shared" si="430"/>
        <v>Julho/2022</v>
      </c>
      <c r="BK2547" s="2" t="s">
        <v>38</v>
      </c>
      <c r="BL2547" s="2" t="s">
        <v>34</v>
      </c>
      <c r="BM2547" s="52" t="s">
        <v>1199</v>
      </c>
      <c r="BN2547" s="51">
        <f t="shared" si="429"/>
        <v>0</v>
      </c>
    </row>
    <row r="2548" spans="59:66" x14ac:dyDescent="0.25">
      <c r="BG2548" s="50" t="str">
        <f t="shared" si="428"/>
        <v>2022JulhoHolanda</v>
      </c>
      <c r="BH2548" s="2">
        <v>2022</v>
      </c>
      <c r="BI2548" s="55" t="s">
        <v>60</v>
      </c>
      <c r="BJ2548" s="55" t="str">
        <f t="shared" si="430"/>
        <v>Julho/2022</v>
      </c>
      <c r="BK2548" s="2" t="s">
        <v>38</v>
      </c>
      <c r="BL2548" s="2" t="s">
        <v>35</v>
      </c>
      <c r="BM2548" s="52" t="s">
        <v>1199</v>
      </c>
      <c r="BN2548" s="51">
        <f t="shared" si="429"/>
        <v>3902610.184493341</v>
      </c>
    </row>
    <row r="2549" spans="59:66" x14ac:dyDescent="0.25">
      <c r="BG2549" s="50" t="str">
        <f t="shared" si="428"/>
        <v>2022JulhoSuíça</v>
      </c>
      <c r="BH2549" s="2">
        <v>2022</v>
      </c>
      <c r="BI2549" s="55" t="s">
        <v>60</v>
      </c>
      <c r="BJ2549" s="55" t="str">
        <f t="shared" si="430"/>
        <v>Julho/2022</v>
      </c>
      <c r="BK2549" s="2" t="s">
        <v>38</v>
      </c>
      <c r="BL2549" s="2" t="s">
        <v>36</v>
      </c>
      <c r="BM2549" s="52" t="s">
        <v>1199</v>
      </c>
      <c r="BN2549" s="51">
        <f t="shared" si="429"/>
        <v>2787578.7032095292</v>
      </c>
    </row>
    <row r="2550" spans="59:66" x14ac:dyDescent="0.25">
      <c r="BG2550" s="50" t="str">
        <f t="shared" si="428"/>
        <v>2022JulhoSuécia</v>
      </c>
      <c r="BH2550" s="2">
        <v>2022</v>
      </c>
      <c r="BI2550" s="55" t="s">
        <v>60</v>
      </c>
      <c r="BJ2550" s="55" t="str">
        <f t="shared" si="430"/>
        <v>Julho/2022</v>
      </c>
      <c r="BK2550" s="2" t="s">
        <v>38</v>
      </c>
      <c r="BL2550" s="2" t="s">
        <v>37</v>
      </c>
      <c r="BM2550" s="52" t="s">
        <v>1199</v>
      </c>
      <c r="BN2550" s="51">
        <f t="shared" si="429"/>
        <v>2787578.7032095287</v>
      </c>
    </row>
    <row r="2551" spans="59:66" x14ac:dyDescent="0.25">
      <c r="BG2551" s="50" t="str">
        <f t="shared" si="428"/>
        <v>2022JulhoOutros - Europa</v>
      </c>
      <c r="BH2551" s="2">
        <v>2022</v>
      </c>
      <c r="BI2551" s="55" t="s">
        <v>60</v>
      </c>
      <c r="BJ2551" s="55" t="str">
        <f t="shared" si="430"/>
        <v>Julho/2022</v>
      </c>
      <c r="BK2551" s="2" t="s">
        <v>38</v>
      </c>
      <c r="BL2551" s="2" t="s">
        <v>1192</v>
      </c>
      <c r="BM2551" s="52" t="s">
        <v>1199</v>
      </c>
      <c r="BN2551" s="51">
        <f t="shared" si="429"/>
        <v>2370623.808036596</v>
      </c>
    </row>
    <row r="2552" spans="59:66" x14ac:dyDescent="0.25">
      <c r="BG2552" s="50" t="str">
        <f t="shared" si="428"/>
        <v>2022AgostoAlemanha</v>
      </c>
      <c r="BH2552" s="2">
        <v>2022</v>
      </c>
      <c r="BI2552" s="55" t="s">
        <v>61</v>
      </c>
      <c r="BJ2552" s="55" t="str">
        <f t="shared" si="430"/>
        <v>Agosto/2022</v>
      </c>
      <c r="BK2552" s="2" t="s">
        <v>38</v>
      </c>
      <c r="BL2552" s="2" t="s">
        <v>28</v>
      </c>
      <c r="BM2552" s="52" t="s">
        <v>1199</v>
      </c>
      <c r="BN2552" s="51">
        <f t="shared" si="429"/>
        <v>10612779.761838481</v>
      </c>
    </row>
    <row r="2553" spans="59:66" x14ac:dyDescent="0.25">
      <c r="BG2553" s="50" t="str">
        <f t="shared" si="428"/>
        <v>2022AgostoFrança</v>
      </c>
      <c r="BH2553" s="2">
        <v>2022</v>
      </c>
      <c r="BI2553" s="55" t="s">
        <v>61</v>
      </c>
      <c r="BJ2553" s="55" t="str">
        <f t="shared" si="430"/>
        <v>Agosto/2022</v>
      </c>
      <c r="BK2553" s="2" t="s">
        <v>38</v>
      </c>
      <c r="BL2553" s="2" t="s">
        <v>29</v>
      </c>
      <c r="BM2553" s="52" t="s">
        <v>1199</v>
      </c>
      <c r="BN2553" s="51">
        <f t="shared" si="429"/>
        <v>5864957.2368054772</v>
      </c>
    </row>
    <row r="2554" spans="59:66" x14ac:dyDescent="0.25">
      <c r="BG2554" s="50" t="str">
        <f t="shared" si="428"/>
        <v>2022AgostoReino Unido</v>
      </c>
      <c r="BH2554" s="2">
        <v>2022</v>
      </c>
      <c r="BI2554" s="55" t="s">
        <v>61</v>
      </c>
      <c r="BJ2554" s="55" t="str">
        <f t="shared" si="430"/>
        <v>Agosto/2022</v>
      </c>
      <c r="BK2554" s="2" t="s">
        <v>38</v>
      </c>
      <c r="BL2554" s="2" t="s">
        <v>30</v>
      </c>
      <c r="BM2554" s="52" t="s">
        <v>1199</v>
      </c>
      <c r="BN2554" s="51">
        <f t="shared" si="429"/>
        <v>9495645.0500660092</v>
      </c>
    </row>
    <row r="2555" spans="59:66" x14ac:dyDescent="0.25">
      <c r="BG2555" s="50" t="str">
        <f t="shared" si="428"/>
        <v>2022AgostoItália</v>
      </c>
      <c r="BH2555" s="2">
        <v>2022</v>
      </c>
      <c r="BI2555" s="55" t="s">
        <v>61</v>
      </c>
      <c r="BJ2555" s="55" t="str">
        <f t="shared" si="430"/>
        <v>Agosto/2022</v>
      </c>
      <c r="BK2555" s="2" t="s">
        <v>38</v>
      </c>
      <c r="BL2555" s="2" t="s">
        <v>31</v>
      </c>
      <c r="BM2555" s="52" t="s">
        <v>1199</v>
      </c>
      <c r="BN2555" s="51">
        <f t="shared" si="429"/>
        <v>5864957.2368054772</v>
      </c>
    </row>
    <row r="2556" spans="59:66" x14ac:dyDescent="0.25">
      <c r="BG2556" s="50" t="str">
        <f t="shared" si="428"/>
        <v>2022AgostoEspanha</v>
      </c>
      <c r="BH2556" s="2">
        <v>2022</v>
      </c>
      <c r="BI2556" s="55" t="s">
        <v>61</v>
      </c>
      <c r="BJ2556" s="55" t="str">
        <f t="shared" si="430"/>
        <v>Agosto/2022</v>
      </c>
      <c r="BK2556" s="2" t="s">
        <v>38</v>
      </c>
      <c r="BL2556" s="2" t="s">
        <v>32</v>
      </c>
      <c r="BM2556" s="52" t="s">
        <v>1199</v>
      </c>
      <c r="BN2556" s="51">
        <f t="shared" si="429"/>
        <v>5864957.2368054772</v>
      </c>
    </row>
    <row r="2557" spans="59:66" x14ac:dyDescent="0.25">
      <c r="BG2557" s="50" t="str">
        <f t="shared" si="428"/>
        <v>2022AgostoPolônia</v>
      </c>
      <c r="BH2557" s="2">
        <v>2022</v>
      </c>
      <c r="BI2557" s="55" t="s">
        <v>61</v>
      </c>
      <c r="BJ2557" s="55" t="str">
        <f t="shared" si="430"/>
        <v>Agosto/2022</v>
      </c>
      <c r="BK2557" s="2" t="s">
        <v>38</v>
      </c>
      <c r="BL2557" s="2" t="s">
        <v>33</v>
      </c>
      <c r="BM2557" s="52" t="s">
        <v>1199</v>
      </c>
      <c r="BN2557" s="51">
        <f t="shared" si="429"/>
        <v>4747822.5250330046</v>
      </c>
    </row>
    <row r="2558" spans="59:66" x14ac:dyDescent="0.25">
      <c r="BG2558" s="50" t="str">
        <f t="shared" si="428"/>
        <v>2022AgostoRússia</v>
      </c>
      <c r="BH2558" s="2">
        <v>2022</v>
      </c>
      <c r="BI2558" s="55" t="s">
        <v>61</v>
      </c>
      <c r="BJ2558" s="55" t="str">
        <f t="shared" si="430"/>
        <v>Agosto/2022</v>
      </c>
      <c r="BK2558" s="2" t="s">
        <v>38</v>
      </c>
      <c r="BL2558" s="2" t="s">
        <v>34</v>
      </c>
      <c r="BM2558" s="52" t="s">
        <v>1199</v>
      </c>
      <c r="BN2558" s="51">
        <f t="shared" si="429"/>
        <v>0</v>
      </c>
    </row>
    <row r="2559" spans="59:66" x14ac:dyDescent="0.25">
      <c r="BG2559" s="50" t="str">
        <f t="shared" si="428"/>
        <v>2022AgostoHolanda</v>
      </c>
      <c r="BH2559" s="2">
        <v>2022</v>
      </c>
      <c r="BI2559" s="55" t="s">
        <v>61</v>
      </c>
      <c r="BJ2559" s="55" t="str">
        <f t="shared" si="430"/>
        <v>Agosto/2022</v>
      </c>
      <c r="BK2559" s="2" t="s">
        <v>38</v>
      </c>
      <c r="BL2559" s="2" t="s">
        <v>35</v>
      </c>
      <c r="BM2559" s="52" t="s">
        <v>1199</v>
      </c>
      <c r="BN2559" s="51">
        <f t="shared" si="429"/>
        <v>4189255.1691467692</v>
      </c>
    </row>
    <row r="2560" spans="59:66" x14ac:dyDescent="0.25">
      <c r="BG2560" s="50" t="str">
        <f t="shared" si="428"/>
        <v>2022AgostoSuíça</v>
      </c>
      <c r="BH2560" s="2">
        <v>2022</v>
      </c>
      <c r="BI2560" s="55" t="s">
        <v>61</v>
      </c>
      <c r="BJ2560" s="55" t="str">
        <f t="shared" si="430"/>
        <v>Agosto/2022</v>
      </c>
      <c r="BK2560" s="2" t="s">
        <v>38</v>
      </c>
      <c r="BL2560" s="2" t="s">
        <v>36</v>
      </c>
      <c r="BM2560" s="52" t="s">
        <v>1199</v>
      </c>
      <c r="BN2560" s="51">
        <f t="shared" si="429"/>
        <v>2932478.6184027381</v>
      </c>
    </row>
    <row r="2561" spans="59:66" x14ac:dyDescent="0.25">
      <c r="BG2561" s="50" t="str">
        <f t="shared" si="428"/>
        <v>2022AgostoSuécia</v>
      </c>
      <c r="BH2561" s="2">
        <v>2022</v>
      </c>
      <c r="BI2561" s="55" t="s">
        <v>61</v>
      </c>
      <c r="BJ2561" s="55" t="str">
        <f t="shared" si="430"/>
        <v>Agosto/2022</v>
      </c>
      <c r="BK2561" s="2" t="s">
        <v>38</v>
      </c>
      <c r="BL2561" s="2" t="s">
        <v>37</v>
      </c>
      <c r="BM2561" s="52" t="s">
        <v>1199</v>
      </c>
      <c r="BN2561" s="51">
        <f t="shared" si="429"/>
        <v>2932478.6184027381</v>
      </c>
    </row>
    <row r="2562" spans="59:66" x14ac:dyDescent="0.25">
      <c r="BG2562" s="50" t="str">
        <f t="shared" si="428"/>
        <v>2022AgostoOutros - Europa</v>
      </c>
      <c r="BH2562" s="2">
        <v>2022</v>
      </c>
      <c r="BI2562" s="55" t="s">
        <v>61</v>
      </c>
      <c r="BJ2562" s="55" t="str">
        <f t="shared" si="430"/>
        <v>Agosto/2022</v>
      </c>
      <c r="BK2562" s="2" t="s">
        <v>38</v>
      </c>
      <c r="BL2562" s="2" t="s">
        <v>1192</v>
      </c>
      <c r="BM2562" s="52" t="s">
        <v>1199</v>
      </c>
      <c r="BN2562" s="51">
        <f t="shared" si="429"/>
        <v>2372500.2010359508</v>
      </c>
    </row>
    <row r="2563" spans="59:66" x14ac:dyDescent="0.25">
      <c r="BG2563" s="50" t="str">
        <f t="shared" ref="BG2563:BG2626" si="431">BH2563&amp;BI2563&amp;BL2563</f>
        <v>2022SetembroAlemanha</v>
      </c>
      <c r="BH2563" s="2">
        <v>2022</v>
      </c>
      <c r="BI2563" s="55" t="s">
        <v>62</v>
      </c>
      <c r="BJ2563" s="55" t="str">
        <f t="shared" si="430"/>
        <v>Setembro/2022</v>
      </c>
      <c r="BK2563" s="2" t="s">
        <v>38</v>
      </c>
      <c r="BL2563" s="2" t="s">
        <v>28</v>
      </c>
      <c r="BM2563" s="52" t="s">
        <v>1199</v>
      </c>
      <c r="BN2563" s="51">
        <f t="shared" ref="BN2563:BN2626" si="432">VLOOKUP(BG2563,AC:AQ,VLOOKUP(BM2563,$BP$2:$BQ$16,2,FALSE),FALSE)</f>
        <v>11189121.24602397</v>
      </c>
    </row>
    <row r="2564" spans="59:66" x14ac:dyDescent="0.25">
      <c r="BG2564" s="50" t="str">
        <f t="shared" si="431"/>
        <v>2022SetembroFrança</v>
      </c>
      <c r="BH2564" s="2">
        <v>2022</v>
      </c>
      <c r="BI2564" s="55" t="s">
        <v>62</v>
      </c>
      <c r="BJ2564" s="55" t="str">
        <f t="shared" ref="BJ2564:BJ2627" si="433">BI2564&amp;"/"&amp;BH2564</f>
        <v>Setembro/2022</v>
      </c>
      <c r="BK2564" s="2" t="s">
        <v>38</v>
      </c>
      <c r="BL2564" s="2" t="s">
        <v>29</v>
      </c>
      <c r="BM2564" s="52" t="s">
        <v>1199</v>
      </c>
      <c r="BN2564" s="51">
        <f t="shared" si="432"/>
        <v>6154016.6853131847</v>
      </c>
    </row>
    <row r="2565" spans="59:66" x14ac:dyDescent="0.25">
      <c r="BG2565" s="50" t="str">
        <f t="shared" si="431"/>
        <v>2022SetembroReino Unido</v>
      </c>
      <c r="BH2565" s="2">
        <v>2022</v>
      </c>
      <c r="BI2565" s="55" t="s">
        <v>62</v>
      </c>
      <c r="BJ2565" s="55" t="str">
        <f t="shared" si="433"/>
        <v>Setembro/2022</v>
      </c>
      <c r="BK2565" s="2" t="s">
        <v>38</v>
      </c>
      <c r="BL2565" s="2" t="s">
        <v>30</v>
      </c>
      <c r="BM2565" s="52" t="s">
        <v>1199</v>
      </c>
      <c r="BN2565" s="51">
        <f t="shared" si="432"/>
        <v>10070209.121421574</v>
      </c>
    </row>
    <row r="2566" spans="59:66" x14ac:dyDescent="0.25">
      <c r="BG2566" s="50" t="str">
        <f t="shared" si="431"/>
        <v>2022SetembroItália</v>
      </c>
      <c r="BH2566" s="2">
        <v>2022</v>
      </c>
      <c r="BI2566" s="55" t="s">
        <v>62</v>
      </c>
      <c r="BJ2566" s="55" t="str">
        <f t="shared" si="433"/>
        <v>Setembro/2022</v>
      </c>
      <c r="BK2566" s="2" t="s">
        <v>38</v>
      </c>
      <c r="BL2566" s="2" t="s">
        <v>31</v>
      </c>
      <c r="BM2566" s="52" t="s">
        <v>1199</v>
      </c>
      <c r="BN2566" s="51">
        <f t="shared" si="432"/>
        <v>6154016.6853131847</v>
      </c>
    </row>
    <row r="2567" spans="59:66" x14ac:dyDescent="0.25">
      <c r="BG2567" s="50" t="str">
        <f t="shared" si="431"/>
        <v>2022SetembroEspanha</v>
      </c>
      <c r="BH2567" s="2">
        <v>2022</v>
      </c>
      <c r="BI2567" s="55" t="s">
        <v>62</v>
      </c>
      <c r="BJ2567" s="55" t="str">
        <f t="shared" si="433"/>
        <v>Setembro/2022</v>
      </c>
      <c r="BK2567" s="2" t="s">
        <v>38</v>
      </c>
      <c r="BL2567" s="2" t="s">
        <v>32</v>
      </c>
      <c r="BM2567" s="52" t="s">
        <v>1199</v>
      </c>
      <c r="BN2567" s="51">
        <f t="shared" si="432"/>
        <v>6154016.6853131847</v>
      </c>
    </row>
    <row r="2568" spans="59:66" x14ac:dyDescent="0.25">
      <c r="BG2568" s="50" t="str">
        <f t="shared" si="431"/>
        <v>2022SetembroPolônia</v>
      </c>
      <c r="BH2568" s="2">
        <v>2022</v>
      </c>
      <c r="BI2568" s="55" t="s">
        <v>62</v>
      </c>
      <c r="BJ2568" s="55" t="str">
        <f t="shared" si="433"/>
        <v>Setembro/2022</v>
      </c>
      <c r="BK2568" s="2" t="s">
        <v>38</v>
      </c>
      <c r="BL2568" s="2" t="s">
        <v>33</v>
      </c>
      <c r="BM2568" s="52" t="s">
        <v>1199</v>
      </c>
      <c r="BN2568" s="51">
        <f t="shared" si="432"/>
        <v>5035104.5607107868</v>
      </c>
    </row>
    <row r="2569" spans="59:66" x14ac:dyDescent="0.25">
      <c r="BG2569" s="50" t="str">
        <f t="shared" si="431"/>
        <v>2022SetembroRússia</v>
      </c>
      <c r="BH2569" s="2">
        <v>2022</v>
      </c>
      <c r="BI2569" s="55" t="s">
        <v>62</v>
      </c>
      <c r="BJ2569" s="55" t="str">
        <f t="shared" si="433"/>
        <v>Setembro/2022</v>
      </c>
      <c r="BK2569" s="2" t="s">
        <v>38</v>
      </c>
      <c r="BL2569" s="2" t="s">
        <v>34</v>
      </c>
      <c r="BM2569" s="52" t="s">
        <v>1199</v>
      </c>
      <c r="BN2569" s="51">
        <f t="shared" si="432"/>
        <v>0</v>
      </c>
    </row>
    <row r="2570" spans="59:66" x14ac:dyDescent="0.25">
      <c r="BG2570" s="50" t="str">
        <f t="shared" si="431"/>
        <v>2022SetembroHolanda</v>
      </c>
      <c r="BH2570" s="2">
        <v>2022</v>
      </c>
      <c r="BI2570" s="55" t="s">
        <v>62</v>
      </c>
      <c r="BJ2570" s="55" t="str">
        <f t="shared" si="433"/>
        <v>Setembro/2022</v>
      </c>
      <c r="BK2570" s="2" t="s">
        <v>38</v>
      </c>
      <c r="BL2570" s="2" t="s">
        <v>35</v>
      </c>
      <c r="BM2570" s="52" t="s">
        <v>1199</v>
      </c>
      <c r="BN2570" s="51">
        <f t="shared" si="432"/>
        <v>4475648.4984095898</v>
      </c>
    </row>
    <row r="2571" spans="59:66" x14ac:dyDescent="0.25">
      <c r="BG2571" s="50" t="str">
        <f t="shared" si="431"/>
        <v>2022SetembroSuíça</v>
      </c>
      <c r="BH2571" s="2">
        <v>2022</v>
      </c>
      <c r="BI2571" s="55" t="s">
        <v>62</v>
      </c>
      <c r="BJ2571" s="55" t="str">
        <f t="shared" si="433"/>
        <v>Setembro/2022</v>
      </c>
      <c r="BK2571" s="2" t="s">
        <v>38</v>
      </c>
      <c r="BL2571" s="2" t="s">
        <v>36</v>
      </c>
      <c r="BM2571" s="52" t="s">
        <v>1199</v>
      </c>
      <c r="BN2571" s="51">
        <f t="shared" si="432"/>
        <v>3077008.3426565924</v>
      </c>
    </row>
    <row r="2572" spans="59:66" x14ac:dyDescent="0.25">
      <c r="BG2572" s="50" t="str">
        <f t="shared" si="431"/>
        <v>2022SetembroSuécia</v>
      </c>
      <c r="BH2572" s="2">
        <v>2022</v>
      </c>
      <c r="BI2572" s="55" t="s">
        <v>62</v>
      </c>
      <c r="BJ2572" s="55" t="str">
        <f t="shared" si="433"/>
        <v>Setembro/2022</v>
      </c>
      <c r="BK2572" s="2" t="s">
        <v>38</v>
      </c>
      <c r="BL2572" s="2" t="s">
        <v>37</v>
      </c>
      <c r="BM2572" s="52" t="s">
        <v>1199</v>
      </c>
      <c r="BN2572" s="51">
        <f t="shared" si="432"/>
        <v>3077008.3426565924</v>
      </c>
    </row>
    <row r="2573" spans="59:66" x14ac:dyDescent="0.25">
      <c r="BG2573" s="50" t="str">
        <f t="shared" si="431"/>
        <v>2022SetembroOutros - Europa</v>
      </c>
      <c r="BH2573" s="2">
        <v>2022</v>
      </c>
      <c r="BI2573" s="55" t="s">
        <v>62</v>
      </c>
      <c r="BJ2573" s="55" t="str">
        <f t="shared" si="433"/>
        <v>Setembro/2022</v>
      </c>
      <c r="BK2573" s="2" t="s">
        <v>38</v>
      </c>
      <c r="BL2573" s="2" t="s">
        <v>1192</v>
      </c>
      <c r="BM2573" s="52" t="s">
        <v>1199</v>
      </c>
      <c r="BN2573" s="51">
        <f t="shared" si="432"/>
        <v>2379988.4156993697</v>
      </c>
    </row>
    <row r="2574" spans="59:66" x14ac:dyDescent="0.25">
      <c r="BG2574" s="50" t="str">
        <f t="shared" si="431"/>
        <v>2022OutubroAlemanha</v>
      </c>
      <c r="BH2574" s="2">
        <v>2022</v>
      </c>
      <c r="BI2574" s="55" t="s">
        <v>63</v>
      </c>
      <c r="BJ2574" s="55" t="str">
        <f t="shared" si="433"/>
        <v>Outubro/2022</v>
      </c>
      <c r="BK2574" s="2" t="s">
        <v>38</v>
      </c>
      <c r="BL2574" s="2" t="s">
        <v>28</v>
      </c>
      <c r="BM2574" s="52" t="s">
        <v>1199</v>
      </c>
      <c r="BN2574" s="51">
        <f t="shared" si="432"/>
        <v>11764536.458547948</v>
      </c>
    </row>
    <row r="2575" spans="59:66" x14ac:dyDescent="0.25">
      <c r="BG2575" s="50" t="str">
        <f t="shared" si="431"/>
        <v>2022OutubroFrança</v>
      </c>
      <c r="BH2575" s="2">
        <v>2022</v>
      </c>
      <c r="BI2575" s="55" t="s">
        <v>63</v>
      </c>
      <c r="BJ2575" s="55" t="str">
        <f t="shared" si="433"/>
        <v>Outubro/2022</v>
      </c>
      <c r="BK2575" s="2" t="s">
        <v>38</v>
      </c>
      <c r="BL2575" s="2" t="s">
        <v>29</v>
      </c>
      <c r="BM2575" s="52" t="s">
        <v>1199</v>
      </c>
      <c r="BN2575" s="51">
        <f t="shared" si="432"/>
        <v>6442484.2511095898</v>
      </c>
    </row>
    <row r="2576" spans="59:66" x14ac:dyDescent="0.25">
      <c r="BG2576" s="50" t="str">
        <f t="shared" si="431"/>
        <v>2022OutubroReino Unido</v>
      </c>
      <c r="BH2576" s="2">
        <v>2022</v>
      </c>
      <c r="BI2576" s="55" t="s">
        <v>63</v>
      </c>
      <c r="BJ2576" s="55" t="str">
        <f t="shared" si="433"/>
        <v>Outubro/2022</v>
      </c>
      <c r="BK2576" s="2" t="s">
        <v>38</v>
      </c>
      <c r="BL2576" s="2" t="s">
        <v>30</v>
      </c>
      <c r="BM2576" s="52" t="s">
        <v>1199</v>
      </c>
      <c r="BN2576" s="51">
        <f t="shared" si="432"/>
        <v>10644104.414876712</v>
      </c>
    </row>
    <row r="2577" spans="59:66" x14ac:dyDescent="0.25">
      <c r="BG2577" s="50" t="str">
        <f t="shared" si="431"/>
        <v>2022OutubroItália</v>
      </c>
      <c r="BH2577" s="2">
        <v>2022</v>
      </c>
      <c r="BI2577" s="55" t="s">
        <v>63</v>
      </c>
      <c r="BJ2577" s="55" t="str">
        <f t="shared" si="433"/>
        <v>Outubro/2022</v>
      </c>
      <c r="BK2577" s="2" t="s">
        <v>38</v>
      </c>
      <c r="BL2577" s="2" t="s">
        <v>31</v>
      </c>
      <c r="BM2577" s="52" t="s">
        <v>1199</v>
      </c>
      <c r="BN2577" s="51">
        <f t="shared" si="432"/>
        <v>6442484.251109588</v>
      </c>
    </row>
    <row r="2578" spans="59:66" x14ac:dyDescent="0.25">
      <c r="BG2578" s="50" t="str">
        <f t="shared" si="431"/>
        <v>2022OutubroEspanha</v>
      </c>
      <c r="BH2578" s="2">
        <v>2022</v>
      </c>
      <c r="BI2578" s="55" t="s">
        <v>63</v>
      </c>
      <c r="BJ2578" s="55" t="str">
        <f t="shared" si="433"/>
        <v>Outubro/2022</v>
      </c>
      <c r="BK2578" s="2" t="s">
        <v>38</v>
      </c>
      <c r="BL2578" s="2" t="s">
        <v>32</v>
      </c>
      <c r="BM2578" s="52" t="s">
        <v>1199</v>
      </c>
      <c r="BN2578" s="51">
        <f t="shared" si="432"/>
        <v>6442484.2511095908</v>
      </c>
    </row>
    <row r="2579" spans="59:66" x14ac:dyDescent="0.25">
      <c r="BG2579" s="50" t="str">
        <f t="shared" si="431"/>
        <v>2022OutubroPolônia</v>
      </c>
      <c r="BH2579" s="2">
        <v>2022</v>
      </c>
      <c r="BI2579" s="55" t="s">
        <v>63</v>
      </c>
      <c r="BJ2579" s="55" t="str">
        <f t="shared" si="433"/>
        <v>Outubro/2022</v>
      </c>
      <c r="BK2579" s="2" t="s">
        <v>38</v>
      </c>
      <c r="BL2579" s="2" t="s">
        <v>33</v>
      </c>
      <c r="BM2579" s="52" t="s">
        <v>1199</v>
      </c>
      <c r="BN2579" s="51">
        <f t="shared" si="432"/>
        <v>5322052.2074383562</v>
      </c>
    </row>
    <row r="2580" spans="59:66" x14ac:dyDescent="0.25">
      <c r="BG2580" s="50" t="str">
        <f t="shared" si="431"/>
        <v>2022OutubroRússia</v>
      </c>
      <c r="BH2580" s="2">
        <v>2022</v>
      </c>
      <c r="BI2580" s="55" t="s">
        <v>63</v>
      </c>
      <c r="BJ2580" s="55" t="str">
        <f t="shared" si="433"/>
        <v>Outubro/2022</v>
      </c>
      <c r="BK2580" s="2" t="s">
        <v>38</v>
      </c>
      <c r="BL2580" s="2" t="s">
        <v>34</v>
      </c>
      <c r="BM2580" s="52" t="s">
        <v>1199</v>
      </c>
      <c r="BN2580" s="51">
        <f t="shared" si="432"/>
        <v>0</v>
      </c>
    </row>
    <row r="2581" spans="59:66" x14ac:dyDescent="0.25">
      <c r="BG2581" s="50" t="str">
        <f t="shared" si="431"/>
        <v>2022OutubroHolanda</v>
      </c>
      <c r="BH2581" s="2">
        <v>2022</v>
      </c>
      <c r="BI2581" s="55" t="s">
        <v>63</v>
      </c>
      <c r="BJ2581" s="55" t="str">
        <f t="shared" si="433"/>
        <v>Outubro/2022</v>
      </c>
      <c r="BK2581" s="2" t="s">
        <v>38</v>
      </c>
      <c r="BL2581" s="2" t="s">
        <v>35</v>
      </c>
      <c r="BM2581" s="52" t="s">
        <v>1199</v>
      </c>
      <c r="BN2581" s="51">
        <f t="shared" si="432"/>
        <v>4761836.1856027413</v>
      </c>
    </row>
    <row r="2582" spans="59:66" x14ac:dyDescent="0.25">
      <c r="BG2582" s="50" t="str">
        <f t="shared" si="431"/>
        <v>2022OutubroSuíça</v>
      </c>
      <c r="BH2582" s="2">
        <v>2022</v>
      </c>
      <c r="BI2582" s="55" t="s">
        <v>63</v>
      </c>
      <c r="BJ2582" s="55" t="str">
        <f t="shared" si="433"/>
        <v>Outubro/2022</v>
      </c>
      <c r="BK2582" s="2" t="s">
        <v>38</v>
      </c>
      <c r="BL2582" s="2" t="s">
        <v>36</v>
      </c>
      <c r="BM2582" s="52" t="s">
        <v>1199</v>
      </c>
      <c r="BN2582" s="51">
        <f t="shared" si="432"/>
        <v>3221242.125554794</v>
      </c>
    </row>
    <row r="2583" spans="59:66" x14ac:dyDescent="0.25">
      <c r="BG2583" s="50" t="str">
        <f t="shared" si="431"/>
        <v>2022OutubroSuécia</v>
      </c>
      <c r="BH2583" s="2">
        <v>2022</v>
      </c>
      <c r="BI2583" s="55" t="s">
        <v>63</v>
      </c>
      <c r="BJ2583" s="55" t="str">
        <f t="shared" si="433"/>
        <v>Outubro/2022</v>
      </c>
      <c r="BK2583" s="2" t="s">
        <v>38</v>
      </c>
      <c r="BL2583" s="2" t="s">
        <v>37</v>
      </c>
      <c r="BM2583" s="52" t="s">
        <v>1199</v>
      </c>
      <c r="BN2583" s="51">
        <f t="shared" si="432"/>
        <v>3221242.1255547944</v>
      </c>
    </row>
    <row r="2584" spans="59:66" x14ac:dyDescent="0.25">
      <c r="BG2584" s="50" t="str">
        <f t="shared" si="431"/>
        <v>2022OutubroOutros - Europa</v>
      </c>
      <c r="BH2584" s="2">
        <v>2022</v>
      </c>
      <c r="BI2584" s="55" t="s">
        <v>63</v>
      </c>
      <c r="BJ2584" s="55" t="str">
        <f t="shared" si="433"/>
        <v>Outubro/2022</v>
      </c>
      <c r="BK2584" s="2" t="s">
        <v>38</v>
      </c>
      <c r="BL2584" s="2" t="s">
        <v>1192</v>
      </c>
      <c r="BM2584" s="52" t="s">
        <v>1199</v>
      </c>
      <c r="BN2584" s="51">
        <f t="shared" si="432"/>
        <v>2391979.2417897983</v>
      </c>
    </row>
    <row r="2585" spans="59:66" x14ac:dyDescent="0.25">
      <c r="BG2585" s="50" t="str">
        <f t="shared" si="431"/>
        <v>2022NovembroAlemanha</v>
      </c>
      <c r="BH2585" s="2">
        <v>2022</v>
      </c>
      <c r="BI2585" s="55" t="s">
        <v>64</v>
      </c>
      <c r="BJ2585" s="55" t="str">
        <f t="shared" si="433"/>
        <v>Novembro/2022</v>
      </c>
      <c r="BK2585" s="2" t="s">
        <v>38</v>
      </c>
      <c r="BL2585" s="2" t="s">
        <v>28</v>
      </c>
      <c r="BM2585" s="52" t="s">
        <v>1199</v>
      </c>
      <c r="BN2585" s="51">
        <f t="shared" si="432"/>
        <v>12339197.466287276</v>
      </c>
    </row>
    <row r="2586" spans="59:66" x14ac:dyDescent="0.25">
      <c r="BG2586" s="50" t="str">
        <f t="shared" si="431"/>
        <v>2022NovembroFrança</v>
      </c>
      <c r="BH2586" s="2">
        <v>2022</v>
      </c>
      <c r="BI2586" s="55" t="s">
        <v>64</v>
      </c>
      <c r="BJ2586" s="55" t="str">
        <f t="shared" si="433"/>
        <v>Novembro/2022</v>
      </c>
      <c r="BK2586" s="2" t="s">
        <v>38</v>
      </c>
      <c r="BL2586" s="2" t="s">
        <v>29</v>
      </c>
      <c r="BM2586" s="52" t="s">
        <v>1199</v>
      </c>
      <c r="BN2586" s="51">
        <f t="shared" si="432"/>
        <v>6730471.3452476049</v>
      </c>
    </row>
    <row r="2587" spans="59:66" x14ac:dyDescent="0.25">
      <c r="BG2587" s="50" t="str">
        <f t="shared" si="431"/>
        <v>2022NovembroReino Unido</v>
      </c>
      <c r="BH2587" s="2">
        <v>2022</v>
      </c>
      <c r="BI2587" s="55" t="s">
        <v>64</v>
      </c>
      <c r="BJ2587" s="55" t="str">
        <f t="shared" si="433"/>
        <v>Novembro/2022</v>
      </c>
      <c r="BK2587" s="2" t="s">
        <v>38</v>
      </c>
      <c r="BL2587" s="2" t="s">
        <v>30</v>
      </c>
      <c r="BM2587" s="52" t="s">
        <v>1199</v>
      </c>
      <c r="BN2587" s="51">
        <f t="shared" si="432"/>
        <v>11217452.24207934</v>
      </c>
    </row>
    <row r="2588" spans="59:66" x14ac:dyDescent="0.25">
      <c r="BG2588" s="50" t="str">
        <f t="shared" si="431"/>
        <v>2022NovembroItália</v>
      </c>
      <c r="BH2588" s="2">
        <v>2022</v>
      </c>
      <c r="BI2588" s="55" t="s">
        <v>64</v>
      </c>
      <c r="BJ2588" s="55" t="str">
        <f t="shared" si="433"/>
        <v>Novembro/2022</v>
      </c>
      <c r="BK2588" s="2" t="s">
        <v>38</v>
      </c>
      <c r="BL2588" s="2" t="s">
        <v>31</v>
      </c>
      <c r="BM2588" s="52" t="s">
        <v>1199</v>
      </c>
      <c r="BN2588" s="51">
        <f t="shared" si="432"/>
        <v>6730471.3452476058</v>
      </c>
    </row>
    <row r="2589" spans="59:66" x14ac:dyDescent="0.25">
      <c r="BG2589" s="50" t="str">
        <f t="shared" si="431"/>
        <v>2022NovembroEspanha</v>
      </c>
      <c r="BH2589" s="2">
        <v>2022</v>
      </c>
      <c r="BI2589" s="55" t="s">
        <v>64</v>
      </c>
      <c r="BJ2589" s="55" t="str">
        <f t="shared" si="433"/>
        <v>Novembro/2022</v>
      </c>
      <c r="BK2589" s="2" t="s">
        <v>38</v>
      </c>
      <c r="BL2589" s="2" t="s">
        <v>32</v>
      </c>
      <c r="BM2589" s="52" t="s">
        <v>1199</v>
      </c>
      <c r="BN2589" s="51">
        <f t="shared" si="432"/>
        <v>6730471.3452476058</v>
      </c>
    </row>
    <row r="2590" spans="59:66" x14ac:dyDescent="0.25">
      <c r="BG2590" s="50" t="str">
        <f t="shared" si="431"/>
        <v>2022NovembroPolônia</v>
      </c>
      <c r="BH2590" s="2">
        <v>2022</v>
      </c>
      <c r="BI2590" s="55" t="s">
        <v>64</v>
      </c>
      <c r="BJ2590" s="55" t="str">
        <f t="shared" si="433"/>
        <v>Novembro/2022</v>
      </c>
      <c r="BK2590" s="2" t="s">
        <v>38</v>
      </c>
      <c r="BL2590" s="2" t="s">
        <v>33</v>
      </c>
      <c r="BM2590" s="52" t="s">
        <v>1199</v>
      </c>
      <c r="BN2590" s="51">
        <f t="shared" si="432"/>
        <v>5608726.1210396709</v>
      </c>
    </row>
    <row r="2591" spans="59:66" x14ac:dyDescent="0.25">
      <c r="BG2591" s="50" t="str">
        <f t="shared" si="431"/>
        <v>2022NovembroRússia</v>
      </c>
      <c r="BH2591" s="2">
        <v>2022</v>
      </c>
      <c r="BI2591" s="55" t="s">
        <v>64</v>
      </c>
      <c r="BJ2591" s="55" t="str">
        <f t="shared" si="433"/>
        <v>Novembro/2022</v>
      </c>
      <c r="BK2591" s="2" t="s">
        <v>38</v>
      </c>
      <c r="BL2591" s="2" t="s">
        <v>34</v>
      </c>
      <c r="BM2591" s="52" t="s">
        <v>1199</v>
      </c>
      <c r="BN2591" s="51">
        <f t="shared" si="432"/>
        <v>0</v>
      </c>
    </row>
    <row r="2592" spans="59:66" x14ac:dyDescent="0.25">
      <c r="BG2592" s="50" t="str">
        <f t="shared" si="431"/>
        <v>2022NovembroHolanda</v>
      </c>
      <c r="BH2592" s="2">
        <v>2022</v>
      </c>
      <c r="BI2592" s="55" t="s">
        <v>64</v>
      </c>
      <c r="BJ2592" s="55" t="str">
        <f t="shared" si="433"/>
        <v>Novembro/2022</v>
      </c>
      <c r="BK2592" s="2" t="s">
        <v>38</v>
      </c>
      <c r="BL2592" s="2" t="s">
        <v>35</v>
      </c>
      <c r="BM2592" s="52" t="s">
        <v>1199</v>
      </c>
      <c r="BN2592" s="51">
        <f t="shared" si="432"/>
        <v>5047853.508935703</v>
      </c>
    </row>
    <row r="2593" spans="59:66" x14ac:dyDescent="0.25">
      <c r="BG2593" s="50" t="str">
        <f t="shared" si="431"/>
        <v>2022NovembroSuíça</v>
      </c>
      <c r="BH2593" s="2">
        <v>2022</v>
      </c>
      <c r="BI2593" s="55" t="s">
        <v>64</v>
      </c>
      <c r="BJ2593" s="55" t="str">
        <f t="shared" si="433"/>
        <v>Novembro/2022</v>
      </c>
      <c r="BK2593" s="2" t="s">
        <v>38</v>
      </c>
      <c r="BL2593" s="2" t="s">
        <v>36</v>
      </c>
      <c r="BM2593" s="52" t="s">
        <v>1199</v>
      </c>
      <c r="BN2593" s="51">
        <f t="shared" si="432"/>
        <v>3365235.6726238024</v>
      </c>
    </row>
    <row r="2594" spans="59:66" x14ac:dyDescent="0.25">
      <c r="BG2594" s="50" t="str">
        <f t="shared" si="431"/>
        <v>2022NovembroSuécia</v>
      </c>
      <c r="BH2594" s="2">
        <v>2022</v>
      </c>
      <c r="BI2594" s="55" t="s">
        <v>64</v>
      </c>
      <c r="BJ2594" s="55" t="str">
        <f t="shared" si="433"/>
        <v>Novembro/2022</v>
      </c>
      <c r="BK2594" s="2" t="s">
        <v>38</v>
      </c>
      <c r="BL2594" s="2" t="s">
        <v>37</v>
      </c>
      <c r="BM2594" s="52" t="s">
        <v>1199</v>
      </c>
      <c r="BN2594" s="51">
        <f t="shared" si="432"/>
        <v>3365235.6726238029</v>
      </c>
    </row>
    <row r="2595" spans="59:66" x14ac:dyDescent="0.25">
      <c r="BG2595" s="50" t="str">
        <f t="shared" si="431"/>
        <v>2022NovembroOutros - Europa</v>
      </c>
      <c r="BH2595" s="2">
        <v>2022</v>
      </c>
      <c r="BI2595" s="55" t="s">
        <v>64</v>
      </c>
      <c r="BJ2595" s="55" t="str">
        <f t="shared" si="433"/>
        <v>Novembro/2022</v>
      </c>
      <c r="BK2595" s="2" t="s">
        <v>38</v>
      </c>
      <c r="BL2595" s="2" t="s">
        <v>1192</v>
      </c>
      <c r="BM2595" s="52" t="s">
        <v>1199</v>
      </c>
      <c r="BN2595" s="51">
        <f t="shared" si="432"/>
        <v>2407637.722537416</v>
      </c>
    </row>
    <row r="2596" spans="59:66" x14ac:dyDescent="0.25">
      <c r="BG2596" s="50" t="str">
        <f t="shared" si="431"/>
        <v>2022DezembroAlemanha</v>
      </c>
      <c r="BH2596" s="2">
        <v>2022</v>
      </c>
      <c r="BI2596" s="55" t="s">
        <v>65</v>
      </c>
      <c r="BJ2596" s="55" t="str">
        <f t="shared" si="433"/>
        <v>Dezembro/2022</v>
      </c>
      <c r="BK2596" s="2" t="s">
        <v>38</v>
      </c>
      <c r="BL2596" s="2" t="s">
        <v>28</v>
      </c>
      <c r="BM2596" s="52" t="s">
        <v>1199</v>
      </c>
      <c r="BN2596" s="51">
        <f t="shared" si="432"/>
        <v>12913236.219381651</v>
      </c>
    </row>
    <row r="2597" spans="59:66" x14ac:dyDescent="0.25">
      <c r="BG2597" s="50" t="str">
        <f t="shared" si="431"/>
        <v>2022DezembroFrança</v>
      </c>
      <c r="BH2597" s="2">
        <v>2022</v>
      </c>
      <c r="BI2597" s="55" t="s">
        <v>65</v>
      </c>
      <c r="BJ2597" s="55" t="str">
        <f t="shared" si="433"/>
        <v>Dezembro/2022</v>
      </c>
      <c r="BK2597" s="2" t="s">
        <v>38</v>
      </c>
      <c r="BL2597" s="2" t="s">
        <v>29</v>
      </c>
      <c r="BM2597" s="52" t="s">
        <v>1199</v>
      </c>
      <c r="BN2597" s="51">
        <f t="shared" si="432"/>
        <v>7018063.1627074191</v>
      </c>
    </row>
    <row r="2598" spans="59:66" x14ac:dyDescent="0.25">
      <c r="BG2598" s="50" t="str">
        <f t="shared" si="431"/>
        <v>2022DezembroReino Unido</v>
      </c>
      <c r="BH2598" s="2">
        <v>2022</v>
      </c>
      <c r="BI2598" s="55" t="s">
        <v>65</v>
      </c>
      <c r="BJ2598" s="55" t="str">
        <f t="shared" si="433"/>
        <v>Dezembro/2022</v>
      </c>
      <c r="BK2598" s="2" t="s">
        <v>38</v>
      </c>
      <c r="BL2598" s="2" t="s">
        <v>30</v>
      </c>
      <c r="BM2598" s="52" t="s">
        <v>1199</v>
      </c>
      <c r="BN2598" s="51">
        <f t="shared" si="432"/>
        <v>11790346.113348465</v>
      </c>
    </row>
    <row r="2599" spans="59:66" x14ac:dyDescent="0.25">
      <c r="BG2599" s="50" t="str">
        <f t="shared" si="431"/>
        <v>2022DezembroItália</v>
      </c>
      <c r="BH2599" s="2">
        <v>2022</v>
      </c>
      <c r="BI2599" s="55" t="s">
        <v>65</v>
      </c>
      <c r="BJ2599" s="55" t="str">
        <f t="shared" si="433"/>
        <v>Dezembro/2022</v>
      </c>
      <c r="BK2599" s="2" t="s">
        <v>38</v>
      </c>
      <c r="BL2599" s="2" t="s">
        <v>31</v>
      </c>
      <c r="BM2599" s="52" t="s">
        <v>1199</v>
      </c>
      <c r="BN2599" s="51">
        <f t="shared" si="432"/>
        <v>7018063.1627074201</v>
      </c>
    </row>
    <row r="2600" spans="59:66" x14ac:dyDescent="0.25">
      <c r="BG2600" s="50" t="str">
        <f t="shared" si="431"/>
        <v>2022DezembroEspanha</v>
      </c>
      <c r="BH2600" s="2">
        <v>2022</v>
      </c>
      <c r="BI2600" s="55" t="s">
        <v>65</v>
      </c>
      <c r="BJ2600" s="55" t="str">
        <f t="shared" si="433"/>
        <v>Dezembro/2022</v>
      </c>
      <c r="BK2600" s="2" t="s">
        <v>38</v>
      </c>
      <c r="BL2600" s="2" t="s">
        <v>32</v>
      </c>
      <c r="BM2600" s="52" t="s">
        <v>1199</v>
      </c>
      <c r="BN2600" s="51">
        <f t="shared" si="432"/>
        <v>7018063.1627074191</v>
      </c>
    </row>
    <row r="2601" spans="59:66" x14ac:dyDescent="0.25">
      <c r="BG2601" s="50" t="str">
        <f t="shared" si="431"/>
        <v>2022DezembroPolônia</v>
      </c>
      <c r="BH2601" s="2">
        <v>2022</v>
      </c>
      <c r="BI2601" s="55" t="s">
        <v>65</v>
      </c>
      <c r="BJ2601" s="55" t="str">
        <f t="shared" si="433"/>
        <v>Dezembro/2022</v>
      </c>
      <c r="BK2601" s="2" t="s">
        <v>38</v>
      </c>
      <c r="BL2601" s="2" t="s">
        <v>33</v>
      </c>
      <c r="BM2601" s="52" t="s">
        <v>1199</v>
      </c>
      <c r="BN2601" s="51">
        <f t="shared" si="432"/>
        <v>5895173.0566742336</v>
      </c>
    </row>
    <row r="2602" spans="59:66" x14ac:dyDescent="0.25">
      <c r="BG2602" s="50" t="str">
        <f t="shared" si="431"/>
        <v>2022DezembroRússia</v>
      </c>
      <c r="BH2602" s="2">
        <v>2022</v>
      </c>
      <c r="BI2602" s="55" t="s">
        <v>65</v>
      </c>
      <c r="BJ2602" s="55" t="str">
        <f t="shared" si="433"/>
        <v>Dezembro/2022</v>
      </c>
      <c r="BK2602" s="2" t="s">
        <v>38</v>
      </c>
      <c r="BL2602" s="2" t="s">
        <v>34</v>
      </c>
      <c r="BM2602" s="52" t="s">
        <v>1199</v>
      </c>
      <c r="BN2602" s="51">
        <f t="shared" si="432"/>
        <v>0</v>
      </c>
    </row>
    <row r="2603" spans="59:66" x14ac:dyDescent="0.25">
      <c r="BG2603" s="50" t="str">
        <f t="shared" si="431"/>
        <v>2022DezembroHolanda</v>
      </c>
      <c r="BH2603" s="2">
        <v>2022</v>
      </c>
      <c r="BI2603" s="55" t="s">
        <v>65</v>
      </c>
      <c r="BJ2603" s="55" t="str">
        <f t="shared" si="433"/>
        <v>Dezembro/2022</v>
      </c>
      <c r="BK2603" s="2" t="s">
        <v>38</v>
      </c>
      <c r="BL2603" s="2" t="s">
        <v>35</v>
      </c>
      <c r="BM2603" s="52" t="s">
        <v>1199</v>
      </c>
      <c r="BN2603" s="51">
        <f t="shared" si="432"/>
        <v>5333728.00365764</v>
      </c>
    </row>
    <row r="2604" spans="59:66" x14ac:dyDescent="0.25">
      <c r="BG2604" s="50" t="str">
        <f t="shared" si="431"/>
        <v>2022DezembroSuíça</v>
      </c>
      <c r="BH2604" s="2">
        <v>2022</v>
      </c>
      <c r="BI2604" s="55" t="s">
        <v>65</v>
      </c>
      <c r="BJ2604" s="55" t="str">
        <f t="shared" si="433"/>
        <v>Dezembro/2022</v>
      </c>
      <c r="BK2604" s="2" t="s">
        <v>38</v>
      </c>
      <c r="BL2604" s="2" t="s">
        <v>36</v>
      </c>
      <c r="BM2604" s="52" t="s">
        <v>1199</v>
      </c>
      <c r="BN2604" s="51">
        <f t="shared" si="432"/>
        <v>3509031.5813537105</v>
      </c>
    </row>
    <row r="2605" spans="59:66" x14ac:dyDescent="0.25">
      <c r="BG2605" s="50" t="str">
        <f t="shared" si="431"/>
        <v>2022DezembroSuécia</v>
      </c>
      <c r="BH2605" s="2">
        <v>2022</v>
      </c>
      <c r="BI2605" s="55" t="s">
        <v>65</v>
      </c>
      <c r="BJ2605" s="55" t="str">
        <f t="shared" si="433"/>
        <v>Dezembro/2022</v>
      </c>
      <c r="BK2605" s="2" t="s">
        <v>38</v>
      </c>
      <c r="BL2605" s="2" t="s">
        <v>37</v>
      </c>
      <c r="BM2605" s="52" t="s">
        <v>1199</v>
      </c>
      <c r="BN2605" s="51">
        <f t="shared" si="432"/>
        <v>3509031.58135371</v>
      </c>
    </row>
    <row r="2606" spans="59:66" x14ac:dyDescent="0.25">
      <c r="BG2606" s="50" t="str">
        <f t="shared" si="431"/>
        <v>2022DezembroOutros - Europa</v>
      </c>
      <c r="BH2606" s="2">
        <v>2022</v>
      </c>
      <c r="BI2606" s="55" t="s">
        <v>65</v>
      </c>
      <c r="BJ2606" s="55" t="str">
        <f t="shared" si="433"/>
        <v>Dezembro/2022</v>
      </c>
      <c r="BK2606" s="2" t="s">
        <v>38</v>
      </c>
      <c r="BL2606" s="2" t="s">
        <v>1192</v>
      </c>
      <c r="BM2606" s="52" t="s">
        <v>1199</v>
      </c>
      <c r="BN2606" s="51">
        <f t="shared" si="432"/>
        <v>2426323.3271540627</v>
      </c>
    </row>
    <row r="2607" spans="59:66" x14ac:dyDescent="0.25">
      <c r="BG2607" s="50" t="str">
        <f t="shared" si="431"/>
        <v>2022JaneiroNigéria</v>
      </c>
      <c r="BH2607" s="2">
        <v>2022</v>
      </c>
      <c r="BI2607" s="55" t="s">
        <v>16</v>
      </c>
      <c r="BJ2607" s="55" t="str">
        <f t="shared" si="433"/>
        <v>Janeiro/2022</v>
      </c>
      <c r="BK2607" s="2" t="s">
        <v>42</v>
      </c>
      <c r="BL2607" s="2" t="s">
        <v>39</v>
      </c>
      <c r="BM2607" s="52" t="s">
        <v>1198</v>
      </c>
      <c r="BN2607" s="51">
        <f t="shared" si="432"/>
        <v>3071574.1442359681</v>
      </c>
    </row>
    <row r="2608" spans="59:66" x14ac:dyDescent="0.25">
      <c r="BG2608" s="50" t="str">
        <f t="shared" si="431"/>
        <v>2022JaneiroEgito</v>
      </c>
      <c r="BH2608" s="2">
        <v>2022</v>
      </c>
      <c r="BI2608" s="55" t="s">
        <v>16</v>
      </c>
      <c r="BJ2608" s="55" t="str">
        <f t="shared" si="433"/>
        <v>Janeiro/2022</v>
      </c>
      <c r="BK2608" s="2" t="s">
        <v>42</v>
      </c>
      <c r="BL2608" s="2" t="s">
        <v>40</v>
      </c>
      <c r="BM2608" s="52" t="s">
        <v>1198</v>
      </c>
      <c r="BN2608" s="51">
        <f t="shared" si="432"/>
        <v>1335467.0192330291</v>
      </c>
    </row>
    <row r="2609" spans="59:66" x14ac:dyDescent="0.25">
      <c r="BG2609" s="50" t="str">
        <f t="shared" si="431"/>
        <v>2022JaneiroÁfrica do Sul</v>
      </c>
      <c r="BH2609" s="2">
        <v>2022</v>
      </c>
      <c r="BI2609" s="55" t="s">
        <v>16</v>
      </c>
      <c r="BJ2609" s="55" t="str">
        <f t="shared" si="433"/>
        <v>Janeiro/2022</v>
      </c>
      <c r="BK2609" s="2" t="s">
        <v>42</v>
      </c>
      <c r="BL2609" s="2" t="s">
        <v>41</v>
      </c>
      <c r="BM2609" s="52" t="s">
        <v>1198</v>
      </c>
      <c r="BN2609" s="51">
        <f t="shared" si="432"/>
        <v>801280.21153981762</v>
      </c>
    </row>
    <row r="2610" spans="59:66" x14ac:dyDescent="0.25">
      <c r="BG2610" s="50" t="str">
        <f t="shared" si="431"/>
        <v>2022JaneiroOutros - África</v>
      </c>
      <c r="BH2610" s="2">
        <v>2022</v>
      </c>
      <c r="BI2610" s="55" t="s">
        <v>16</v>
      </c>
      <c r="BJ2610" s="55" t="str">
        <f t="shared" si="433"/>
        <v>Janeiro/2022</v>
      </c>
      <c r="BK2610" s="2" t="s">
        <v>42</v>
      </c>
      <c r="BL2610" s="2" t="s">
        <v>1194</v>
      </c>
      <c r="BM2610" s="52" t="s">
        <v>1198</v>
      </c>
      <c r="BN2610" s="51">
        <f t="shared" si="432"/>
        <v>4734837.6136443755</v>
      </c>
    </row>
    <row r="2611" spans="59:66" x14ac:dyDescent="0.25">
      <c r="BG2611" s="50" t="str">
        <f t="shared" si="431"/>
        <v>2022FevereiroNigéria</v>
      </c>
      <c r="BH2611" s="2">
        <v>2022</v>
      </c>
      <c r="BI2611" s="55" t="s">
        <v>55</v>
      </c>
      <c r="BJ2611" s="55" t="str">
        <f t="shared" si="433"/>
        <v>Fevereiro/2022</v>
      </c>
      <c r="BK2611" s="2" t="s">
        <v>42</v>
      </c>
      <c r="BL2611" s="2" t="s">
        <v>39</v>
      </c>
      <c r="BM2611" s="52" t="s">
        <v>1198</v>
      </c>
      <c r="BN2611" s="51">
        <f t="shared" si="432"/>
        <v>2743296.5384083004</v>
      </c>
    </row>
    <row r="2612" spans="59:66" x14ac:dyDescent="0.25">
      <c r="BG2612" s="50" t="str">
        <f t="shared" si="431"/>
        <v>2022FevereiroEgito</v>
      </c>
      <c r="BH2612" s="2">
        <v>2022</v>
      </c>
      <c r="BI2612" s="55" t="s">
        <v>55</v>
      </c>
      <c r="BJ2612" s="55" t="str">
        <f t="shared" si="433"/>
        <v>Fevereiro/2022</v>
      </c>
      <c r="BK2612" s="2" t="s">
        <v>42</v>
      </c>
      <c r="BL2612" s="2" t="s">
        <v>40</v>
      </c>
      <c r="BM2612" s="52" t="s">
        <v>1198</v>
      </c>
      <c r="BN2612" s="51">
        <f t="shared" si="432"/>
        <v>1234483.4422837349</v>
      </c>
    </row>
    <row r="2613" spans="59:66" x14ac:dyDescent="0.25">
      <c r="BG2613" s="50" t="str">
        <f t="shared" si="431"/>
        <v>2022FevereiroÁfrica do Sul</v>
      </c>
      <c r="BH2613" s="2">
        <v>2022</v>
      </c>
      <c r="BI2613" s="55" t="s">
        <v>55</v>
      </c>
      <c r="BJ2613" s="55" t="str">
        <f t="shared" si="433"/>
        <v>Fevereiro/2022</v>
      </c>
      <c r="BK2613" s="2" t="s">
        <v>42</v>
      </c>
      <c r="BL2613" s="2" t="s">
        <v>41</v>
      </c>
      <c r="BM2613" s="52" t="s">
        <v>1198</v>
      </c>
      <c r="BN2613" s="51">
        <f t="shared" si="432"/>
        <v>754406.54806228261</v>
      </c>
    </row>
    <row r="2614" spans="59:66" x14ac:dyDescent="0.25">
      <c r="BG2614" s="50" t="str">
        <f t="shared" si="431"/>
        <v>2022FevereiroOutros - África</v>
      </c>
      <c r="BH2614" s="2">
        <v>2022</v>
      </c>
      <c r="BI2614" s="55" t="s">
        <v>55</v>
      </c>
      <c r="BJ2614" s="55" t="str">
        <f t="shared" si="433"/>
        <v>Fevereiro/2022</v>
      </c>
      <c r="BK2614" s="2" t="s">
        <v>42</v>
      </c>
      <c r="BL2614" s="2" t="s">
        <v>1194</v>
      </c>
      <c r="BM2614" s="52" t="s">
        <v>1198</v>
      </c>
      <c r="BN2614" s="51">
        <f t="shared" si="432"/>
        <v>4164324.1453037993</v>
      </c>
    </row>
    <row r="2615" spans="59:66" x14ac:dyDescent="0.25">
      <c r="BG2615" s="50" t="str">
        <f t="shared" si="431"/>
        <v>2022MarçoNigéria</v>
      </c>
      <c r="BH2615" s="2">
        <v>2022</v>
      </c>
      <c r="BI2615" s="55" t="s">
        <v>56</v>
      </c>
      <c r="BJ2615" s="55" t="str">
        <f t="shared" si="433"/>
        <v>Março/2022</v>
      </c>
      <c r="BK2615" s="2" t="s">
        <v>42</v>
      </c>
      <c r="BL2615" s="2" t="s">
        <v>39</v>
      </c>
      <c r="BM2615" s="52" t="s">
        <v>1198</v>
      </c>
      <c r="BN2615" s="51">
        <f t="shared" si="432"/>
        <v>3157492.3021166935</v>
      </c>
    </row>
    <row r="2616" spans="59:66" x14ac:dyDescent="0.25">
      <c r="BG2616" s="50" t="str">
        <f t="shared" si="431"/>
        <v>2022MarçoEgito</v>
      </c>
      <c r="BH2616" s="2">
        <v>2022</v>
      </c>
      <c r="BI2616" s="55" t="s">
        <v>56</v>
      </c>
      <c r="BJ2616" s="55" t="str">
        <f t="shared" si="433"/>
        <v>Março/2022</v>
      </c>
      <c r="BK2616" s="2" t="s">
        <v>42</v>
      </c>
      <c r="BL2616" s="2" t="s">
        <v>40</v>
      </c>
      <c r="BM2616" s="52" t="s">
        <v>1198</v>
      </c>
      <c r="BN2616" s="51">
        <f t="shared" si="432"/>
        <v>1372822.7400507363</v>
      </c>
    </row>
    <row r="2617" spans="59:66" x14ac:dyDescent="0.25">
      <c r="BG2617" s="50" t="str">
        <f t="shared" si="431"/>
        <v>2022MarçoÁfrica do Sul</v>
      </c>
      <c r="BH2617" s="2">
        <v>2022</v>
      </c>
      <c r="BI2617" s="55" t="s">
        <v>56</v>
      </c>
      <c r="BJ2617" s="55" t="str">
        <f t="shared" si="433"/>
        <v>Março/2022</v>
      </c>
      <c r="BK2617" s="2" t="s">
        <v>42</v>
      </c>
      <c r="BL2617" s="2" t="s">
        <v>41</v>
      </c>
      <c r="BM2617" s="52" t="s">
        <v>1198</v>
      </c>
      <c r="BN2617" s="51">
        <f t="shared" si="432"/>
        <v>823693.64403044188</v>
      </c>
    </row>
    <row r="2618" spans="59:66" x14ac:dyDescent="0.25">
      <c r="BG2618" s="50" t="str">
        <f t="shared" si="431"/>
        <v>2022MarçoOutros - África</v>
      </c>
      <c r="BH2618" s="2">
        <v>2022</v>
      </c>
      <c r="BI2618" s="55" t="s">
        <v>56</v>
      </c>
      <c r="BJ2618" s="55" t="str">
        <f t="shared" si="433"/>
        <v>Março/2022</v>
      </c>
      <c r="BK2618" s="2" t="s">
        <v>42</v>
      </c>
      <c r="BL2618" s="2" t="s">
        <v>1194</v>
      </c>
      <c r="BM2618" s="52" t="s">
        <v>1198</v>
      </c>
      <c r="BN2618" s="51">
        <f t="shared" si="432"/>
        <v>4589150.3024553182</v>
      </c>
    </row>
    <row r="2619" spans="59:66" x14ac:dyDescent="0.25">
      <c r="BG2619" s="50" t="str">
        <f t="shared" si="431"/>
        <v>2022AbrilNigéria</v>
      </c>
      <c r="BH2619" s="2">
        <v>2022</v>
      </c>
      <c r="BI2619" s="55" t="s">
        <v>57</v>
      </c>
      <c r="BJ2619" s="55" t="str">
        <f t="shared" si="433"/>
        <v>Abril/2022</v>
      </c>
      <c r="BK2619" s="2" t="s">
        <v>42</v>
      </c>
      <c r="BL2619" s="2" t="s">
        <v>39</v>
      </c>
      <c r="BM2619" s="52" t="s">
        <v>1198</v>
      </c>
      <c r="BN2619" s="51">
        <f t="shared" si="432"/>
        <v>3501214.9482242577</v>
      </c>
    </row>
    <row r="2620" spans="59:66" x14ac:dyDescent="0.25">
      <c r="BG2620" s="50" t="str">
        <f t="shared" si="431"/>
        <v>2022AbrilEgito</v>
      </c>
      <c r="BH2620" s="2">
        <v>2022</v>
      </c>
      <c r="BI2620" s="55" t="s">
        <v>57</v>
      </c>
      <c r="BJ2620" s="55" t="str">
        <f t="shared" si="433"/>
        <v>Abril/2022</v>
      </c>
      <c r="BK2620" s="2" t="s">
        <v>42</v>
      </c>
      <c r="BL2620" s="2" t="s">
        <v>40</v>
      </c>
      <c r="BM2620" s="52" t="s">
        <v>1198</v>
      </c>
      <c r="BN2620" s="51">
        <f t="shared" si="432"/>
        <v>1470510.2782541881</v>
      </c>
    </row>
    <row r="2621" spans="59:66" x14ac:dyDescent="0.25">
      <c r="BG2621" s="50" t="str">
        <f t="shared" si="431"/>
        <v>2022AbrilÁfrica do Sul</v>
      </c>
      <c r="BH2621" s="2">
        <v>2022</v>
      </c>
      <c r="BI2621" s="55" t="s">
        <v>57</v>
      </c>
      <c r="BJ2621" s="55" t="str">
        <f t="shared" si="433"/>
        <v>Abril/2022</v>
      </c>
      <c r="BK2621" s="2" t="s">
        <v>42</v>
      </c>
      <c r="BL2621" s="2" t="s">
        <v>41</v>
      </c>
      <c r="BM2621" s="52" t="s">
        <v>1198</v>
      </c>
      <c r="BN2621" s="51">
        <f t="shared" si="432"/>
        <v>910315.88653830707</v>
      </c>
    </row>
    <row r="2622" spans="59:66" x14ac:dyDescent="0.25">
      <c r="BG2622" s="50" t="str">
        <f t="shared" si="431"/>
        <v>2022AbrilOutros - África</v>
      </c>
      <c r="BH2622" s="2">
        <v>2022</v>
      </c>
      <c r="BI2622" s="55" t="s">
        <v>57</v>
      </c>
      <c r="BJ2622" s="55" t="str">
        <f t="shared" si="433"/>
        <v>Abril/2022</v>
      </c>
      <c r="BK2622" s="2" t="s">
        <v>42</v>
      </c>
      <c r="BL2622" s="2" t="s">
        <v>1194</v>
      </c>
      <c r="BM2622" s="52" t="s">
        <v>1198</v>
      </c>
      <c r="BN2622" s="51">
        <f t="shared" si="432"/>
        <v>4933324.8044656646</v>
      </c>
    </row>
    <row r="2623" spans="59:66" x14ac:dyDescent="0.25">
      <c r="BG2623" s="50" t="str">
        <f t="shared" si="431"/>
        <v>2022MaioNigéria</v>
      </c>
      <c r="BH2623" s="2">
        <v>2022</v>
      </c>
      <c r="BI2623" s="55" t="s">
        <v>58</v>
      </c>
      <c r="BJ2623" s="55" t="str">
        <f t="shared" si="433"/>
        <v>Maio/2022</v>
      </c>
      <c r="BK2623" s="2" t="s">
        <v>42</v>
      </c>
      <c r="BL2623" s="2" t="s">
        <v>39</v>
      </c>
      <c r="BM2623" s="52" t="s">
        <v>1198</v>
      </c>
      <c r="BN2623" s="51">
        <f t="shared" si="432"/>
        <v>3845588.4849154446</v>
      </c>
    </row>
    <row r="2624" spans="59:66" x14ac:dyDescent="0.25">
      <c r="BG2624" s="50" t="str">
        <f t="shared" si="431"/>
        <v>2022MaioEgito</v>
      </c>
      <c r="BH2624" s="2">
        <v>2022</v>
      </c>
      <c r="BI2624" s="55" t="s">
        <v>58</v>
      </c>
      <c r="BJ2624" s="55" t="str">
        <f t="shared" si="433"/>
        <v>Maio/2022</v>
      </c>
      <c r="BK2624" s="2" t="s">
        <v>42</v>
      </c>
      <c r="BL2624" s="2" t="s">
        <v>40</v>
      </c>
      <c r="BM2624" s="52" t="s">
        <v>1198</v>
      </c>
      <c r="BN2624" s="51">
        <f t="shared" si="432"/>
        <v>1566721.2345951812</v>
      </c>
    </row>
    <row r="2625" spans="59:66" x14ac:dyDescent="0.25">
      <c r="BG2625" s="50" t="str">
        <f t="shared" si="431"/>
        <v>2022MaioÁfrica do Sul</v>
      </c>
      <c r="BH2625" s="2">
        <v>2022</v>
      </c>
      <c r="BI2625" s="55" t="s">
        <v>58</v>
      </c>
      <c r="BJ2625" s="55" t="str">
        <f t="shared" si="433"/>
        <v>Maio/2022</v>
      </c>
      <c r="BK2625" s="2" t="s">
        <v>42</v>
      </c>
      <c r="BL2625" s="2" t="s">
        <v>41</v>
      </c>
      <c r="BM2625" s="52" t="s">
        <v>1198</v>
      </c>
      <c r="BN2625" s="51">
        <f t="shared" si="432"/>
        <v>997004.42201511527</v>
      </c>
    </row>
    <row r="2626" spans="59:66" x14ac:dyDescent="0.25">
      <c r="BG2626" s="50" t="str">
        <f t="shared" si="431"/>
        <v>2022MaioOutros - África</v>
      </c>
      <c r="BH2626" s="2">
        <v>2022</v>
      </c>
      <c r="BI2626" s="55" t="s">
        <v>58</v>
      </c>
      <c r="BJ2626" s="55" t="str">
        <f t="shared" si="433"/>
        <v>Maio/2022</v>
      </c>
      <c r="BK2626" s="2" t="s">
        <v>42</v>
      </c>
      <c r="BL2626" s="2" t="s">
        <v>1194</v>
      </c>
      <c r="BM2626" s="52" t="s">
        <v>1198</v>
      </c>
      <c r="BN2626" s="51">
        <f t="shared" si="432"/>
        <v>5278258.7047859048</v>
      </c>
    </row>
    <row r="2627" spans="59:66" x14ac:dyDescent="0.25">
      <c r="BG2627" s="50" t="str">
        <f t="shared" ref="BG2627:BG2690" si="434">BH2627&amp;BI2627&amp;BL2627</f>
        <v>2022JunhoNigéria</v>
      </c>
      <c r="BH2627" s="2">
        <v>2022</v>
      </c>
      <c r="BI2627" s="55" t="s">
        <v>59</v>
      </c>
      <c r="BJ2627" s="55" t="str">
        <f t="shared" si="433"/>
        <v>Junho/2022</v>
      </c>
      <c r="BK2627" s="2" t="s">
        <v>42</v>
      </c>
      <c r="BL2627" s="2" t="s">
        <v>39</v>
      </c>
      <c r="BM2627" s="52" t="s">
        <v>1198</v>
      </c>
      <c r="BN2627" s="51">
        <f t="shared" ref="BN2627:BN2690" si="435">VLOOKUP(BG2627,AC:AQ,VLOOKUP(BM2627,$BP$2:$BQ$16,2,FALSE),FALSE)</f>
        <v>4190498.6625392269</v>
      </c>
    </row>
    <row r="2628" spans="59:66" x14ac:dyDescent="0.25">
      <c r="BG2628" s="50" t="str">
        <f t="shared" si="434"/>
        <v>2022JunhoEgito</v>
      </c>
      <c r="BH2628" s="2">
        <v>2022</v>
      </c>
      <c r="BI2628" s="55" t="s">
        <v>59</v>
      </c>
      <c r="BJ2628" s="55" t="str">
        <f t="shared" ref="BJ2628:BJ2691" si="436">BI2628&amp;"/"&amp;BH2628</f>
        <v>Junho/2022</v>
      </c>
      <c r="BK2628" s="2" t="s">
        <v>42</v>
      </c>
      <c r="BL2628" s="2" t="s">
        <v>40</v>
      </c>
      <c r="BM2628" s="52" t="s">
        <v>1198</v>
      </c>
      <c r="BN2628" s="51">
        <f t="shared" si="435"/>
        <v>1661749.4696276244</v>
      </c>
    </row>
    <row r="2629" spans="59:66" x14ac:dyDescent="0.25">
      <c r="BG2629" s="50" t="str">
        <f t="shared" si="434"/>
        <v>2022JunhoÁfrica do Sul</v>
      </c>
      <c r="BH2629" s="2">
        <v>2022</v>
      </c>
      <c r="BI2629" s="55" t="s">
        <v>59</v>
      </c>
      <c r="BJ2629" s="55" t="str">
        <f t="shared" si="436"/>
        <v>Junho/2022</v>
      </c>
      <c r="BK2629" s="2" t="s">
        <v>42</v>
      </c>
      <c r="BL2629" s="2" t="s">
        <v>41</v>
      </c>
      <c r="BM2629" s="52" t="s">
        <v>1198</v>
      </c>
      <c r="BN2629" s="51">
        <f t="shared" si="435"/>
        <v>1083749.6541049725</v>
      </c>
    </row>
    <row r="2630" spans="59:66" x14ac:dyDescent="0.25">
      <c r="BG2630" s="50" t="str">
        <f t="shared" si="434"/>
        <v>2022JunhoOutros - África</v>
      </c>
      <c r="BH2630" s="2">
        <v>2022</v>
      </c>
      <c r="BI2630" s="55" t="s">
        <v>59</v>
      </c>
      <c r="BJ2630" s="55" t="str">
        <f t="shared" si="436"/>
        <v>Junho/2022</v>
      </c>
      <c r="BK2630" s="2" t="s">
        <v>42</v>
      </c>
      <c r="BL2630" s="2" t="s">
        <v>1194</v>
      </c>
      <c r="BM2630" s="52" t="s">
        <v>1198</v>
      </c>
      <c r="BN2630" s="51">
        <f t="shared" si="435"/>
        <v>5623781.9888690477</v>
      </c>
    </row>
    <row r="2631" spans="59:66" x14ac:dyDescent="0.25">
      <c r="BG2631" s="50" t="str">
        <f t="shared" si="434"/>
        <v>2022JulhoNigéria</v>
      </c>
      <c r="BH2631" s="2">
        <v>2022</v>
      </c>
      <c r="BI2631" s="55" t="s">
        <v>60</v>
      </c>
      <c r="BJ2631" s="55" t="str">
        <f t="shared" si="436"/>
        <v>Julho/2022</v>
      </c>
      <c r="BK2631" s="2" t="s">
        <v>42</v>
      </c>
      <c r="BL2631" s="2" t="s">
        <v>39</v>
      </c>
      <c r="BM2631" s="52" t="s">
        <v>1198</v>
      </c>
      <c r="BN2631" s="51">
        <f t="shared" si="435"/>
        <v>11251469.381897032</v>
      </c>
    </row>
    <row r="2632" spans="59:66" x14ac:dyDescent="0.25">
      <c r="BG2632" s="50" t="str">
        <f t="shared" si="434"/>
        <v>2022JulhoEgito</v>
      </c>
      <c r="BH2632" s="2">
        <v>2022</v>
      </c>
      <c r="BI2632" s="55" t="s">
        <v>60</v>
      </c>
      <c r="BJ2632" s="55" t="str">
        <f t="shared" si="436"/>
        <v>Julho/2022</v>
      </c>
      <c r="BK2632" s="2" t="s">
        <v>42</v>
      </c>
      <c r="BL2632" s="2" t="s">
        <v>40</v>
      </c>
      <c r="BM2632" s="52" t="s">
        <v>1198</v>
      </c>
      <c r="BN2632" s="51">
        <f t="shared" si="435"/>
        <v>5625734.6909485161</v>
      </c>
    </row>
    <row r="2633" spans="59:66" x14ac:dyDescent="0.25">
      <c r="BG2633" s="50" t="str">
        <f t="shared" si="434"/>
        <v>2022JulhoÁfrica do Sul</v>
      </c>
      <c r="BH2633" s="2">
        <v>2022</v>
      </c>
      <c r="BI2633" s="55" t="s">
        <v>60</v>
      </c>
      <c r="BJ2633" s="55" t="str">
        <f t="shared" si="436"/>
        <v>Julho/2022</v>
      </c>
      <c r="BK2633" s="2" t="s">
        <v>42</v>
      </c>
      <c r="BL2633" s="2" t="s">
        <v>41</v>
      </c>
      <c r="BM2633" s="52" t="s">
        <v>1198</v>
      </c>
      <c r="BN2633" s="51">
        <f t="shared" si="435"/>
        <v>4500587.7527588131</v>
      </c>
    </row>
    <row r="2634" spans="59:66" x14ac:dyDescent="0.25">
      <c r="BG2634" s="50" t="str">
        <f t="shared" si="434"/>
        <v>2022JulhoOutros - África</v>
      </c>
      <c r="BH2634" s="2">
        <v>2022</v>
      </c>
      <c r="BI2634" s="55" t="s">
        <v>60</v>
      </c>
      <c r="BJ2634" s="55" t="str">
        <f t="shared" si="436"/>
        <v>Julho/2022</v>
      </c>
      <c r="BK2634" s="2" t="s">
        <v>42</v>
      </c>
      <c r="BL2634" s="2" t="s">
        <v>1194</v>
      </c>
      <c r="BM2634" s="52" t="s">
        <v>1198</v>
      </c>
      <c r="BN2634" s="51">
        <f t="shared" si="435"/>
        <v>29816393.862027135</v>
      </c>
    </row>
    <row r="2635" spans="59:66" x14ac:dyDescent="0.25">
      <c r="BG2635" s="50" t="str">
        <f t="shared" si="434"/>
        <v>2022AgostoNigéria</v>
      </c>
      <c r="BH2635" s="2">
        <v>2022</v>
      </c>
      <c r="BI2635" s="55" t="s">
        <v>61</v>
      </c>
      <c r="BJ2635" s="55" t="str">
        <f t="shared" si="436"/>
        <v>Agosto/2022</v>
      </c>
      <c r="BK2635" s="2" t="s">
        <v>42</v>
      </c>
      <c r="BL2635" s="2" t="s">
        <v>39</v>
      </c>
      <c r="BM2635" s="52" t="s">
        <v>1198</v>
      </c>
      <c r="BN2635" s="51">
        <f t="shared" si="435"/>
        <v>12376616.320086733</v>
      </c>
    </row>
    <row r="2636" spans="59:66" x14ac:dyDescent="0.25">
      <c r="BG2636" s="50" t="str">
        <f t="shared" si="434"/>
        <v>2022AgostoEgito</v>
      </c>
      <c r="BH2636" s="2">
        <v>2022</v>
      </c>
      <c r="BI2636" s="55" t="s">
        <v>61</v>
      </c>
      <c r="BJ2636" s="55" t="str">
        <f t="shared" si="436"/>
        <v>Agosto/2022</v>
      </c>
      <c r="BK2636" s="2" t="s">
        <v>42</v>
      </c>
      <c r="BL2636" s="2" t="s">
        <v>40</v>
      </c>
      <c r="BM2636" s="52" t="s">
        <v>1198</v>
      </c>
      <c r="BN2636" s="51">
        <f t="shared" si="435"/>
        <v>6188308.1600433663</v>
      </c>
    </row>
    <row r="2637" spans="59:66" x14ac:dyDescent="0.25">
      <c r="BG2637" s="50" t="str">
        <f t="shared" si="434"/>
        <v>2022AgostoÁfrica do Sul</v>
      </c>
      <c r="BH2637" s="2">
        <v>2022</v>
      </c>
      <c r="BI2637" s="55" t="s">
        <v>61</v>
      </c>
      <c r="BJ2637" s="55" t="str">
        <f t="shared" si="436"/>
        <v>Agosto/2022</v>
      </c>
      <c r="BK2637" s="2" t="s">
        <v>42</v>
      </c>
      <c r="BL2637" s="2" t="s">
        <v>41</v>
      </c>
      <c r="BM2637" s="52" t="s">
        <v>1198</v>
      </c>
      <c r="BN2637" s="51">
        <f t="shared" si="435"/>
        <v>5063161.2218536651</v>
      </c>
    </row>
    <row r="2638" spans="59:66" x14ac:dyDescent="0.25">
      <c r="BG2638" s="50" t="str">
        <f t="shared" si="434"/>
        <v>2022AgostoOutros - África</v>
      </c>
      <c r="BH2638" s="2">
        <v>2022</v>
      </c>
      <c r="BI2638" s="55" t="s">
        <v>61</v>
      </c>
      <c r="BJ2638" s="55" t="str">
        <f t="shared" si="436"/>
        <v>Agosto/2022</v>
      </c>
      <c r="BK2638" s="2" t="s">
        <v>42</v>
      </c>
      <c r="BL2638" s="2" t="s">
        <v>1194</v>
      </c>
      <c r="BM2638" s="52" t="s">
        <v>1198</v>
      </c>
      <c r="BN2638" s="51">
        <f t="shared" si="435"/>
        <v>45568450.996682972</v>
      </c>
    </row>
    <row r="2639" spans="59:66" x14ac:dyDescent="0.25">
      <c r="BG2639" s="50" t="str">
        <f t="shared" si="434"/>
        <v>2022SetembroNigéria</v>
      </c>
      <c r="BH2639" s="2">
        <v>2022</v>
      </c>
      <c r="BI2639" s="55" t="s">
        <v>62</v>
      </c>
      <c r="BJ2639" s="55" t="str">
        <f t="shared" si="436"/>
        <v>Setembro/2022</v>
      </c>
      <c r="BK2639" s="2" t="s">
        <v>42</v>
      </c>
      <c r="BL2639" s="2" t="s">
        <v>39</v>
      </c>
      <c r="BM2639" s="52" t="s">
        <v>1198</v>
      </c>
      <c r="BN2639" s="51">
        <f t="shared" si="435"/>
        <v>13501763.258276438</v>
      </c>
    </row>
    <row r="2640" spans="59:66" x14ac:dyDescent="0.25">
      <c r="BG2640" s="50" t="str">
        <f t="shared" si="434"/>
        <v>2022SetembroEgito</v>
      </c>
      <c r="BH2640" s="2">
        <v>2022</v>
      </c>
      <c r="BI2640" s="55" t="s">
        <v>62</v>
      </c>
      <c r="BJ2640" s="55" t="str">
        <f t="shared" si="436"/>
        <v>Setembro/2022</v>
      </c>
      <c r="BK2640" s="2" t="s">
        <v>42</v>
      </c>
      <c r="BL2640" s="2" t="s">
        <v>40</v>
      </c>
      <c r="BM2640" s="52" t="s">
        <v>1198</v>
      </c>
      <c r="BN2640" s="51">
        <f t="shared" si="435"/>
        <v>6750881.6291382192</v>
      </c>
    </row>
    <row r="2641" spans="59:66" x14ac:dyDescent="0.25">
      <c r="BG2641" s="50" t="str">
        <f t="shared" si="434"/>
        <v>2022SetembroÁfrica do Sul</v>
      </c>
      <c r="BH2641" s="2">
        <v>2022</v>
      </c>
      <c r="BI2641" s="55" t="s">
        <v>62</v>
      </c>
      <c r="BJ2641" s="55" t="str">
        <f t="shared" si="436"/>
        <v>Setembro/2022</v>
      </c>
      <c r="BK2641" s="2" t="s">
        <v>42</v>
      </c>
      <c r="BL2641" s="2" t="s">
        <v>41</v>
      </c>
      <c r="BM2641" s="52" t="s">
        <v>1198</v>
      </c>
      <c r="BN2641" s="51">
        <f t="shared" si="435"/>
        <v>5625734.6909485161</v>
      </c>
    </row>
    <row r="2642" spans="59:66" x14ac:dyDescent="0.25">
      <c r="BG2642" s="50" t="str">
        <f t="shared" si="434"/>
        <v>2022SetembroOutros - África</v>
      </c>
      <c r="BH2642" s="2">
        <v>2022</v>
      </c>
      <c r="BI2642" s="55" t="s">
        <v>62</v>
      </c>
      <c r="BJ2642" s="55" t="str">
        <f t="shared" si="436"/>
        <v>Setembro/2022</v>
      </c>
      <c r="BK2642" s="2" t="s">
        <v>42</v>
      </c>
      <c r="BL2642" s="2" t="s">
        <v>1194</v>
      </c>
      <c r="BM2642" s="52" t="s">
        <v>1198</v>
      </c>
      <c r="BN2642" s="51">
        <f t="shared" si="435"/>
        <v>59070214.254959419</v>
      </c>
    </row>
    <row r="2643" spans="59:66" x14ac:dyDescent="0.25">
      <c r="BG2643" s="50" t="str">
        <f t="shared" si="434"/>
        <v>2022OutubroNigéria</v>
      </c>
      <c r="BH2643" s="2">
        <v>2022</v>
      </c>
      <c r="BI2643" s="55" t="s">
        <v>63</v>
      </c>
      <c r="BJ2643" s="55" t="str">
        <f t="shared" si="436"/>
        <v>Outubro/2022</v>
      </c>
      <c r="BK2643" s="2" t="s">
        <v>42</v>
      </c>
      <c r="BL2643" s="2" t="s">
        <v>39</v>
      </c>
      <c r="BM2643" s="52" t="s">
        <v>1198</v>
      </c>
      <c r="BN2643" s="51">
        <f t="shared" si="435"/>
        <v>14626910.19646614</v>
      </c>
    </row>
    <row r="2644" spans="59:66" x14ac:dyDescent="0.25">
      <c r="BG2644" s="50" t="str">
        <f t="shared" si="434"/>
        <v>2022OutubroEgito</v>
      </c>
      <c r="BH2644" s="2">
        <v>2022</v>
      </c>
      <c r="BI2644" s="55" t="s">
        <v>63</v>
      </c>
      <c r="BJ2644" s="55" t="str">
        <f t="shared" si="436"/>
        <v>Outubro/2022</v>
      </c>
      <c r="BK2644" s="2" t="s">
        <v>42</v>
      </c>
      <c r="BL2644" s="2" t="s">
        <v>40</v>
      </c>
      <c r="BM2644" s="52" t="s">
        <v>1198</v>
      </c>
      <c r="BN2644" s="51">
        <f t="shared" si="435"/>
        <v>7313455.0982330702</v>
      </c>
    </row>
    <row r="2645" spans="59:66" x14ac:dyDescent="0.25">
      <c r="BG2645" s="50" t="str">
        <f t="shared" si="434"/>
        <v>2022OutubroÁfrica do Sul</v>
      </c>
      <c r="BH2645" s="2">
        <v>2022</v>
      </c>
      <c r="BI2645" s="55" t="s">
        <v>63</v>
      </c>
      <c r="BJ2645" s="55" t="str">
        <f t="shared" si="436"/>
        <v>Outubro/2022</v>
      </c>
      <c r="BK2645" s="2" t="s">
        <v>42</v>
      </c>
      <c r="BL2645" s="2" t="s">
        <v>41</v>
      </c>
      <c r="BM2645" s="52" t="s">
        <v>1198</v>
      </c>
      <c r="BN2645" s="51">
        <f t="shared" si="435"/>
        <v>6188308.1600433663</v>
      </c>
    </row>
    <row r="2646" spans="59:66" x14ac:dyDescent="0.25">
      <c r="BG2646" s="50" t="str">
        <f t="shared" si="434"/>
        <v>2022OutubroOutros - África</v>
      </c>
      <c r="BH2646" s="2">
        <v>2022</v>
      </c>
      <c r="BI2646" s="55" t="s">
        <v>63</v>
      </c>
      <c r="BJ2646" s="55" t="str">
        <f t="shared" si="436"/>
        <v>Outubro/2022</v>
      </c>
      <c r="BK2646" s="2" t="s">
        <v>42</v>
      </c>
      <c r="BL2646" s="2" t="s">
        <v>1194</v>
      </c>
      <c r="BM2646" s="52" t="s">
        <v>1198</v>
      </c>
      <c r="BN2646" s="51">
        <f t="shared" si="435"/>
        <v>74259697.920520425</v>
      </c>
    </row>
    <row r="2647" spans="59:66" x14ac:dyDescent="0.25">
      <c r="BG2647" s="50" t="str">
        <f t="shared" si="434"/>
        <v>2022NovembroNigéria</v>
      </c>
      <c r="BH2647" s="2">
        <v>2022</v>
      </c>
      <c r="BI2647" s="55" t="s">
        <v>64</v>
      </c>
      <c r="BJ2647" s="55" t="str">
        <f t="shared" si="436"/>
        <v>Novembro/2022</v>
      </c>
      <c r="BK2647" s="2" t="s">
        <v>42</v>
      </c>
      <c r="BL2647" s="2" t="s">
        <v>39</v>
      </c>
      <c r="BM2647" s="52" t="s">
        <v>1198</v>
      </c>
      <c r="BN2647" s="51">
        <f t="shared" si="435"/>
        <v>15752057.134655844</v>
      </c>
    </row>
    <row r="2648" spans="59:66" x14ac:dyDescent="0.25">
      <c r="BG2648" s="50" t="str">
        <f t="shared" si="434"/>
        <v>2022NovembroEgito</v>
      </c>
      <c r="BH2648" s="2">
        <v>2022</v>
      </c>
      <c r="BI2648" s="55" t="s">
        <v>64</v>
      </c>
      <c r="BJ2648" s="55" t="str">
        <f t="shared" si="436"/>
        <v>Novembro/2022</v>
      </c>
      <c r="BK2648" s="2" t="s">
        <v>42</v>
      </c>
      <c r="BL2648" s="2" t="s">
        <v>40</v>
      </c>
      <c r="BM2648" s="52" t="s">
        <v>1198</v>
      </c>
      <c r="BN2648" s="51">
        <f t="shared" si="435"/>
        <v>7876028.5673279222</v>
      </c>
    </row>
    <row r="2649" spans="59:66" x14ac:dyDescent="0.25">
      <c r="BG2649" s="50" t="str">
        <f t="shared" si="434"/>
        <v>2022NovembroÁfrica do Sul</v>
      </c>
      <c r="BH2649" s="2">
        <v>2022</v>
      </c>
      <c r="BI2649" s="55" t="s">
        <v>64</v>
      </c>
      <c r="BJ2649" s="55" t="str">
        <f t="shared" si="436"/>
        <v>Novembro/2022</v>
      </c>
      <c r="BK2649" s="2" t="s">
        <v>42</v>
      </c>
      <c r="BL2649" s="2" t="s">
        <v>41</v>
      </c>
      <c r="BM2649" s="52" t="s">
        <v>1198</v>
      </c>
      <c r="BN2649" s="51">
        <f t="shared" si="435"/>
        <v>6750881.6291382192</v>
      </c>
    </row>
    <row r="2650" spans="59:66" x14ac:dyDescent="0.25">
      <c r="BG2650" s="50" t="str">
        <f t="shared" si="434"/>
        <v>2022NovembroOutros - África</v>
      </c>
      <c r="BH2650" s="2">
        <v>2022</v>
      </c>
      <c r="BI2650" s="55" t="s">
        <v>64</v>
      </c>
      <c r="BJ2650" s="55" t="str">
        <f t="shared" si="436"/>
        <v>Novembro/2022</v>
      </c>
      <c r="BK2650" s="2" t="s">
        <v>42</v>
      </c>
      <c r="BL2650" s="2" t="s">
        <v>1194</v>
      </c>
      <c r="BM2650" s="52" t="s">
        <v>1198</v>
      </c>
      <c r="BN2650" s="51">
        <f t="shared" si="435"/>
        <v>81291866.284206048</v>
      </c>
    </row>
    <row r="2651" spans="59:66" x14ac:dyDescent="0.25">
      <c r="BG2651" s="50" t="str">
        <f t="shared" si="434"/>
        <v>2022DezembroNigéria</v>
      </c>
      <c r="BH2651" s="2">
        <v>2022</v>
      </c>
      <c r="BI2651" s="55" t="s">
        <v>65</v>
      </c>
      <c r="BJ2651" s="55" t="str">
        <f t="shared" si="436"/>
        <v>Dezembro/2022</v>
      </c>
      <c r="BK2651" s="2" t="s">
        <v>42</v>
      </c>
      <c r="BL2651" s="2" t="s">
        <v>39</v>
      </c>
      <c r="BM2651" s="52" t="s">
        <v>1198</v>
      </c>
      <c r="BN2651" s="51">
        <f t="shared" si="435"/>
        <v>16877204.072845548</v>
      </c>
    </row>
    <row r="2652" spans="59:66" x14ac:dyDescent="0.25">
      <c r="BG2652" s="50" t="str">
        <f t="shared" si="434"/>
        <v>2022DezembroEgito</v>
      </c>
      <c r="BH2652" s="2">
        <v>2022</v>
      </c>
      <c r="BI2652" s="55" t="s">
        <v>65</v>
      </c>
      <c r="BJ2652" s="55" t="str">
        <f t="shared" si="436"/>
        <v>Dezembro/2022</v>
      </c>
      <c r="BK2652" s="2" t="s">
        <v>42</v>
      </c>
      <c r="BL2652" s="2" t="s">
        <v>40</v>
      </c>
      <c r="BM2652" s="52" t="s">
        <v>1198</v>
      </c>
      <c r="BN2652" s="51">
        <f t="shared" si="435"/>
        <v>9001175.5055176243</v>
      </c>
    </row>
    <row r="2653" spans="59:66" x14ac:dyDescent="0.25">
      <c r="BG2653" s="50" t="str">
        <f t="shared" si="434"/>
        <v>2022DezembroÁfrica do Sul</v>
      </c>
      <c r="BH2653" s="2">
        <v>2022</v>
      </c>
      <c r="BI2653" s="55" t="s">
        <v>65</v>
      </c>
      <c r="BJ2653" s="55" t="str">
        <f t="shared" si="436"/>
        <v>Dezembro/2022</v>
      </c>
      <c r="BK2653" s="2" t="s">
        <v>42</v>
      </c>
      <c r="BL2653" s="2" t="s">
        <v>41</v>
      </c>
      <c r="BM2653" s="52" t="s">
        <v>1198</v>
      </c>
      <c r="BN2653" s="51">
        <f t="shared" si="435"/>
        <v>7876028.5673279213</v>
      </c>
    </row>
    <row r="2654" spans="59:66" x14ac:dyDescent="0.25">
      <c r="BG2654" s="50" t="str">
        <f t="shared" si="434"/>
        <v>2022DezembroOutros - África</v>
      </c>
      <c r="BH2654" s="2">
        <v>2022</v>
      </c>
      <c r="BI2654" s="55" t="s">
        <v>65</v>
      </c>
      <c r="BJ2654" s="55" t="str">
        <f t="shared" si="436"/>
        <v>Dezembro/2022</v>
      </c>
      <c r="BK2654" s="2" t="s">
        <v>42</v>
      </c>
      <c r="BL2654" s="2" t="s">
        <v>1194</v>
      </c>
      <c r="BM2654" s="52" t="s">
        <v>1198</v>
      </c>
      <c r="BN2654" s="51">
        <f t="shared" si="435"/>
        <v>87480174.444249421</v>
      </c>
    </row>
    <row r="2655" spans="59:66" x14ac:dyDescent="0.25">
      <c r="BG2655" s="50" t="str">
        <f t="shared" si="434"/>
        <v>2022JaneiroNigéria</v>
      </c>
      <c r="BH2655" s="2">
        <v>2022</v>
      </c>
      <c r="BI2655" s="55" t="s">
        <v>16</v>
      </c>
      <c r="BJ2655" s="55" t="str">
        <f t="shared" si="436"/>
        <v>Janeiro/2022</v>
      </c>
      <c r="BK2655" s="2" t="s">
        <v>42</v>
      </c>
      <c r="BL2655" s="2" t="s">
        <v>39</v>
      </c>
      <c r="BM2655" s="52" t="s">
        <v>1204</v>
      </c>
      <c r="BN2655" s="51">
        <f t="shared" si="435"/>
        <v>3849024.8296035286</v>
      </c>
    </row>
    <row r="2656" spans="59:66" x14ac:dyDescent="0.25">
      <c r="BG2656" s="50" t="str">
        <f t="shared" si="434"/>
        <v>2022JaneiroEgito</v>
      </c>
      <c r="BH2656" s="2">
        <v>2022</v>
      </c>
      <c r="BI2656" s="55" t="s">
        <v>16</v>
      </c>
      <c r="BJ2656" s="55" t="str">
        <f t="shared" si="436"/>
        <v>Janeiro/2022</v>
      </c>
      <c r="BK2656" s="2" t="s">
        <v>42</v>
      </c>
      <c r="BL2656" s="2" t="s">
        <v>40</v>
      </c>
      <c r="BM2656" s="52" t="s">
        <v>1204</v>
      </c>
      <c r="BN2656" s="51">
        <f t="shared" si="435"/>
        <v>2309414.8977621165</v>
      </c>
    </row>
    <row r="2657" spans="59:66" x14ac:dyDescent="0.25">
      <c r="BG2657" s="50" t="str">
        <f t="shared" si="434"/>
        <v>2022JaneiroÁfrica do Sul</v>
      </c>
      <c r="BH2657" s="2">
        <v>2022</v>
      </c>
      <c r="BI2657" s="55" t="s">
        <v>16</v>
      </c>
      <c r="BJ2657" s="55" t="str">
        <f t="shared" si="436"/>
        <v>Janeiro/2022</v>
      </c>
      <c r="BK2657" s="2" t="s">
        <v>42</v>
      </c>
      <c r="BL2657" s="2" t="s">
        <v>41</v>
      </c>
      <c r="BM2657" s="52" t="s">
        <v>1204</v>
      </c>
      <c r="BN2657" s="51">
        <f t="shared" si="435"/>
        <v>538863.47614449402</v>
      </c>
    </row>
    <row r="2658" spans="59:66" x14ac:dyDescent="0.25">
      <c r="BG2658" s="50" t="str">
        <f t="shared" si="434"/>
        <v>2022JaneiroOutros - África</v>
      </c>
      <c r="BH2658" s="2">
        <v>2022</v>
      </c>
      <c r="BI2658" s="55" t="s">
        <v>16</v>
      </c>
      <c r="BJ2658" s="55" t="str">
        <f t="shared" si="436"/>
        <v>Janeiro/2022</v>
      </c>
      <c r="BK2658" s="2" t="s">
        <v>42</v>
      </c>
      <c r="BL2658" s="2" t="s">
        <v>1194</v>
      </c>
      <c r="BM2658" s="52" t="s">
        <v>1204</v>
      </c>
      <c r="BN2658" s="51">
        <f t="shared" si="435"/>
        <v>6088457.4577364875</v>
      </c>
    </row>
    <row r="2659" spans="59:66" x14ac:dyDescent="0.25">
      <c r="BG2659" s="50" t="str">
        <f t="shared" si="434"/>
        <v>2022FevereiroNigéria</v>
      </c>
      <c r="BH2659" s="2">
        <v>2022</v>
      </c>
      <c r="BI2659" s="55" t="s">
        <v>55</v>
      </c>
      <c r="BJ2659" s="55" t="str">
        <f t="shared" si="436"/>
        <v>Fevereiro/2022</v>
      </c>
      <c r="BK2659" s="2" t="s">
        <v>42</v>
      </c>
      <c r="BL2659" s="2" t="s">
        <v>39</v>
      </c>
      <c r="BM2659" s="52" t="s">
        <v>1204</v>
      </c>
      <c r="BN2659" s="51">
        <f t="shared" si="435"/>
        <v>3997767.903331507</v>
      </c>
    </row>
    <row r="2660" spans="59:66" x14ac:dyDescent="0.25">
      <c r="BG2660" s="50" t="str">
        <f t="shared" si="434"/>
        <v>2022FevereiroEgito</v>
      </c>
      <c r="BH2660" s="2">
        <v>2022</v>
      </c>
      <c r="BI2660" s="55" t="s">
        <v>55</v>
      </c>
      <c r="BJ2660" s="55" t="str">
        <f t="shared" si="436"/>
        <v>Fevereiro/2022</v>
      </c>
      <c r="BK2660" s="2" t="s">
        <v>42</v>
      </c>
      <c r="BL2660" s="2" t="s">
        <v>40</v>
      </c>
      <c r="BM2660" s="52" t="s">
        <v>1204</v>
      </c>
      <c r="BN2660" s="51">
        <f t="shared" si="435"/>
        <v>2460164.86358862</v>
      </c>
    </row>
    <row r="2661" spans="59:66" x14ac:dyDescent="0.25">
      <c r="BG2661" s="50" t="str">
        <f t="shared" si="434"/>
        <v>2022FevereiroÁfrica do Sul</v>
      </c>
      <c r="BH2661" s="2">
        <v>2022</v>
      </c>
      <c r="BI2661" s="55" t="s">
        <v>55</v>
      </c>
      <c r="BJ2661" s="55" t="str">
        <f t="shared" si="436"/>
        <v>Fevereiro/2022</v>
      </c>
      <c r="BK2661" s="2" t="s">
        <v>42</v>
      </c>
      <c r="BL2661" s="2" t="s">
        <v>41</v>
      </c>
      <c r="BM2661" s="52" t="s">
        <v>1204</v>
      </c>
      <c r="BN2661" s="51">
        <f t="shared" si="435"/>
        <v>615041.21589715499</v>
      </c>
    </row>
    <row r="2662" spans="59:66" x14ac:dyDescent="0.25">
      <c r="BG2662" s="50" t="str">
        <f t="shared" si="434"/>
        <v>2022FevereiroOutros - África</v>
      </c>
      <c r="BH2662" s="2">
        <v>2022</v>
      </c>
      <c r="BI2662" s="55" t="s">
        <v>55</v>
      </c>
      <c r="BJ2662" s="55" t="str">
        <f t="shared" si="436"/>
        <v>Fevereiro/2022</v>
      </c>
      <c r="BK2662" s="2" t="s">
        <v>42</v>
      </c>
      <c r="BL2662" s="2" t="s">
        <v>1194</v>
      </c>
      <c r="BM2662" s="52" t="s">
        <v>1204</v>
      </c>
      <c r="BN2662" s="51">
        <f t="shared" si="435"/>
        <v>6224217.104879207</v>
      </c>
    </row>
    <row r="2663" spans="59:66" x14ac:dyDescent="0.25">
      <c r="BG2663" s="50" t="str">
        <f t="shared" si="434"/>
        <v>2022MarçoNigéria</v>
      </c>
      <c r="BH2663" s="2">
        <v>2022</v>
      </c>
      <c r="BI2663" s="55" t="s">
        <v>56</v>
      </c>
      <c r="BJ2663" s="55" t="str">
        <f t="shared" si="436"/>
        <v>Março/2022</v>
      </c>
      <c r="BK2663" s="2" t="s">
        <v>42</v>
      </c>
      <c r="BL2663" s="2" t="s">
        <v>39</v>
      </c>
      <c r="BM2663" s="52" t="s">
        <v>1204</v>
      </c>
      <c r="BN2663" s="51">
        <f t="shared" si="435"/>
        <v>4139301.2944863783</v>
      </c>
    </row>
    <row r="2664" spans="59:66" x14ac:dyDescent="0.25">
      <c r="BG2664" s="50" t="str">
        <f t="shared" si="434"/>
        <v>2022MarçoEgito</v>
      </c>
      <c r="BH2664" s="2">
        <v>2022</v>
      </c>
      <c r="BI2664" s="55" t="s">
        <v>56</v>
      </c>
      <c r="BJ2664" s="55" t="str">
        <f t="shared" si="436"/>
        <v>Março/2022</v>
      </c>
      <c r="BK2664" s="2" t="s">
        <v>42</v>
      </c>
      <c r="BL2664" s="2" t="s">
        <v>40</v>
      </c>
      <c r="BM2664" s="52" t="s">
        <v>1204</v>
      </c>
      <c r="BN2664" s="51">
        <f t="shared" si="435"/>
        <v>2606226.7409729045</v>
      </c>
    </row>
    <row r="2665" spans="59:66" x14ac:dyDescent="0.25">
      <c r="BG2665" s="50" t="str">
        <f t="shared" si="434"/>
        <v>2022MarçoÁfrica do Sul</v>
      </c>
      <c r="BH2665" s="2">
        <v>2022</v>
      </c>
      <c r="BI2665" s="55" t="s">
        <v>56</v>
      </c>
      <c r="BJ2665" s="55" t="str">
        <f t="shared" si="436"/>
        <v>Março/2022</v>
      </c>
      <c r="BK2665" s="2" t="s">
        <v>42</v>
      </c>
      <c r="BL2665" s="2" t="s">
        <v>41</v>
      </c>
      <c r="BM2665" s="52" t="s">
        <v>1204</v>
      </c>
      <c r="BN2665" s="51">
        <f t="shared" si="435"/>
        <v>689883.54908106313</v>
      </c>
    </row>
    <row r="2666" spans="59:66" x14ac:dyDescent="0.25">
      <c r="BG2666" s="50" t="str">
        <f t="shared" si="434"/>
        <v>2022MarçoOutros - África</v>
      </c>
      <c r="BH2666" s="2">
        <v>2022</v>
      </c>
      <c r="BI2666" s="55" t="s">
        <v>56</v>
      </c>
      <c r="BJ2666" s="55" t="str">
        <f t="shared" si="436"/>
        <v>Março/2022</v>
      </c>
      <c r="BK2666" s="2" t="s">
        <v>42</v>
      </c>
      <c r="BL2666" s="2" t="s">
        <v>1194</v>
      </c>
      <c r="BM2666" s="52" t="s">
        <v>1204</v>
      </c>
      <c r="BN2666" s="51">
        <f t="shared" si="435"/>
        <v>6373209.9296060093</v>
      </c>
    </row>
    <row r="2667" spans="59:66" x14ac:dyDescent="0.25">
      <c r="BG2667" s="50" t="str">
        <f t="shared" si="434"/>
        <v>2022AbrilNigéria</v>
      </c>
      <c r="BH2667" s="2">
        <v>2022</v>
      </c>
      <c r="BI2667" s="55" t="s">
        <v>57</v>
      </c>
      <c r="BJ2667" s="55" t="str">
        <f t="shared" si="436"/>
        <v>Abril/2022</v>
      </c>
      <c r="BK2667" s="2" t="s">
        <v>42</v>
      </c>
      <c r="BL2667" s="2" t="s">
        <v>39</v>
      </c>
      <c r="BM2667" s="52" t="s">
        <v>1204</v>
      </c>
      <c r="BN2667" s="51">
        <f t="shared" si="435"/>
        <v>4275818.7424965668</v>
      </c>
    </row>
    <row r="2668" spans="59:66" x14ac:dyDescent="0.25">
      <c r="BG2668" s="50" t="str">
        <f t="shared" si="434"/>
        <v>2022AbrilEgito</v>
      </c>
      <c r="BH2668" s="2">
        <v>2022</v>
      </c>
      <c r="BI2668" s="55" t="s">
        <v>57</v>
      </c>
      <c r="BJ2668" s="55" t="str">
        <f t="shared" si="436"/>
        <v>Abril/2022</v>
      </c>
      <c r="BK2668" s="2" t="s">
        <v>42</v>
      </c>
      <c r="BL2668" s="2" t="s">
        <v>40</v>
      </c>
      <c r="BM2668" s="52" t="s">
        <v>1204</v>
      </c>
      <c r="BN2668" s="51">
        <f t="shared" si="435"/>
        <v>2748740.6201763642</v>
      </c>
    </row>
    <row r="2669" spans="59:66" x14ac:dyDescent="0.25">
      <c r="BG2669" s="50" t="str">
        <f t="shared" si="434"/>
        <v>2022AbrilÁfrica do Sul</v>
      </c>
      <c r="BH2669" s="2">
        <v>2022</v>
      </c>
      <c r="BI2669" s="55" t="s">
        <v>57</v>
      </c>
      <c r="BJ2669" s="55" t="str">
        <f t="shared" si="436"/>
        <v>Abril/2022</v>
      </c>
      <c r="BK2669" s="2" t="s">
        <v>42</v>
      </c>
      <c r="BL2669" s="2" t="s">
        <v>41</v>
      </c>
      <c r="BM2669" s="52" t="s">
        <v>1204</v>
      </c>
      <c r="BN2669" s="51">
        <f t="shared" si="435"/>
        <v>763539.06116010121</v>
      </c>
    </row>
    <row r="2670" spans="59:66" x14ac:dyDescent="0.25">
      <c r="BG2670" s="50" t="str">
        <f t="shared" si="434"/>
        <v>2022AbrilOutros - África</v>
      </c>
      <c r="BH2670" s="2">
        <v>2022</v>
      </c>
      <c r="BI2670" s="55" t="s">
        <v>57</v>
      </c>
      <c r="BJ2670" s="55" t="str">
        <f t="shared" si="436"/>
        <v>Abril/2022</v>
      </c>
      <c r="BK2670" s="2" t="s">
        <v>42</v>
      </c>
      <c r="BL2670" s="2" t="s">
        <v>1194</v>
      </c>
      <c r="BM2670" s="52" t="s">
        <v>1204</v>
      </c>
      <c r="BN2670" s="51">
        <f t="shared" si="435"/>
        <v>6531953.5167631889</v>
      </c>
    </row>
    <row r="2671" spans="59:66" x14ac:dyDescent="0.25">
      <c r="BG2671" s="50" t="str">
        <f t="shared" si="434"/>
        <v>2022MaioNigéria</v>
      </c>
      <c r="BH2671" s="2">
        <v>2022</v>
      </c>
      <c r="BI2671" s="55" t="s">
        <v>58</v>
      </c>
      <c r="BJ2671" s="55" t="str">
        <f t="shared" si="436"/>
        <v>Maio/2022</v>
      </c>
      <c r="BK2671" s="2" t="s">
        <v>42</v>
      </c>
      <c r="BL2671" s="2" t="s">
        <v>39</v>
      </c>
      <c r="BM2671" s="52" t="s">
        <v>1204</v>
      </c>
      <c r="BN2671" s="51">
        <f t="shared" si="435"/>
        <v>4408755.385561483</v>
      </c>
    </row>
    <row r="2672" spans="59:66" x14ac:dyDescent="0.25">
      <c r="BG2672" s="50" t="str">
        <f t="shared" si="434"/>
        <v>2022MaioEgito</v>
      </c>
      <c r="BH2672" s="2">
        <v>2022</v>
      </c>
      <c r="BI2672" s="55" t="s">
        <v>58</v>
      </c>
      <c r="BJ2672" s="55" t="str">
        <f t="shared" si="436"/>
        <v>Maio/2022</v>
      </c>
      <c r="BK2672" s="2" t="s">
        <v>42</v>
      </c>
      <c r="BL2672" s="2" t="s">
        <v>40</v>
      </c>
      <c r="BM2672" s="52" t="s">
        <v>1204</v>
      </c>
      <c r="BN2672" s="51">
        <f t="shared" si="435"/>
        <v>2888494.9077816615</v>
      </c>
    </row>
    <row r="2673" spans="59:66" x14ac:dyDescent="0.25">
      <c r="BG2673" s="50" t="str">
        <f t="shared" si="434"/>
        <v>2022MaioÁfrica do Sul</v>
      </c>
      <c r="BH2673" s="2">
        <v>2022</v>
      </c>
      <c r="BI2673" s="55" t="s">
        <v>58</v>
      </c>
      <c r="BJ2673" s="55" t="str">
        <f t="shared" si="436"/>
        <v>Maio/2022</v>
      </c>
      <c r="BK2673" s="2" t="s">
        <v>42</v>
      </c>
      <c r="BL2673" s="2" t="s">
        <v>41</v>
      </c>
      <c r="BM2673" s="52" t="s">
        <v>1204</v>
      </c>
      <c r="BN2673" s="51">
        <f t="shared" si="435"/>
        <v>836143.26277890208</v>
      </c>
    </row>
    <row r="2674" spans="59:66" x14ac:dyDescent="0.25">
      <c r="BG2674" s="50" t="str">
        <f t="shared" si="434"/>
        <v>2022MaioOutros - África</v>
      </c>
      <c r="BH2674" s="2">
        <v>2022</v>
      </c>
      <c r="BI2674" s="55" t="s">
        <v>58</v>
      </c>
      <c r="BJ2674" s="55" t="str">
        <f t="shared" si="436"/>
        <v>Maio/2022</v>
      </c>
      <c r="BK2674" s="2" t="s">
        <v>42</v>
      </c>
      <c r="BL2674" s="2" t="s">
        <v>1194</v>
      </c>
      <c r="BM2674" s="52" t="s">
        <v>1204</v>
      </c>
      <c r="BN2674" s="51">
        <f t="shared" si="435"/>
        <v>6698088.8109240383</v>
      </c>
    </row>
    <row r="2675" spans="59:66" x14ac:dyDescent="0.25">
      <c r="BG2675" s="50" t="str">
        <f t="shared" si="434"/>
        <v>2022JunhoNigéria</v>
      </c>
      <c r="BH2675" s="2">
        <v>2022</v>
      </c>
      <c r="BI2675" s="55" t="s">
        <v>59</v>
      </c>
      <c r="BJ2675" s="55" t="str">
        <f t="shared" si="436"/>
        <v>Junho/2022</v>
      </c>
      <c r="BK2675" s="2" t="s">
        <v>42</v>
      </c>
      <c r="BL2675" s="2" t="s">
        <v>39</v>
      </c>
      <c r="BM2675" s="52" t="s">
        <v>1204</v>
      </c>
      <c r="BN2675" s="51">
        <f t="shared" si="435"/>
        <v>4539081.3434916073</v>
      </c>
    </row>
    <row r="2676" spans="59:66" x14ac:dyDescent="0.25">
      <c r="BG2676" s="50" t="str">
        <f t="shared" si="434"/>
        <v>2022JunhoEgito</v>
      </c>
      <c r="BH2676" s="2">
        <v>2022</v>
      </c>
      <c r="BI2676" s="55" t="s">
        <v>59</v>
      </c>
      <c r="BJ2676" s="55" t="str">
        <f t="shared" si="436"/>
        <v>Junho/2022</v>
      </c>
      <c r="BK2676" s="2" t="s">
        <v>42</v>
      </c>
      <c r="BL2676" s="2" t="s">
        <v>40</v>
      </c>
      <c r="BM2676" s="52" t="s">
        <v>1204</v>
      </c>
      <c r="BN2676" s="51">
        <f t="shared" si="435"/>
        <v>3026054.2289944049</v>
      </c>
    </row>
    <row r="2677" spans="59:66" x14ac:dyDescent="0.25">
      <c r="BG2677" s="50" t="str">
        <f t="shared" si="434"/>
        <v>2022JunhoÁfrica do Sul</v>
      </c>
      <c r="BH2677" s="2">
        <v>2022</v>
      </c>
      <c r="BI2677" s="55" t="s">
        <v>59</v>
      </c>
      <c r="BJ2677" s="55" t="str">
        <f t="shared" si="436"/>
        <v>Junho/2022</v>
      </c>
      <c r="BK2677" s="2" t="s">
        <v>42</v>
      </c>
      <c r="BL2677" s="2" t="s">
        <v>41</v>
      </c>
      <c r="BM2677" s="52" t="s">
        <v>1204</v>
      </c>
      <c r="BN2677" s="51">
        <f t="shared" si="435"/>
        <v>907816.26869832131</v>
      </c>
    </row>
    <row r="2678" spans="59:66" x14ac:dyDescent="0.25">
      <c r="BG2678" s="50" t="str">
        <f t="shared" si="434"/>
        <v>2022JunhoOutros - África</v>
      </c>
      <c r="BH2678" s="2">
        <v>2022</v>
      </c>
      <c r="BI2678" s="55" t="s">
        <v>59</v>
      </c>
      <c r="BJ2678" s="55" t="str">
        <f t="shared" si="436"/>
        <v>Junho/2022</v>
      </c>
      <c r="BK2678" s="2" t="s">
        <v>42</v>
      </c>
      <c r="BL2678" s="2" t="s">
        <v>1194</v>
      </c>
      <c r="BM2678" s="52" t="s">
        <v>1204</v>
      </c>
      <c r="BN2678" s="51">
        <f t="shared" si="435"/>
        <v>6869960.952311621</v>
      </c>
    </row>
    <row r="2679" spans="59:66" x14ac:dyDescent="0.25">
      <c r="BG2679" s="50" t="str">
        <f t="shared" si="434"/>
        <v>2022JulhoNigéria</v>
      </c>
      <c r="BH2679" s="2">
        <v>2022</v>
      </c>
      <c r="BI2679" s="55" t="s">
        <v>60</v>
      </c>
      <c r="BJ2679" s="55" t="str">
        <f t="shared" si="436"/>
        <v>Julho/2022</v>
      </c>
      <c r="BK2679" s="2" t="s">
        <v>42</v>
      </c>
      <c r="BL2679" s="2" t="s">
        <v>39</v>
      </c>
      <c r="BM2679" s="52" t="s">
        <v>1204</v>
      </c>
      <c r="BN2679" s="51">
        <f t="shared" si="435"/>
        <v>1125146.9381897033</v>
      </c>
    </row>
    <row r="2680" spans="59:66" x14ac:dyDescent="0.25">
      <c r="BG2680" s="50" t="str">
        <f t="shared" si="434"/>
        <v>2022JulhoEgito</v>
      </c>
      <c r="BH2680" s="2">
        <v>2022</v>
      </c>
      <c r="BI2680" s="55" t="s">
        <v>60</v>
      </c>
      <c r="BJ2680" s="55" t="str">
        <f t="shared" si="436"/>
        <v>Julho/2022</v>
      </c>
      <c r="BK2680" s="2" t="s">
        <v>42</v>
      </c>
      <c r="BL2680" s="2" t="s">
        <v>40</v>
      </c>
      <c r="BM2680" s="52" t="s">
        <v>1204</v>
      </c>
      <c r="BN2680" s="51">
        <f t="shared" si="435"/>
        <v>562573.46909485164</v>
      </c>
    </row>
    <row r="2681" spans="59:66" x14ac:dyDescent="0.25">
      <c r="BG2681" s="50" t="str">
        <f t="shared" si="434"/>
        <v>2022JulhoÁfrica do Sul</v>
      </c>
      <c r="BH2681" s="2">
        <v>2022</v>
      </c>
      <c r="BI2681" s="55" t="s">
        <v>60</v>
      </c>
      <c r="BJ2681" s="55" t="str">
        <f t="shared" si="436"/>
        <v>Julho/2022</v>
      </c>
      <c r="BK2681" s="2" t="s">
        <v>42</v>
      </c>
      <c r="BL2681" s="2" t="s">
        <v>41</v>
      </c>
      <c r="BM2681" s="52" t="s">
        <v>1204</v>
      </c>
      <c r="BN2681" s="51">
        <f t="shared" si="435"/>
        <v>337544.08145691094</v>
      </c>
    </row>
    <row r="2682" spans="59:66" x14ac:dyDescent="0.25">
      <c r="BG2682" s="50" t="str">
        <f t="shared" si="434"/>
        <v>2022JulhoOutros - África</v>
      </c>
      <c r="BH2682" s="2">
        <v>2022</v>
      </c>
      <c r="BI2682" s="55" t="s">
        <v>60</v>
      </c>
      <c r="BJ2682" s="55" t="str">
        <f t="shared" si="436"/>
        <v>Julho/2022</v>
      </c>
      <c r="BK2682" s="2" t="s">
        <v>42</v>
      </c>
      <c r="BL2682" s="2" t="s">
        <v>1194</v>
      </c>
      <c r="BM2682" s="52" t="s">
        <v>1204</v>
      </c>
      <c r="BN2682" s="51">
        <f t="shared" si="435"/>
        <v>1350176.325827644</v>
      </c>
    </row>
    <row r="2683" spans="59:66" x14ac:dyDescent="0.25">
      <c r="BG2683" s="50" t="str">
        <f t="shared" si="434"/>
        <v>2022AgostoNigéria</v>
      </c>
      <c r="BH2683" s="2">
        <v>2022</v>
      </c>
      <c r="BI2683" s="55" t="s">
        <v>61</v>
      </c>
      <c r="BJ2683" s="55" t="str">
        <f t="shared" si="436"/>
        <v>Agosto/2022</v>
      </c>
      <c r="BK2683" s="2" t="s">
        <v>42</v>
      </c>
      <c r="BL2683" s="2" t="s">
        <v>39</v>
      </c>
      <c r="BM2683" s="52" t="s">
        <v>1204</v>
      </c>
      <c r="BN2683" s="51">
        <f t="shared" si="435"/>
        <v>1350176.3258276437</v>
      </c>
    </row>
    <row r="2684" spans="59:66" x14ac:dyDescent="0.25">
      <c r="BG2684" s="50" t="str">
        <f t="shared" si="434"/>
        <v>2022AgostoEgito</v>
      </c>
      <c r="BH2684" s="2">
        <v>2022</v>
      </c>
      <c r="BI2684" s="55" t="s">
        <v>61</v>
      </c>
      <c r="BJ2684" s="55" t="str">
        <f t="shared" si="436"/>
        <v>Agosto/2022</v>
      </c>
      <c r="BK2684" s="2" t="s">
        <v>42</v>
      </c>
      <c r="BL2684" s="2" t="s">
        <v>40</v>
      </c>
      <c r="BM2684" s="52" t="s">
        <v>1204</v>
      </c>
      <c r="BN2684" s="51">
        <f t="shared" si="435"/>
        <v>675088.16291382187</v>
      </c>
    </row>
    <row r="2685" spans="59:66" x14ac:dyDescent="0.25">
      <c r="BG2685" s="50" t="str">
        <f t="shared" si="434"/>
        <v>2022AgostoÁfrica do Sul</v>
      </c>
      <c r="BH2685" s="2">
        <v>2022</v>
      </c>
      <c r="BI2685" s="55" t="s">
        <v>61</v>
      </c>
      <c r="BJ2685" s="55" t="str">
        <f t="shared" si="436"/>
        <v>Agosto/2022</v>
      </c>
      <c r="BK2685" s="2" t="s">
        <v>42</v>
      </c>
      <c r="BL2685" s="2" t="s">
        <v>41</v>
      </c>
      <c r="BM2685" s="52" t="s">
        <v>1204</v>
      </c>
      <c r="BN2685" s="51">
        <f t="shared" si="435"/>
        <v>450058.77527588129</v>
      </c>
    </row>
    <row r="2686" spans="59:66" x14ac:dyDescent="0.25">
      <c r="BG2686" s="50" t="str">
        <f t="shared" si="434"/>
        <v>2022AgostoOutros - África</v>
      </c>
      <c r="BH2686" s="2">
        <v>2022</v>
      </c>
      <c r="BI2686" s="55" t="s">
        <v>61</v>
      </c>
      <c r="BJ2686" s="55" t="str">
        <f t="shared" si="436"/>
        <v>Agosto/2022</v>
      </c>
      <c r="BK2686" s="2" t="s">
        <v>42</v>
      </c>
      <c r="BL2686" s="2" t="s">
        <v>1194</v>
      </c>
      <c r="BM2686" s="52" t="s">
        <v>1204</v>
      </c>
      <c r="BN2686" s="51">
        <f t="shared" si="435"/>
        <v>1125146.938189703</v>
      </c>
    </row>
    <row r="2687" spans="59:66" x14ac:dyDescent="0.25">
      <c r="BG2687" s="50" t="str">
        <f t="shared" si="434"/>
        <v>2022SetembroNigéria</v>
      </c>
      <c r="BH2687" s="2">
        <v>2022</v>
      </c>
      <c r="BI2687" s="55" t="s">
        <v>62</v>
      </c>
      <c r="BJ2687" s="55" t="str">
        <f t="shared" si="436"/>
        <v>Setembro/2022</v>
      </c>
      <c r="BK2687" s="2" t="s">
        <v>42</v>
      </c>
      <c r="BL2687" s="2" t="s">
        <v>39</v>
      </c>
      <c r="BM2687" s="52" t="s">
        <v>1204</v>
      </c>
      <c r="BN2687" s="51">
        <f t="shared" si="435"/>
        <v>1575205.7134655844</v>
      </c>
    </row>
    <row r="2688" spans="59:66" x14ac:dyDescent="0.25">
      <c r="BG2688" s="50" t="str">
        <f t="shared" si="434"/>
        <v>2022SetembroEgito</v>
      </c>
      <c r="BH2688" s="2">
        <v>2022</v>
      </c>
      <c r="BI2688" s="55" t="s">
        <v>62</v>
      </c>
      <c r="BJ2688" s="55" t="str">
        <f t="shared" si="436"/>
        <v>Setembro/2022</v>
      </c>
      <c r="BK2688" s="2" t="s">
        <v>42</v>
      </c>
      <c r="BL2688" s="2" t="s">
        <v>40</v>
      </c>
      <c r="BM2688" s="52" t="s">
        <v>1204</v>
      </c>
      <c r="BN2688" s="51">
        <f t="shared" si="435"/>
        <v>787602.85673279222</v>
      </c>
    </row>
    <row r="2689" spans="59:66" x14ac:dyDescent="0.25">
      <c r="BG2689" s="50" t="str">
        <f t="shared" si="434"/>
        <v>2022SetembroÁfrica do Sul</v>
      </c>
      <c r="BH2689" s="2">
        <v>2022</v>
      </c>
      <c r="BI2689" s="55" t="s">
        <v>62</v>
      </c>
      <c r="BJ2689" s="55" t="str">
        <f t="shared" si="436"/>
        <v>Setembro/2022</v>
      </c>
      <c r="BK2689" s="2" t="s">
        <v>42</v>
      </c>
      <c r="BL2689" s="2" t="s">
        <v>41</v>
      </c>
      <c r="BM2689" s="52" t="s">
        <v>1204</v>
      </c>
      <c r="BN2689" s="51">
        <f t="shared" si="435"/>
        <v>562573.46909485164</v>
      </c>
    </row>
    <row r="2690" spans="59:66" x14ac:dyDescent="0.25">
      <c r="BG2690" s="50" t="str">
        <f t="shared" si="434"/>
        <v>2022SetembroOutros - África</v>
      </c>
      <c r="BH2690" s="2">
        <v>2022</v>
      </c>
      <c r="BI2690" s="55" t="s">
        <v>62</v>
      </c>
      <c r="BJ2690" s="55" t="str">
        <f t="shared" si="436"/>
        <v>Setembro/2022</v>
      </c>
      <c r="BK2690" s="2" t="s">
        <v>42</v>
      </c>
      <c r="BL2690" s="2" t="s">
        <v>1194</v>
      </c>
      <c r="BM2690" s="52" t="s">
        <v>1204</v>
      </c>
      <c r="BN2690" s="51">
        <f t="shared" si="435"/>
        <v>1012632.2443707328</v>
      </c>
    </row>
    <row r="2691" spans="59:66" x14ac:dyDescent="0.25">
      <c r="BG2691" s="50" t="str">
        <f t="shared" ref="BG2691:BG2754" si="437">BH2691&amp;BI2691&amp;BL2691</f>
        <v>2022OutubroNigéria</v>
      </c>
      <c r="BH2691" s="2">
        <v>2022</v>
      </c>
      <c r="BI2691" s="55" t="s">
        <v>63</v>
      </c>
      <c r="BJ2691" s="55" t="str">
        <f t="shared" si="436"/>
        <v>Outubro/2022</v>
      </c>
      <c r="BK2691" s="2" t="s">
        <v>42</v>
      </c>
      <c r="BL2691" s="2" t="s">
        <v>39</v>
      </c>
      <c r="BM2691" s="52" t="s">
        <v>1204</v>
      </c>
      <c r="BN2691" s="51">
        <f t="shared" ref="BN2691:BN2754" si="438">VLOOKUP(BG2691,AC:AQ,VLOOKUP(BM2691,$BP$2:$BQ$16,2,FALSE),FALSE)</f>
        <v>1800235.1011035249</v>
      </c>
    </row>
    <row r="2692" spans="59:66" x14ac:dyDescent="0.25">
      <c r="BG2692" s="50" t="str">
        <f t="shared" si="437"/>
        <v>2022OutubroEgito</v>
      </c>
      <c r="BH2692" s="2">
        <v>2022</v>
      </c>
      <c r="BI2692" s="55" t="s">
        <v>63</v>
      </c>
      <c r="BJ2692" s="55" t="str">
        <f t="shared" ref="BJ2692:BJ2755" si="439">BI2692&amp;"/"&amp;BH2692</f>
        <v>Outubro/2022</v>
      </c>
      <c r="BK2692" s="2" t="s">
        <v>42</v>
      </c>
      <c r="BL2692" s="2" t="s">
        <v>40</v>
      </c>
      <c r="BM2692" s="52" t="s">
        <v>1204</v>
      </c>
      <c r="BN2692" s="51">
        <f t="shared" si="438"/>
        <v>900117.55055176246</v>
      </c>
    </row>
    <row r="2693" spans="59:66" x14ac:dyDescent="0.25">
      <c r="BG2693" s="50" t="str">
        <f t="shared" si="437"/>
        <v>2022OutubroÁfrica do Sul</v>
      </c>
      <c r="BH2693" s="2">
        <v>2022</v>
      </c>
      <c r="BI2693" s="55" t="s">
        <v>63</v>
      </c>
      <c r="BJ2693" s="55" t="str">
        <f t="shared" si="439"/>
        <v>Outubro/2022</v>
      </c>
      <c r="BK2693" s="2" t="s">
        <v>42</v>
      </c>
      <c r="BL2693" s="2" t="s">
        <v>41</v>
      </c>
      <c r="BM2693" s="52" t="s">
        <v>1204</v>
      </c>
      <c r="BN2693" s="51">
        <f t="shared" si="438"/>
        <v>675088.16291382187</v>
      </c>
    </row>
    <row r="2694" spans="59:66" x14ac:dyDescent="0.25">
      <c r="BG2694" s="50" t="str">
        <f t="shared" si="437"/>
        <v>2022OutubroOutros - África</v>
      </c>
      <c r="BH2694" s="2">
        <v>2022</v>
      </c>
      <c r="BI2694" s="55" t="s">
        <v>63</v>
      </c>
      <c r="BJ2694" s="55" t="str">
        <f t="shared" si="439"/>
        <v>Outubro/2022</v>
      </c>
      <c r="BK2694" s="2" t="s">
        <v>42</v>
      </c>
      <c r="BL2694" s="2" t="s">
        <v>1194</v>
      </c>
      <c r="BM2694" s="52" t="s">
        <v>1204</v>
      </c>
      <c r="BN2694" s="51">
        <f t="shared" si="438"/>
        <v>1012632.2443707329</v>
      </c>
    </row>
    <row r="2695" spans="59:66" x14ac:dyDescent="0.25">
      <c r="BG2695" s="50" t="str">
        <f t="shared" si="437"/>
        <v>2022NovembroNigéria</v>
      </c>
      <c r="BH2695" s="2">
        <v>2022</v>
      </c>
      <c r="BI2695" s="55" t="s">
        <v>64</v>
      </c>
      <c r="BJ2695" s="55" t="str">
        <f t="shared" si="439"/>
        <v>Novembro/2022</v>
      </c>
      <c r="BK2695" s="2" t="s">
        <v>42</v>
      </c>
      <c r="BL2695" s="2" t="s">
        <v>39</v>
      </c>
      <c r="BM2695" s="52" t="s">
        <v>1204</v>
      </c>
      <c r="BN2695" s="51">
        <f t="shared" si="438"/>
        <v>2025264.4887414658</v>
      </c>
    </row>
    <row r="2696" spans="59:66" x14ac:dyDescent="0.25">
      <c r="BG2696" s="50" t="str">
        <f t="shared" si="437"/>
        <v>2022NovembroEgito</v>
      </c>
      <c r="BH2696" s="2">
        <v>2022</v>
      </c>
      <c r="BI2696" s="55" t="s">
        <v>64</v>
      </c>
      <c r="BJ2696" s="55" t="str">
        <f t="shared" si="439"/>
        <v>Novembro/2022</v>
      </c>
      <c r="BK2696" s="2" t="s">
        <v>42</v>
      </c>
      <c r="BL2696" s="2" t="s">
        <v>40</v>
      </c>
      <c r="BM2696" s="52" t="s">
        <v>1204</v>
      </c>
      <c r="BN2696" s="51">
        <f t="shared" si="438"/>
        <v>1012632.2443707329</v>
      </c>
    </row>
    <row r="2697" spans="59:66" x14ac:dyDescent="0.25">
      <c r="BG2697" s="50" t="str">
        <f t="shared" si="437"/>
        <v>2022NovembroÁfrica do Sul</v>
      </c>
      <c r="BH2697" s="2">
        <v>2022</v>
      </c>
      <c r="BI2697" s="55" t="s">
        <v>64</v>
      </c>
      <c r="BJ2697" s="55" t="str">
        <f t="shared" si="439"/>
        <v>Novembro/2022</v>
      </c>
      <c r="BK2697" s="2" t="s">
        <v>42</v>
      </c>
      <c r="BL2697" s="2" t="s">
        <v>41</v>
      </c>
      <c r="BM2697" s="52" t="s">
        <v>1204</v>
      </c>
      <c r="BN2697" s="51">
        <f t="shared" si="438"/>
        <v>787602.85673279222</v>
      </c>
    </row>
    <row r="2698" spans="59:66" x14ac:dyDescent="0.25">
      <c r="BG2698" s="50" t="str">
        <f t="shared" si="437"/>
        <v>2022NovembroOutros - África</v>
      </c>
      <c r="BH2698" s="2">
        <v>2022</v>
      </c>
      <c r="BI2698" s="55" t="s">
        <v>64</v>
      </c>
      <c r="BJ2698" s="55" t="str">
        <f t="shared" si="439"/>
        <v>Novembro/2022</v>
      </c>
      <c r="BK2698" s="2" t="s">
        <v>42</v>
      </c>
      <c r="BL2698" s="2" t="s">
        <v>1194</v>
      </c>
      <c r="BM2698" s="52" t="s">
        <v>1204</v>
      </c>
      <c r="BN2698" s="51">
        <f t="shared" si="438"/>
        <v>1125146.938189703</v>
      </c>
    </row>
    <row r="2699" spans="59:66" x14ac:dyDescent="0.25">
      <c r="BG2699" s="50" t="str">
        <f t="shared" si="437"/>
        <v>2022DezembroNigéria</v>
      </c>
      <c r="BH2699" s="2">
        <v>2022</v>
      </c>
      <c r="BI2699" s="55" t="s">
        <v>65</v>
      </c>
      <c r="BJ2699" s="55" t="str">
        <f t="shared" si="439"/>
        <v>Dezembro/2022</v>
      </c>
      <c r="BK2699" s="2" t="s">
        <v>42</v>
      </c>
      <c r="BL2699" s="2" t="s">
        <v>39</v>
      </c>
      <c r="BM2699" s="52" t="s">
        <v>1204</v>
      </c>
      <c r="BN2699" s="51">
        <f t="shared" si="438"/>
        <v>2250293.8763794061</v>
      </c>
    </row>
    <row r="2700" spans="59:66" x14ac:dyDescent="0.25">
      <c r="BG2700" s="50" t="str">
        <f t="shared" si="437"/>
        <v>2022DezembroEgito</v>
      </c>
      <c r="BH2700" s="2">
        <v>2022</v>
      </c>
      <c r="BI2700" s="55" t="s">
        <v>65</v>
      </c>
      <c r="BJ2700" s="55" t="str">
        <f t="shared" si="439"/>
        <v>Dezembro/2022</v>
      </c>
      <c r="BK2700" s="2" t="s">
        <v>42</v>
      </c>
      <c r="BL2700" s="2" t="s">
        <v>40</v>
      </c>
      <c r="BM2700" s="52" t="s">
        <v>1204</v>
      </c>
      <c r="BN2700" s="51">
        <f t="shared" si="438"/>
        <v>1125146.938189703</v>
      </c>
    </row>
    <row r="2701" spans="59:66" x14ac:dyDescent="0.25">
      <c r="BG2701" s="50" t="str">
        <f t="shared" si="437"/>
        <v>2022DezembroÁfrica do Sul</v>
      </c>
      <c r="BH2701" s="2">
        <v>2022</v>
      </c>
      <c r="BI2701" s="55" t="s">
        <v>65</v>
      </c>
      <c r="BJ2701" s="55" t="str">
        <f t="shared" si="439"/>
        <v>Dezembro/2022</v>
      </c>
      <c r="BK2701" s="2" t="s">
        <v>42</v>
      </c>
      <c r="BL2701" s="2" t="s">
        <v>41</v>
      </c>
      <c r="BM2701" s="52" t="s">
        <v>1204</v>
      </c>
      <c r="BN2701" s="51">
        <f t="shared" si="438"/>
        <v>900117.55055176257</v>
      </c>
    </row>
    <row r="2702" spans="59:66" x14ac:dyDescent="0.25">
      <c r="BG2702" s="50" t="str">
        <f t="shared" si="437"/>
        <v>2022DezembroOutros - África</v>
      </c>
      <c r="BH2702" s="2">
        <v>2022</v>
      </c>
      <c r="BI2702" s="55" t="s">
        <v>65</v>
      </c>
      <c r="BJ2702" s="55" t="str">
        <f t="shared" si="439"/>
        <v>Dezembro/2022</v>
      </c>
      <c r="BK2702" s="2" t="s">
        <v>42</v>
      </c>
      <c r="BL2702" s="2" t="s">
        <v>1194</v>
      </c>
      <c r="BM2702" s="52" t="s">
        <v>1204</v>
      </c>
      <c r="BN2702" s="51">
        <f t="shared" si="438"/>
        <v>1237661.6320086736</v>
      </c>
    </row>
    <row r="2703" spans="59:66" x14ac:dyDescent="0.25">
      <c r="BG2703" s="50" t="str">
        <f t="shared" si="437"/>
        <v>2022JaneiroNigéria</v>
      </c>
      <c r="BH2703" s="2">
        <v>2022</v>
      </c>
      <c r="BI2703" s="55" t="s">
        <v>16</v>
      </c>
      <c r="BJ2703" s="55" t="str">
        <f t="shared" si="439"/>
        <v>Janeiro/2022</v>
      </c>
      <c r="BK2703" s="2" t="s">
        <v>42</v>
      </c>
      <c r="BL2703" s="2" t="s">
        <v>39</v>
      </c>
      <c r="BM2703" s="52" t="s">
        <v>1201</v>
      </c>
      <c r="BN2703" s="51">
        <f t="shared" si="438"/>
        <v>1026884.378707258</v>
      </c>
    </row>
    <row r="2704" spans="59:66" x14ac:dyDescent="0.25">
      <c r="BG2704" s="50" t="str">
        <f t="shared" si="437"/>
        <v>2022JaneiroEgito</v>
      </c>
      <c r="BH2704" s="2">
        <v>2022</v>
      </c>
      <c r="BI2704" s="55" t="s">
        <v>16</v>
      </c>
      <c r="BJ2704" s="55" t="str">
        <f t="shared" si="439"/>
        <v>Janeiro/2022</v>
      </c>
      <c r="BK2704" s="2" t="s">
        <v>42</v>
      </c>
      <c r="BL2704" s="2" t="s">
        <v>40</v>
      </c>
      <c r="BM2704" s="52" t="s">
        <v>1201</v>
      </c>
      <c r="BN2704" s="51">
        <f t="shared" si="438"/>
        <v>513442.18935362896</v>
      </c>
    </row>
    <row r="2705" spans="59:66" x14ac:dyDescent="0.25">
      <c r="BG2705" s="50" t="str">
        <f t="shared" si="437"/>
        <v>2022JaneiroÁfrica do Sul</v>
      </c>
      <c r="BH2705" s="2">
        <v>2022</v>
      </c>
      <c r="BI2705" s="55" t="s">
        <v>16</v>
      </c>
      <c r="BJ2705" s="55" t="str">
        <f t="shared" si="439"/>
        <v>Janeiro/2022</v>
      </c>
      <c r="BK2705" s="2" t="s">
        <v>42</v>
      </c>
      <c r="BL2705" s="2" t="s">
        <v>41</v>
      </c>
      <c r="BM2705" s="52" t="s">
        <v>1201</v>
      </c>
      <c r="BN2705" s="51">
        <f t="shared" si="438"/>
        <v>256721.09467681448</v>
      </c>
    </row>
    <row r="2706" spans="59:66" x14ac:dyDescent="0.25">
      <c r="BG2706" s="50" t="str">
        <f t="shared" si="437"/>
        <v>2022JaneiroOutros - África</v>
      </c>
      <c r="BH2706" s="2">
        <v>2022</v>
      </c>
      <c r="BI2706" s="55" t="s">
        <v>16</v>
      </c>
      <c r="BJ2706" s="55" t="str">
        <f t="shared" si="439"/>
        <v>Janeiro/2022</v>
      </c>
      <c r="BK2706" s="2" t="s">
        <v>42</v>
      </c>
      <c r="BL2706" s="2" t="s">
        <v>1194</v>
      </c>
      <c r="BM2706" s="52" t="s">
        <v>1201</v>
      </c>
      <c r="BN2706" s="51">
        <f t="shared" si="438"/>
        <v>1633679.6933979099</v>
      </c>
    </row>
    <row r="2707" spans="59:66" x14ac:dyDescent="0.25">
      <c r="BG2707" s="50" t="str">
        <f t="shared" si="437"/>
        <v>2022FevereiroNigéria</v>
      </c>
      <c r="BH2707" s="2">
        <v>2022</v>
      </c>
      <c r="BI2707" s="55" t="s">
        <v>55</v>
      </c>
      <c r="BJ2707" s="55" t="str">
        <f t="shared" si="439"/>
        <v>Fevereiro/2022</v>
      </c>
      <c r="BK2707" s="2" t="s">
        <v>42</v>
      </c>
      <c r="BL2707" s="2" t="s">
        <v>39</v>
      </c>
      <c r="BM2707" s="52" t="s">
        <v>1201</v>
      </c>
      <c r="BN2707" s="51">
        <f t="shared" si="438"/>
        <v>937746.64782522002</v>
      </c>
    </row>
    <row r="2708" spans="59:66" x14ac:dyDescent="0.25">
      <c r="BG2708" s="50" t="str">
        <f t="shared" si="437"/>
        <v>2022FevereiroEgito</v>
      </c>
      <c r="BH2708" s="2">
        <v>2022</v>
      </c>
      <c r="BI2708" s="55" t="s">
        <v>55</v>
      </c>
      <c r="BJ2708" s="55" t="str">
        <f t="shared" si="439"/>
        <v>Fevereiro/2022</v>
      </c>
      <c r="BK2708" s="2" t="s">
        <v>42</v>
      </c>
      <c r="BL2708" s="2" t="s">
        <v>40</v>
      </c>
      <c r="BM2708" s="52" t="s">
        <v>1201</v>
      </c>
      <c r="BN2708" s="51">
        <f t="shared" si="438"/>
        <v>468873.32391261001</v>
      </c>
    </row>
    <row r="2709" spans="59:66" x14ac:dyDescent="0.25">
      <c r="BG2709" s="50" t="str">
        <f t="shared" si="437"/>
        <v>2022FevereiroÁfrica do Sul</v>
      </c>
      <c r="BH2709" s="2">
        <v>2022</v>
      </c>
      <c r="BI2709" s="55" t="s">
        <v>55</v>
      </c>
      <c r="BJ2709" s="55" t="str">
        <f t="shared" si="439"/>
        <v>Fevereiro/2022</v>
      </c>
      <c r="BK2709" s="2" t="s">
        <v>42</v>
      </c>
      <c r="BL2709" s="2" t="s">
        <v>41</v>
      </c>
      <c r="BM2709" s="52" t="s">
        <v>1201</v>
      </c>
      <c r="BN2709" s="51">
        <f t="shared" si="438"/>
        <v>234436.66195630506</v>
      </c>
    </row>
    <row r="2710" spans="59:66" x14ac:dyDescent="0.25">
      <c r="BG2710" s="50" t="str">
        <f t="shared" si="437"/>
        <v>2022FevereiroOutros - África</v>
      </c>
      <c r="BH2710" s="2">
        <v>2022</v>
      </c>
      <c r="BI2710" s="55" t="s">
        <v>55</v>
      </c>
      <c r="BJ2710" s="55" t="str">
        <f t="shared" si="439"/>
        <v>Fevereiro/2022</v>
      </c>
      <c r="BK2710" s="2" t="s">
        <v>42</v>
      </c>
      <c r="BL2710" s="2" t="s">
        <v>1194</v>
      </c>
      <c r="BM2710" s="52" t="s">
        <v>1201</v>
      </c>
      <c r="BN2710" s="51">
        <f t="shared" si="438"/>
        <v>1444129.8376508388</v>
      </c>
    </row>
    <row r="2711" spans="59:66" x14ac:dyDescent="0.25">
      <c r="BG2711" s="50" t="str">
        <f t="shared" si="437"/>
        <v>2022MarçoNigéria</v>
      </c>
      <c r="BH2711" s="2">
        <v>2022</v>
      </c>
      <c r="BI2711" s="55" t="s">
        <v>56</v>
      </c>
      <c r="BJ2711" s="55" t="str">
        <f t="shared" si="439"/>
        <v>Março/2022</v>
      </c>
      <c r="BK2711" s="2" t="s">
        <v>42</v>
      </c>
      <c r="BL2711" s="2" t="s">
        <v>39</v>
      </c>
      <c r="BM2711" s="52" t="s">
        <v>1201</v>
      </c>
      <c r="BN2711" s="51">
        <f t="shared" si="438"/>
        <v>1055608.4172724963</v>
      </c>
    </row>
    <row r="2712" spans="59:66" x14ac:dyDescent="0.25">
      <c r="BG2712" s="50" t="str">
        <f t="shared" si="437"/>
        <v>2022MarçoEgito</v>
      </c>
      <c r="BH2712" s="2">
        <v>2022</v>
      </c>
      <c r="BI2712" s="55" t="s">
        <v>56</v>
      </c>
      <c r="BJ2712" s="55" t="str">
        <f t="shared" si="439"/>
        <v>Março/2022</v>
      </c>
      <c r="BK2712" s="2" t="s">
        <v>42</v>
      </c>
      <c r="BL2712" s="2" t="s">
        <v>40</v>
      </c>
      <c r="BM2712" s="52" t="s">
        <v>1201</v>
      </c>
      <c r="BN2712" s="51">
        <f t="shared" si="438"/>
        <v>527804.20863624802</v>
      </c>
    </row>
    <row r="2713" spans="59:66" x14ac:dyDescent="0.25">
      <c r="BG2713" s="50" t="str">
        <f t="shared" si="437"/>
        <v>2022MarçoÁfrica do Sul</v>
      </c>
      <c r="BH2713" s="2">
        <v>2022</v>
      </c>
      <c r="BI2713" s="55" t="s">
        <v>56</v>
      </c>
      <c r="BJ2713" s="55" t="str">
        <f t="shared" si="439"/>
        <v>Março/2022</v>
      </c>
      <c r="BK2713" s="2" t="s">
        <v>42</v>
      </c>
      <c r="BL2713" s="2" t="s">
        <v>41</v>
      </c>
      <c r="BM2713" s="52" t="s">
        <v>1201</v>
      </c>
      <c r="BN2713" s="51">
        <f t="shared" si="438"/>
        <v>263902.10431812407</v>
      </c>
    </row>
    <row r="2714" spans="59:66" x14ac:dyDescent="0.25">
      <c r="BG2714" s="50" t="str">
        <f t="shared" si="437"/>
        <v>2022MarçoOutros - África</v>
      </c>
      <c r="BH2714" s="2">
        <v>2022</v>
      </c>
      <c r="BI2714" s="55" t="s">
        <v>56</v>
      </c>
      <c r="BJ2714" s="55" t="str">
        <f t="shared" si="439"/>
        <v>Março/2022</v>
      </c>
      <c r="BK2714" s="2" t="s">
        <v>42</v>
      </c>
      <c r="BL2714" s="2" t="s">
        <v>1194</v>
      </c>
      <c r="BM2714" s="52" t="s">
        <v>1201</v>
      </c>
      <c r="BN2714" s="51">
        <f t="shared" si="438"/>
        <v>1583412.6259087436</v>
      </c>
    </row>
    <row r="2715" spans="59:66" x14ac:dyDescent="0.25">
      <c r="BG2715" s="50" t="str">
        <f t="shared" si="437"/>
        <v>2022AbrilNigéria</v>
      </c>
      <c r="BH2715" s="2">
        <v>2022</v>
      </c>
      <c r="BI2715" s="55" t="s">
        <v>57</v>
      </c>
      <c r="BJ2715" s="55" t="str">
        <f t="shared" si="439"/>
        <v>Abril/2022</v>
      </c>
      <c r="BK2715" s="2" t="s">
        <v>42</v>
      </c>
      <c r="BL2715" s="2" t="s">
        <v>39</v>
      </c>
      <c r="BM2715" s="52" t="s">
        <v>1201</v>
      </c>
      <c r="BN2715" s="51">
        <f t="shared" si="438"/>
        <v>1181247.5359760125</v>
      </c>
    </row>
    <row r="2716" spans="59:66" x14ac:dyDescent="0.25">
      <c r="BG2716" s="50" t="str">
        <f t="shared" si="437"/>
        <v>2022AbrilEgito</v>
      </c>
      <c r="BH2716" s="2">
        <v>2022</v>
      </c>
      <c r="BI2716" s="55" t="s">
        <v>57</v>
      </c>
      <c r="BJ2716" s="55" t="str">
        <f t="shared" si="439"/>
        <v>Abril/2022</v>
      </c>
      <c r="BK2716" s="2" t="s">
        <v>42</v>
      </c>
      <c r="BL2716" s="2" t="s">
        <v>40</v>
      </c>
      <c r="BM2716" s="52" t="s">
        <v>1201</v>
      </c>
      <c r="BN2716" s="51">
        <f t="shared" si="438"/>
        <v>590623.76798800612</v>
      </c>
    </row>
    <row r="2717" spans="59:66" x14ac:dyDescent="0.25">
      <c r="BG2717" s="50" t="str">
        <f t="shared" si="437"/>
        <v>2022AbrilÁfrica do Sul</v>
      </c>
      <c r="BH2717" s="2">
        <v>2022</v>
      </c>
      <c r="BI2717" s="55" t="s">
        <v>57</v>
      </c>
      <c r="BJ2717" s="55" t="str">
        <f t="shared" si="439"/>
        <v>Abril/2022</v>
      </c>
      <c r="BK2717" s="2" t="s">
        <v>42</v>
      </c>
      <c r="BL2717" s="2" t="s">
        <v>41</v>
      </c>
      <c r="BM2717" s="52" t="s">
        <v>1201</v>
      </c>
      <c r="BN2717" s="51">
        <f t="shared" si="438"/>
        <v>295311.88399400306</v>
      </c>
    </row>
    <row r="2718" spans="59:66" x14ac:dyDescent="0.25">
      <c r="BG2718" s="50" t="str">
        <f t="shared" si="437"/>
        <v>2022AbrilOutros - África</v>
      </c>
      <c r="BH2718" s="2">
        <v>2022</v>
      </c>
      <c r="BI2718" s="55" t="s">
        <v>57</v>
      </c>
      <c r="BJ2718" s="55" t="str">
        <f t="shared" si="439"/>
        <v>Abril/2022</v>
      </c>
      <c r="BK2718" s="2" t="s">
        <v>42</v>
      </c>
      <c r="BL2718" s="2" t="s">
        <v>1194</v>
      </c>
      <c r="BM2718" s="52" t="s">
        <v>1201</v>
      </c>
      <c r="BN2718" s="51">
        <f t="shared" si="438"/>
        <v>1733766.5447389861</v>
      </c>
    </row>
    <row r="2719" spans="59:66" x14ac:dyDescent="0.25">
      <c r="BG2719" s="50" t="str">
        <f t="shared" si="437"/>
        <v>2022MaioNigéria</v>
      </c>
      <c r="BH2719" s="2">
        <v>2022</v>
      </c>
      <c r="BI2719" s="55" t="s">
        <v>58</v>
      </c>
      <c r="BJ2719" s="55" t="str">
        <f t="shared" si="439"/>
        <v>Maio/2022</v>
      </c>
      <c r="BK2719" s="2" t="s">
        <v>42</v>
      </c>
      <c r="BL2719" s="2" t="s">
        <v>39</v>
      </c>
      <c r="BM2719" s="52" t="s">
        <v>1201</v>
      </c>
      <c r="BN2719" s="51">
        <f t="shared" si="438"/>
        <v>1289048.7253545818</v>
      </c>
    </row>
    <row r="2720" spans="59:66" x14ac:dyDescent="0.25">
      <c r="BG2720" s="50" t="str">
        <f t="shared" si="437"/>
        <v>2022MaioEgito</v>
      </c>
      <c r="BH2720" s="2">
        <v>2022</v>
      </c>
      <c r="BI2720" s="55" t="s">
        <v>58</v>
      </c>
      <c r="BJ2720" s="55" t="str">
        <f t="shared" si="439"/>
        <v>Maio/2022</v>
      </c>
      <c r="BK2720" s="2" t="s">
        <v>42</v>
      </c>
      <c r="BL2720" s="2" t="s">
        <v>40</v>
      </c>
      <c r="BM2720" s="52" t="s">
        <v>1201</v>
      </c>
      <c r="BN2720" s="51">
        <f t="shared" si="438"/>
        <v>644524.36267729104</v>
      </c>
    </row>
    <row r="2721" spans="59:66" x14ac:dyDescent="0.25">
      <c r="BG2721" s="50" t="str">
        <f t="shared" si="437"/>
        <v>2022MaioÁfrica do Sul</v>
      </c>
      <c r="BH2721" s="2">
        <v>2022</v>
      </c>
      <c r="BI2721" s="55" t="s">
        <v>58</v>
      </c>
      <c r="BJ2721" s="55" t="str">
        <f t="shared" si="439"/>
        <v>Maio/2022</v>
      </c>
      <c r="BK2721" s="2" t="s">
        <v>42</v>
      </c>
      <c r="BL2721" s="2" t="s">
        <v>41</v>
      </c>
      <c r="BM2721" s="52" t="s">
        <v>1201</v>
      </c>
      <c r="BN2721" s="51">
        <f t="shared" si="438"/>
        <v>322262.18133864552</v>
      </c>
    </row>
    <row r="2722" spans="59:66" x14ac:dyDescent="0.25">
      <c r="BG2722" s="50" t="str">
        <f t="shared" si="437"/>
        <v>2022MaioOutros - África</v>
      </c>
      <c r="BH2722" s="2">
        <v>2022</v>
      </c>
      <c r="BI2722" s="55" t="s">
        <v>58</v>
      </c>
      <c r="BJ2722" s="55" t="str">
        <f t="shared" si="439"/>
        <v>Maio/2022</v>
      </c>
      <c r="BK2722" s="2" t="s">
        <v>42</v>
      </c>
      <c r="BL2722" s="2" t="s">
        <v>1194</v>
      </c>
      <c r="BM2722" s="52" t="s">
        <v>1201</v>
      </c>
      <c r="BN2722" s="51">
        <f t="shared" si="438"/>
        <v>1857746.6924227804</v>
      </c>
    </row>
    <row r="2723" spans="59:66" x14ac:dyDescent="0.25">
      <c r="BG2723" s="50" t="str">
        <f t="shared" si="437"/>
        <v>2022JunhoNigéria</v>
      </c>
      <c r="BH2723" s="2">
        <v>2022</v>
      </c>
      <c r="BI2723" s="55" t="s">
        <v>59</v>
      </c>
      <c r="BJ2723" s="55" t="str">
        <f t="shared" si="439"/>
        <v>Junho/2022</v>
      </c>
      <c r="BK2723" s="2" t="s">
        <v>42</v>
      </c>
      <c r="BL2723" s="2" t="s">
        <v>39</v>
      </c>
      <c r="BM2723" s="52" t="s">
        <v>1201</v>
      </c>
      <c r="BN2723" s="51">
        <f t="shared" si="438"/>
        <v>1396758.4227114271</v>
      </c>
    </row>
    <row r="2724" spans="59:66" x14ac:dyDescent="0.25">
      <c r="BG2724" s="50" t="str">
        <f t="shared" si="437"/>
        <v>2022JunhoEgito</v>
      </c>
      <c r="BH2724" s="2">
        <v>2022</v>
      </c>
      <c r="BI2724" s="55" t="s">
        <v>59</v>
      </c>
      <c r="BJ2724" s="55" t="str">
        <f t="shared" si="439"/>
        <v>Junho/2022</v>
      </c>
      <c r="BK2724" s="2" t="s">
        <v>42</v>
      </c>
      <c r="BL2724" s="2" t="s">
        <v>40</v>
      </c>
      <c r="BM2724" s="52" t="s">
        <v>1201</v>
      </c>
      <c r="BN2724" s="51">
        <f t="shared" si="438"/>
        <v>698379.21135571355</v>
      </c>
    </row>
    <row r="2725" spans="59:66" x14ac:dyDescent="0.25">
      <c r="BG2725" s="50" t="str">
        <f t="shared" si="437"/>
        <v>2022JunhoÁfrica do Sul</v>
      </c>
      <c r="BH2725" s="2">
        <v>2022</v>
      </c>
      <c r="BI2725" s="55" t="s">
        <v>59</v>
      </c>
      <c r="BJ2725" s="55" t="str">
        <f t="shared" si="439"/>
        <v>Junho/2022</v>
      </c>
      <c r="BK2725" s="2" t="s">
        <v>42</v>
      </c>
      <c r="BL2725" s="2" t="s">
        <v>41</v>
      </c>
      <c r="BM2725" s="52" t="s">
        <v>1201</v>
      </c>
      <c r="BN2725" s="51">
        <f t="shared" si="438"/>
        <v>349189.60567785677</v>
      </c>
    </row>
    <row r="2726" spans="59:66" x14ac:dyDescent="0.25">
      <c r="BG2726" s="50" t="str">
        <f t="shared" si="437"/>
        <v>2022JunhoOutros - África</v>
      </c>
      <c r="BH2726" s="2">
        <v>2022</v>
      </c>
      <c r="BI2726" s="55" t="s">
        <v>59</v>
      </c>
      <c r="BJ2726" s="55" t="str">
        <f t="shared" si="439"/>
        <v>Junho/2022</v>
      </c>
      <c r="BK2726" s="2" t="s">
        <v>42</v>
      </c>
      <c r="BL2726" s="2" t="s">
        <v>1194</v>
      </c>
      <c r="BM2726" s="52" t="s">
        <v>1201</v>
      </c>
      <c r="BN2726" s="51">
        <f t="shared" si="438"/>
        <v>1981886.9511445926</v>
      </c>
    </row>
    <row r="2727" spans="59:66" x14ac:dyDescent="0.25">
      <c r="BG2727" s="50" t="str">
        <f t="shared" si="437"/>
        <v>2022JulhoNigéria</v>
      </c>
      <c r="BH2727" s="2">
        <v>2022</v>
      </c>
      <c r="BI2727" s="55" t="s">
        <v>60</v>
      </c>
      <c r="BJ2727" s="55" t="str">
        <f t="shared" si="439"/>
        <v>Julho/2022</v>
      </c>
      <c r="BK2727" s="2" t="s">
        <v>42</v>
      </c>
      <c r="BL2727" s="2" t="s">
        <v>39</v>
      </c>
      <c r="BM2727" s="52" t="s">
        <v>1201</v>
      </c>
      <c r="BN2727" s="51">
        <f t="shared" si="438"/>
        <v>1125146.9381897033</v>
      </c>
    </row>
    <row r="2728" spans="59:66" x14ac:dyDescent="0.25">
      <c r="BG2728" s="50" t="str">
        <f t="shared" si="437"/>
        <v>2022JulhoEgito</v>
      </c>
      <c r="BH2728" s="2">
        <v>2022</v>
      </c>
      <c r="BI2728" s="55" t="s">
        <v>60</v>
      </c>
      <c r="BJ2728" s="55" t="str">
        <f t="shared" si="439"/>
        <v>Julho/2022</v>
      </c>
      <c r="BK2728" s="2" t="s">
        <v>42</v>
      </c>
      <c r="BL2728" s="2" t="s">
        <v>40</v>
      </c>
      <c r="BM2728" s="52" t="s">
        <v>1201</v>
      </c>
      <c r="BN2728" s="51">
        <f t="shared" si="438"/>
        <v>562573.46909485164</v>
      </c>
    </row>
    <row r="2729" spans="59:66" x14ac:dyDescent="0.25">
      <c r="BG2729" s="50" t="str">
        <f t="shared" si="437"/>
        <v>2022JulhoÁfrica do Sul</v>
      </c>
      <c r="BH2729" s="2">
        <v>2022</v>
      </c>
      <c r="BI2729" s="55" t="s">
        <v>60</v>
      </c>
      <c r="BJ2729" s="55" t="str">
        <f t="shared" si="439"/>
        <v>Julho/2022</v>
      </c>
      <c r="BK2729" s="2" t="s">
        <v>42</v>
      </c>
      <c r="BL2729" s="2" t="s">
        <v>41</v>
      </c>
      <c r="BM2729" s="52" t="s">
        <v>1201</v>
      </c>
      <c r="BN2729" s="51">
        <f t="shared" si="438"/>
        <v>337544.08145691094</v>
      </c>
    </row>
    <row r="2730" spans="59:66" x14ac:dyDescent="0.25">
      <c r="BG2730" s="50" t="str">
        <f t="shared" si="437"/>
        <v>2022JulhoOutros - África</v>
      </c>
      <c r="BH2730" s="2">
        <v>2022</v>
      </c>
      <c r="BI2730" s="55" t="s">
        <v>60</v>
      </c>
      <c r="BJ2730" s="55" t="str">
        <f t="shared" si="439"/>
        <v>Julho/2022</v>
      </c>
      <c r="BK2730" s="2" t="s">
        <v>42</v>
      </c>
      <c r="BL2730" s="2" t="s">
        <v>1194</v>
      </c>
      <c r="BM2730" s="52" t="s">
        <v>1201</v>
      </c>
      <c r="BN2730" s="51">
        <f t="shared" si="438"/>
        <v>1350176.325827644</v>
      </c>
    </row>
    <row r="2731" spans="59:66" x14ac:dyDescent="0.25">
      <c r="BG2731" s="50" t="str">
        <f t="shared" si="437"/>
        <v>2022AgostoNigéria</v>
      </c>
      <c r="BH2731" s="2">
        <v>2022</v>
      </c>
      <c r="BI2731" s="55" t="s">
        <v>61</v>
      </c>
      <c r="BJ2731" s="55" t="str">
        <f t="shared" si="439"/>
        <v>Agosto/2022</v>
      </c>
      <c r="BK2731" s="2" t="s">
        <v>42</v>
      </c>
      <c r="BL2731" s="2" t="s">
        <v>39</v>
      </c>
      <c r="BM2731" s="52" t="s">
        <v>1201</v>
      </c>
      <c r="BN2731" s="51">
        <f t="shared" si="438"/>
        <v>1350176.3258276437</v>
      </c>
    </row>
    <row r="2732" spans="59:66" x14ac:dyDescent="0.25">
      <c r="BG2732" s="50" t="str">
        <f t="shared" si="437"/>
        <v>2022AgostoEgito</v>
      </c>
      <c r="BH2732" s="2">
        <v>2022</v>
      </c>
      <c r="BI2732" s="55" t="s">
        <v>61</v>
      </c>
      <c r="BJ2732" s="55" t="str">
        <f t="shared" si="439"/>
        <v>Agosto/2022</v>
      </c>
      <c r="BK2732" s="2" t="s">
        <v>42</v>
      </c>
      <c r="BL2732" s="2" t="s">
        <v>40</v>
      </c>
      <c r="BM2732" s="52" t="s">
        <v>1201</v>
      </c>
      <c r="BN2732" s="51">
        <f t="shared" si="438"/>
        <v>675088.16291382187</v>
      </c>
    </row>
    <row r="2733" spans="59:66" x14ac:dyDescent="0.25">
      <c r="BG2733" s="50" t="str">
        <f t="shared" si="437"/>
        <v>2022AgostoÁfrica do Sul</v>
      </c>
      <c r="BH2733" s="2">
        <v>2022</v>
      </c>
      <c r="BI2733" s="55" t="s">
        <v>61</v>
      </c>
      <c r="BJ2733" s="55" t="str">
        <f t="shared" si="439"/>
        <v>Agosto/2022</v>
      </c>
      <c r="BK2733" s="2" t="s">
        <v>42</v>
      </c>
      <c r="BL2733" s="2" t="s">
        <v>41</v>
      </c>
      <c r="BM2733" s="52" t="s">
        <v>1201</v>
      </c>
      <c r="BN2733" s="51">
        <f t="shared" si="438"/>
        <v>450058.77527588129</v>
      </c>
    </row>
    <row r="2734" spans="59:66" x14ac:dyDescent="0.25">
      <c r="BG2734" s="50" t="str">
        <f t="shared" si="437"/>
        <v>2022AgostoOutros - África</v>
      </c>
      <c r="BH2734" s="2">
        <v>2022</v>
      </c>
      <c r="BI2734" s="55" t="s">
        <v>61</v>
      </c>
      <c r="BJ2734" s="55" t="str">
        <f t="shared" si="439"/>
        <v>Agosto/2022</v>
      </c>
      <c r="BK2734" s="2" t="s">
        <v>42</v>
      </c>
      <c r="BL2734" s="2" t="s">
        <v>1194</v>
      </c>
      <c r="BM2734" s="52" t="s">
        <v>1201</v>
      </c>
      <c r="BN2734" s="51">
        <f t="shared" si="438"/>
        <v>1125146.938189703</v>
      </c>
    </row>
    <row r="2735" spans="59:66" x14ac:dyDescent="0.25">
      <c r="BG2735" s="50" t="str">
        <f t="shared" si="437"/>
        <v>2022SetembroNigéria</v>
      </c>
      <c r="BH2735" s="2">
        <v>2022</v>
      </c>
      <c r="BI2735" s="55" t="s">
        <v>62</v>
      </c>
      <c r="BJ2735" s="55" t="str">
        <f t="shared" si="439"/>
        <v>Setembro/2022</v>
      </c>
      <c r="BK2735" s="2" t="s">
        <v>42</v>
      </c>
      <c r="BL2735" s="2" t="s">
        <v>39</v>
      </c>
      <c r="BM2735" s="52" t="s">
        <v>1201</v>
      </c>
      <c r="BN2735" s="51">
        <f t="shared" si="438"/>
        <v>1575205.7134655844</v>
      </c>
    </row>
    <row r="2736" spans="59:66" x14ac:dyDescent="0.25">
      <c r="BG2736" s="50" t="str">
        <f t="shared" si="437"/>
        <v>2022SetembroEgito</v>
      </c>
      <c r="BH2736" s="2">
        <v>2022</v>
      </c>
      <c r="BI2736" s="55" t="s">
        <v>62</v>
      </c>
      <c r="BJ2736" s="55" t="str">
        <f t="shared" si="439"/>
        <v>Setembro/2022</v>
      </c>
      <c r="BK2736" s="2" t="s">
        <v>42</v>
      </c>
      <c r="BL2736" s="2" t="s">
        <v>40</v>
      </c>
      <c r="BM2736" s="52" t="s">
        <v>1201</v>
      </c>
      <c r="BN2736" s="51">
        <f t="shared" si="438"/>
        <v>787602.85673279222</v>
      </c>
    </row>
    <row r="2737" spans="59:66" x14ac:dyDescent="0.25">
      <c r="BG2737" s="50" t="str">
        <f t="shared" si="437"/>
        <v>2022SetembroÁfrica do Sul</v>
      </c>
      <c r="BH2737" s="2">
        <v>2022</v>
      </c>
      <c r="BI2737" s="55" t="s">
        <v>62</v>
      </c>
      <c r="BJ2737" s="55" t="str">
        <f t="shared" si="439"/>
        <v>Setembro/2022</v>
      </c>
      <c r="BK2737" s="2" t="s">
        <v>42</v>
      </c>
      <c r="BL2737" s="2" t="s">
        <v>41</v>
      </c>
      <c r="BM2737" s="52" t="s">
        <v>1201</v>
      </c>
      <c r="BN2737" s="51">
        <f t="shared" si="438"/>
        <v>562573.46909485164</v>
      </c>
    </row>
    <row r="2738" spans="59:66" x14ac:dyDescent="0.25">
      <c r="BG2738" s="50" t="str">
        <f t="shared" si="437"/>
        <v>2022SetembroOutros - África</v>
      </c>
      <c r="BH2738" s="2">
        <v>2022</v>
      </c>
      <c r="BI2738" s="55" t="s">
        <v>62</v>
      </c>
      <c r="BJ2738" s="55" t="str">
        <f t="shared" si="439"/>
        <v>Setembro/2022</v>
      </c>
      <c r="BK2738" s="2" t="s">
        <v>42</v>
      </c>
      <c r="BL2738" s="2" t="s">
        <v>1194</v>
      </c>
      <c r="BM2738" s="52" t="s">
        <v>1201</v>
      </c>
      <c r="BN2738" s="51">
        <f t="shared" si="438"/>
        <v>1012632.2443707328</v>
      </c>
    </row>
    <row r="2739" spans="59:66" x14ac:dyDescent="0.25">
      <c r="BG2739" s="50" t="str">
        <f t="shared" si="437"/>
        <v>2022OutubroNigéria</v>
      </c>
      <c r="BH2739" s="2">
        <v>2022</v>
      </c>
      <c r="BI2739" s="55" t="s">
        <v>63</v>
      </c>
      <c r="BJ2739" s="55" t="str">
        <f t="shared" si="439"/>
        <v>Outubro/2022</v>
      </c>
      <c r="BK2739" s="2" t="s">
        <v>42</v>
      </c>
      <c r="BL2739" s="2" t="s">
        <v>39</v>
      </c>
      <c r="BM2739" s="52" t="s">
        <v>1201</v>
      </c>
      <c r="BN2739" s="51">
        <f t="shared" si="438"/>
        <v>1800235.1011035249</v>
      </c>
    </row>
    <row r="2740" spans="59:66" x14ac:dyDescent="0.25">
      <c r="BG2740" s="50" t="str">
        <f t="shared" si="437"/>
        <v>2022OutubroEgito</v>
      </c>
      <c r="BH2740" s="2">
        <v>2022</v>
      </c>
      <c r="BI2740" s="55" t="s">
        <v>63</v>
      </c>
      <c r="BJ2740" s="55" t="str">
        <f t="shared" si="439"/>
        <v>Outubro/2022</v>
      </c>
      <c r="BK2740" s="2" t="s">
        <v>42</v>
      </c>
      <c r="BL2740" s="2" t="s">
        <v>40</v>
      </c>
      <c r="BM2740" s="52" t="s">
        <v>1201</v>
      </c>
      <c r="BN2740" s="51">
        <f t="shared" si="438"/>
        <v>900117.55055176246</v>
      </c>
    </row>
    <row r="2741" spans="59:66" x14ac:dyDescent="0.25">
      <c r="BG2741" s="50" t="str">
        <f t="shared" si="437"/>
        <v>2022OutubroÁfrica do Sul</v>
      </c>
      <c r="BH2741" s="2">
        <v>2022</v>
      </c>
      <c r="BI2741" s="55" t="s">
        <v>63</v>
      </c>
      <c r="BJ2741" s="55" t="str">
        <f t="shared" si="439"/>
        <v>Outubro/2022</v>
      </c>
      <c r="BK2741" s="2" t="s">
        <v>42</v>
      </c>
      <c r="BL2741" s="2" t="s">
        <v>41</v>
      </c>
      <c r="BM2741" s="52" t="s">
        <v>1201</v>
      </c>
      <c r="BN2741" s="51">
        <f t="shared" si="438"/>
        <v>675088.16291382187</v>
      </c>
    </row>
    <row r="2742" spans="59:66" x14ac:dyDescent="0.25">
      <c r="BG2742" s="50" t="str">
        <f t="shared" si="437"/>
        <v>2022OutubroOutros - África</v>
      </c>
      <c r="BH2742" s="2">
        <v>2022</v>
      </c>
      <c r="BI2742" s="55" t="s">
        <v>63</v>
      </c>
      <c r="BJ2742" s="55" t="str">
        <f t="shared" si="439"/>
        <v>Outubro/2022</v>
      </c>
      <c r="BK2742" s="2" t="s">
        <v>42</v>
      </c>
      <c r="BL2742" s="2" t="s">
        <v>1194</v>
      </c>
      <c r="BM2742" s="52" t="s">
        <v>1201</v>
      </c>
      <c r="BN2742" s="51">
        <f t="shared" si="438"/>
        <v>1012632.2443707329</v>
      </c>
    </row>
    <row r="2743" spans="59:66" x14ac:dyDescent="0.25">
      <c r="BG2743" s="50" t="str">
        <f t="shared" si="437"/>
        <v>2022NovembroNigéria</v>
      </c>
      <c r="BH2743" s="2">
        <v>2022</v>
      </c>
      <c r="BI2743" s="55" t="s">
        <v>64</v>
      </c>
      <c r="BJ2743" s="55" t="str">
        <f t="shared" si="439"/>
        <v>Novembro/2022</v>
      </c>
      <c r="BK2743" s="2" t="s">
        <v>42</v>
      </c>
      <c r="BL2743" s="2" t="s">
        <v>39</v>
      </c>
      <c r="BM2743" s="52" t="s">
        <v>1201</v>
      </c>
      <c r="BN2743" s="51">
        <f t="shared" si="438"/>
        <v>2025264.4887414658</v>
      </c>
    </row>
    <row r="2744" spans="59:66" x14ac:dyDescent="0.25">
      <c r="BG2744" s="50" t="str">
        <f t="shared" si="437"/>
        <v>2022NovembroEgito</v>
      </c>
      <c r="BH2744" s="2">
        <v>2022</v>
      </c>
      <c r="BI2744" s="55" t="s">
        <v>64</v>
      </c>
      <c r="BJ2744" s="55" t="str">
        <f t="shared" si="439"/>
        <v>Novembro/2022</v>
      </c>
      <c r="BK2744" s="2" t="s">
        <v>42</v>
      </c>
      <c r="BL2744" s="2" t="s">
        <v>40</v>
      </c>
      <c r="BM2744" s="52" t="s">
        <v>1201</v>
      </c>
      <c r="BN2744" s="51">
        <f t="shared" si="438"/>
        <v>1012632.2443707329</v>
      </c>
    </row>
    <row r="2745" spans="59:66" x14ac:dyDescent="0.25">
      <c r="BG2745" s="50" t="str">
        <f t="shared" si="437"/>
        <v>2022NovembroÁfrica do Sul</v>
      </c>
      <c r="BH2745" s="2">
        <v>2022</v>
      </c>
      <c r="BI2745" s="55" t="s">
        <v>64</v>
      </c>
      <c r="BJ2745" s="55" t="str">
        <f t="shared" si="439"/>
        <v>Novembro/2022</v>
      </c>
      <c r="BK2745" s="2" t="s">
        <v>42</v>
      </c>
      <c r="BL2745" s="2" t="s">
        <v>41</v>
      </c>
      <c r="BM2745" s="52" t="s">
        <v>1201</v>
      </c>
      <c r="BN2745" s="51">
        <f t="shared" si="438"/>
        <v>787602.85673279222</v>
      </c>
    </row>
    <row r="2746" spans="59:66" x14ac:dyDescent="0.25">
      <c r="BG2746" s="50" t="str">
        <f t="shared" si="437"/>
        <v>2022NovembroOutros - África</v>
      </c>
      <c r="BH2746" s="2">
        <v>2022</v>
      </c>
      <c r="BI2746" s="55" t="s">
        <v>64</v>
      </c>
      <c r="BJ2746" s="55" t="str">
        <f t="shared" si="439"/>
        <v>Novembro/2022</v>
      </c>
      <c r="BK2746" s="2" t="s">
        <v>42</v>
      </c>
      <c r="BL2746" s="2" t="s">
        <v>1194</v>
      </c>
      <c r="BM2746" s="52" t="s">
        <v>1201</v>
      </c>
      <c r="BN2746" s="51">
        <f t="shared" si="438"/>
        <v>1125146.938189703</v>
      </c>
    </row>
    <row r="2747" spans="59:66" x14ac:dyDescent="0.25">
      <c r="BG2747" s="50" t="str">
        <f t="shared" si="437"/>
        <v>2022DezembroNigéria</v>
      </c>
      <c r="BH2747" s="2">
        <v>2022</v>
      </c>
      <c r="BI2747" s="55" t="s">
        <v>65</v>
      </c>
      <c r="BJ2747" s="55" t="str">
        <f t="shared" si="439"/>
        <v>Dezembro/2022</v>
      </c>
      <c r="BK2747" s="2" t="s">
        <v>42</v>
      </c>
      <c r="BL2747" s="2" t="s">
        <v>39</v>
      </c>
      <c r="BM2747" s="52" t="s">
        <v>1201</v>
      </c>
      <c r="BN2747" s="51">
        <f t="shared" si="438"/>
        <v>2250293.8763794061</v>
      </c>
    </row>
    <row r="2748" spans="59:66" x14ac:dyDescent="0.25">
      <c r="BG2748" s="50" t="str">
        <f t="shared" si="437"/>
        <v>2022DezembroEgito</v>
      </c>
      <c r="BH2748" s="2">
        <v>2022</v>
      </c>
      <c r="BI2748" s="55" t="s">
        <v>65</v>
      </c>
      <c r="BJ2748" s="55" t="str">
        <f t="shared" si="439"/>
        <v>Dezembro/2022</v>
      </c>
      <c r="BK2748" s="2" t="s">
        <v>42</v>
      </c>
      <c r="BL2748" s="2" t="s">
        <v>40</v>
      </c>
      <c r="BM2748" s="52" t="s">
        <v>1201</v>
      </c>
      <c r="BN2748" s="51">
        <f t="shared" si="438"/>
        <v>1125146.938189703</v>
      </c>
    </row>
    <row r="2749" spans="59:66" x14ac:dyDescent="0.25">
      <c r="BG2749" s="50" t="str">
        <f t="shared" si="437"/>
        <v>2022DezembroÁfrica do Sul</v>
      </c>
      <c r="BH2749" s="2">
        <v>2022</v>
      </c>
      <c r="BI2749" s="55" t="s">
        <v>65</v>
      </c>
      <c r="BJ2749" s="55" t="str">
        <f t="shared" si="439"/>
        <v>Dezembro/2022</v>
      </c>
      <c r="BK2749" s="2" t="s">
        <v>42</v>
      </c>
      <c r="BL2749" s="2" t="s">
        <v>41</v>
      </c>
      <c r="BM2749" s="52" t="s">
        <v>1201</v>
      </c>
      <c r="BN2749" s="51">
        <f t="shared" si="438"/>
        <v>900117.55055176257</v>
      </c>
    </row>
    <row r="2750" spans="59:66" x14ac:dyDescent="0.25">
      <c r="BG2750" s="50" t="str">
        <f t="shared" si="437"/>
        <v>2022DezembroOutros - África</v>
      </c>
      <c r="BH2750" s="2">
        <v>2022</v>
      </c>
      <c r="BI2750" s="55" t="s">
        <v>65</v>
      </c>
      <c r="BJ2750" s="55" t="str">
        <f t="shared" si="439"/>
        <v>Dezembro/2022</v>
      </c>
      <c r="BK2750" s="2" t="s">
        <v>42</v>
      </c>
      <c r="BL2750" s="2" t="s">
        <v>1194</v>
      </c>
      <c r="BM2750" s="52" t="s">
        <v>1201</v>
      </c>
      <c r="BN2750" s="51">
        <f t="shared" si="438"/>
        <v>1237661.6320086736</v>
      </c>
    </row>
    <row r="2751" spans="59:66" x14ac:dyDescent="0.25">
      <c r="BG2751" s="50" t="str">
        <f t="shared" si="437"/>
        <v>2022JaneiroNigéria</v>
      </c>
      <c r="BH2751" s="2">
        <v>2022</v>
      </c>
      <c r="BI2751" s="55" t="s">
        <v>16</v>
      </c>
      <c r="BJ2751" s="55" t="str">
        <f t="shared" si="439"/>
        <v>Janeiro/2022</v>
      </c>
      <c r="BK2751" s="2" t="s">
        <v>42</v>
      </c>
      <c r="BL2751" s="2" t="s">
        <v>39</v>
      </c>
      <c r="BM2751" s="52" t="s">
        <v>1202</v>
      </c>
      <c r="BN2751" s="51">
        <f t="shared" si="438"/>
        <v>107746.92202299135</v>
      </c>
    </row>
    <row r="2752" spans="59:66" x14ac:dyDescent="0.25">
      <c r="BG2752" s="50" t="str">
        <f t="shared" si="437"/>
        <v>2022JaneiroEgito</v>
      </c>
      <c r="BH2752" s="2">
        <v>2022</v>
      </c>
      <c r="BI2752" s="55" t="s">
        <v>16</v>
      </c>
      <c r="BJ2752" s="55" t="str">
        <f t="shared" si="439"/>
        <v>Janeiro/2022</v>
      </c>
      <c r="BK2752" s="2" t="s">
        <v>42</v>
      </c>
      <c r="BL2752" s="2" t="s">
        <v>40</v>
      </c>
      <c r="BM2752" s="52" t="s">
        <v>1202</v>
      </c>
      <c r="BN2752" s="51">
        <f t="shared" si="438"/>
        <v>179578.2033716522</v>
      </c>
    </row>
    <row r="2753" spans="59:66" x14ac:dyDescent="0.25">
      <c r="BG2753" s="50" t="str">
        <f t="shared" si="437"/>
        <v>2022JaneiroÁfrica do Sul</v>
      </c>
      <c r="BH2753" s="2">
        <v>2022</v>
      </c>
      <c r="BI2753" s="55" t="s">
        <v>16</v>
      </c>
      <c r="BJ2753" s="55" t="str">
        <f t="shared" si="439"/>
        <v>Janeiro/2022</v>
      </c>
      <c r="BK2753" s="2" t="s">
        <v>42</v>
      </c>
      <c r="BL2753" s="2" t="s">
        <v>41</v>
      </c>
      <c r="BM2753" s="52" t="s">
        <v>1202</v>
      </c>
      <c r="BN2753" s="51">
        <f t="shared" si="438"/>
        <v>71831.281348660908</v>
      </c>
    </row>
    <row r="2754" spans="59:66" x14ac:dyDescent="0.25">
      <c r="BG2754" s="50" t="str">
        <f t="shared" si="437"/>
        <v>2022JaneiroOutros - África</v>
      </c>
      <c r="BH2754" s="2">
        <v>2022</v>
      </c>
      <c r="BI2754" s="55" t="s">
        <v>16</v>
      </c>
      <c r="BJ2754" s="55" t="str">
        <f t="shared" si="439"/>
        <v>Janeiro/2022</v>
      </c>
      <c r="BK2754" s="2" t="s">
        <v>42</v>
      </c>
      <c r="BL2754" s="2" t="s">
        <v>1194</v>
      </c>
      <c r="BM2754" s="52" t="s">
        <v>1202</v>
      </c>
      <c r="BN2754" s="51">
        <f t="shared" si="438"/>
        <v>326505.82431209483</v>
      </c>
    </row>
    <row r="2755" spans="59:66" x14ac:dyDescent="0.25">
      <c r="BG2755" s="50" t="str">
        <f t="shared" ref="BG2755:BG2818" si="440">BH2755&amp;BI2755&amp;BL2755</f>
        <v>2022FevereiroNigéria</v>
      </c>
      <c r="BH2755" s="2">
        <v>2022</v>
      </c>
      <c r="BI2755" s="55" t="s">
        <v>55</v>
      </c>
      <c r="BJ2755" s="55" t="str">
        <f t="shared" si="439"/>
        <v>Fevereiro/2022</v>
      </c>
      <c r="BK2755" s="2" t="s">
        <v>42</v>
      </c>
      <c r="BL2755" s="2" t="s">
        <v>39</v>
      </c>
      <c r="BM2755" s="52" t="s">
        <v>1202</v>
      </c>
      <c r="BN2755" s="51">
        <f t="shared" ref="BN2755:BN2818" si="441">VLOOKUP(BG2755,AC:AQ,VLOOKUP(BM2755,$BP$2:$BQ$16,2,FALSE),FALSE)</f>
        <v>98868.240186788491</v>
      </c>
    </row>
    <row r="2756" spans="59:66" x14ac:dyDescent="0.25">
      <c r="BG2756" s="50" t="str">
        <f t="shared" si="440"/>
        <v>2022FevereiroEgito</v>
      </c>
      <c r="BH2756" s="2">
        <v>2022</v>
      </c>
      <c r="BI2756" s="55" t="s">
        <v>55</v>
      </c>
      <c r="BJ2756" s="55" t="str">
        <f t="shared" ref="BJ2756:BJ2819" si="442">BI2756&amp;"/"&amp;BH2756</f>
        <v>Fevereiro/2022</v>
      </c>
      <c r="BK2756" s="2" t="s">
        <v>42</v>
      </c>
      <c r="BL2756" s="2" t="s">
        <v>40</v>
      </c>
      <c r="BM2756" s="52" t="s">
        <v>1202</v>
      </c>
      <c r="BN2756" s="51">
        <f t="shared" si="441"/>
        <v>164780.40031131418</v>
      </c>
    </row>
    <row r="2757" spans="59:66" x14ac:dyDescent="0.25">
      <c r="BG2757" s="50" t="str">
        <f t="shared" si="440"/>
        <v>2022FevereiroÁfrica do Sul</v>
      </c>
      <c r="BH2757" s="2">
        <v>2022</v>
      </c>
      <c r="BI2757" s="55" t="s">
        <v>55</v>
      </c>
      <c r="BJ2757" s="55" t="str">
        <f t="shared" si="442"/>
        <v>Fevereiro/2022</v>
      </c>
      <c r="BK2757" s="2" t="s">
        <v>42</v>
      </c>
      <c r="BL2757" s="2" t="s">
        <v>41</v>
      </c>
      <c r="BM2757" s="52" t="s">
        <v>1202</v>
      </c>
      <c r="BN2757" s="51">
        <f t="shared" si="441"/>
        <v>65912.160124525675</v>
      </c>
    </row>
    <row r="2758" spans="59:66" x14ac:dyDescent="0.25">
      <c r="BG2758" s="50" t="str">
        <f t="shared" si="440"/>
        <v>2022FevereiroOutros - África</v>
      </c>
      <c r="BH2758" s="2">
        <v>2022</v>
      </c>
      <c r="BI2758" s="55" t="s">
        <v>55</v>
      </c>
      <c r="BJ2758" s="55" t="str">
        <f t="shared" si="442"/>
        <v>Fevereiro/2022</v>
      </c>
      <c r="BK2758" s="2" t="s">
        <v>42</v>
      </c>
      <c r="BL2758" s="2" t="s">
        <v>1194</v>
      </c>
      <c r="BM2758" s="52" t="s">
        <v>1202</v>
      </c>
      <c r="BN2758" s="51">
        <f t="shared" si="441"/>
        <v>290013.50454791298</v>
      </c>
    </row>
    <row r="2759" spans="59:66" x14ac:dyDescent="0.25">
      <c r="BG2759" s="50" t="str">
        <f t="shared" si="440"/>
        <v>2022MarçoNigéria</v>
      </c>
      <c r="BH2759" s="2">
        <v>2022</v>
      </c>
      <c r="BI2759" s="55" t="s">
        <v>56</v>
      </c>
      <c r="BJ2759" s="55" t="str">
        <f t="shared" si="442"/>
        <v>Março/2022</v>
      </c>
      <c r="BK2759" s="2" t="s">
        <v>42</v>
      </c>
      <c r="BL2759" s="2" t="s">
        <v>39</v>
      </c>
      <c r="BM2759" s="52" t="s">
        <v>1202</v>
      </c>
      <c r="BN2759" s="51">
        <f t="shared" si="441"/>
        <v>110760.82193971834</v>
      </c>
    </row>
    <row r="2760" spans="59:66" x14ac:dyDescent="0.25">
      <c r="BG2760" s="50" t="str">
        <f t="shared" si="440"/>
        <v>2022MarçoEgito</v>
      </c>
      <c r="BH2760" s="2">
        <v>2022</v>
      </c>
      <c r="BI2760" s="55" t="s">
        <v>56</v>
      </c>
      <c r="BJ2760" s="55" t="str">
        <f t="shared" si="442"/>
        <v>Março/2022</v>
      </c>
      <c r="BK2760" s="2" t="s">
        <v>42</v>
      </c>
      <c r="BL2760" s="2" t="s">
        <v>40</v>
      </c>
      <c r="BM2760" s="52" t="s">
        <v>1202</v>
      </c>
      <c r="BN2760" s="51">
        <f t="shared" si="441"/>
        <v>184601.36989953057</v>
      </c>
    </row>
    <row r="2761" spans="59:66" x14ac:dyDescent="0.25">
      <c r="BG2761" s="50" t="str">
        <f t="shared" si="440"/>
        <v>2022MarçoÁfrica do Sul</v>
      </c>
      <c r="BH2761" s="2">
        <v>2022</v>
      </c>
      <c r="BI2761" s="55" t="s">
        <v>56</v>
      </c>
      <c r="BJ2761" s="55" t="str">
        <f t="shared" si="442"/>
        <v>Março/2022</v>
      </c>
      <c r="BK2761" s="2" t="s">
        <v>42</v>
      </c>
      <c r="BL2761" s="2" t="s">
        <v>41</v>
      </c>
      <c r="BM2761" s="52" t="s">
        <v>1202</v>
      </c>
      <c r="BN2761" s="51">
        <f t="shared" si="441"/>
        <v>73840.547959812233</v>
      </c>
    </row>
    <row r="2762" spans="59:66" x14ac:dyDescent="0.25">
      <c r="BG2762" s="50" t="str">
        <f t="shared" si="440"/>
        <v>2022MarçoOutros - África</v>
      </c>
      <c r="BH2762" s="2">
        <v>2022</v>
      </c>
      <c r="BI2762" s="55" t="s">
        <v>56</v>
      </c>
      <c r="BJ2762" s="55" t="str">
        <f t="shared" si="442"/>
        <v>Março/2022</v>
      </c>
      <c r="BK2762" s="2" t="s">
        <v>42</v>
      </c>
      <c r="BL2762" s="2" t="s">
        <v>1194</v>
      </c>
      <c r="BM2762" s="52" t="s">
        <v>1202</v>
      </c>
      <c r="BN2762" s="51">
        <f t="shared" si="441"/>
        <v>316459.49125633808</v>
      </c>
    </row>
    <row r="2763" spans="59:66" x14ac:dyDescent="0.25">
      <c r="BG2763" s="50" t="str">
        <f t="shared" si="440"/>
        <v>2022AbrilNigéria</v>
      </c>
      <c r="BH2763" s="2">
        <v>2022</v>
      </c>
      <c r="BI2763" s="55" t="s">
        <v>57</v>
      </c>
      <c r="BJ2763" s="55" t="str">
        <f t="shared" si="442"/>
        <v>Abril/2022</v>
      </c>
      <c r="BK2763" s="2" t="s">
        <v>42</v>
      </c>
      <c r="BL2763" s="2" t="s">
        <v>39</v>
      </c>
      <c r="BM2763" s="52" t="s">
        <v>1202</v>
      </c>
      <c r="BN2763" s="51">
        <f t="shared" si="441"/>
        <v>122653.97297446296</v>
      </c>
    </row>
    <row r="2764" spans="59:66" x14ac:dyDescent="0.25">
      <c r="BG2764" s="50" t="str">
        <f t="shared" si="440"/>
        <v>2022AbrilEgito</v>
      </c>
      <c r="BH2764" s="2">
        <v>2022</v>
      </c>
      <c r="BI2764" s="55" t="s">
        <v>57</v>
      </c>
      <c r="BJ2764" s="55" t="str">
        <f t="shared" si="442"/>
        <v>Abril/2022</v>
      </c>
      <c r="BK2764" s="2" t="s">
        <v>42</v>
      </c>
      <c r="BL2764" s="2" t="s">
        <v>40</v>
      </c>
      <c r="BM2764" s="52" t="s">
        <v>1202</v>
      </c>
      <c r="BN2764" s="51">
        <f t="shared" si="441"/>
        <v>204423.28829077157</v>
      </c>
    </row>
    <row r="2765" spans="59:66" x14ac:dyDescent="0.25">
      <c r="BG2765" s="50" t="str">
        <f t="shared" si="440"/>
        <v>2022AbrilÁfrica do Sul</v>
      </c>
      <c r="BH2765" s="2">
        <v>2022</v>
      </c>
      <c r="BI2765" s="55" t="s">
        <v>57</v>
      </c>
      <c r="BJ2765" s="55" t="str">
        <f t="shared" si="442"/>
        <v>Abril/2022</v>
      </c>
      <c r="BK2765" s="2" t="s">
        <v>42</v>
      </c>
      <c r="BL2765" s="2" t="s">
        <v>41</v>
      </c>
      <c r="BM2765" s="52" t="s">
        <v>1202</v>
      </c>
      <c r="BN2765" s="51">
        <f t="shared" si="441"/>
        <v>81769.315316308639</v>
      </c>
    </row>
    <row r="2766" spans="59:66" x14ac:dyDescent="0.25">
      <c r="BG2766" s="50" t="str">
        <f t="shared" si="440"/>
        <v>2022AbrilOutros - África</v>
      </c>
      <c r="BH2766" s="2">
        <v>2022</v>
      </c>
      <c r="BI2766" s="55" t="s">
        <v>57</v>
      </c>
      <c r="BJ2766" s="55" t="str">
        <f t="shared" si="442"/>
        <v>Abril/2022</v>
      </c>
      <c r="BK2766" s="2" t="s">
        <v>42</v>
      </c>
      <c r="BL2766" s="2" t="s">
        <v>1194</v>
      </c>
      <c r="BM2766" s="52" t="s">
        <v>1202</v>
      </c>
      <c r="BN2766" s="51">
        <f t="shared" si="441"/>
        <v>342903.58035871369</v>
      </c>
    </row>
    <row r="2767" spans="59:66" x14ac:dyDescent="0.25">
      <c r="BG2767" s="50" t="str">
        <f t="shared" si="440"/>
        <v>2022MaioNigéria</v>
      </c>
      <c r="BH2767" s="2">
        <v>2022</v>
      </c>
      <c r="BI2767" s="55" t="s">
        <v>58</v>
      </c>
      <c r="BJ2767" s="55" t="str">
        <f t="shared" si="442"/>
        <v>Maio/2022</v>
      </c>
      <c r="BK2767" s="2" t="s">
        <v>42</v>
      </c>
      <c r="BL2767" s="2" t="s">
        <v>39</v>
      </c>
      <c r="BM2767" s="52" t="s">
        <v>1202</v>
      </c>
      <c r="BN2767" s="51">
        <f t="shared" si="441"/>
        <v>135906.62177934451</v>
      </c>
    </row>
    <row r="2768" spans="59:66" x14ac:dyDescent="0.25">
      <c r="BG2768" s="50" t="str">
        <f t="shared" si="440"/>
        <v>2022MaioEgito</v>
      </c>
      <c r="BH2768" s="2">
        <v>2022</v>
      </c>
      <c r="BI2768" s="55" t="s">
        <v>58</v>
      </c>
      <c r="BJ2768" s="55" t="str">
        <f t="shared" si="442"/>
        <v>Maio/2022</v>
      </c>
      <c r="BK2768" s="2" t="s">
        <v>42</v>
      </c>
      <c r="BL2768" s="2" t="s">
        <v>40</v>
      </c>
      <c r="BM2768" s="52" t="s">
        <v>1202</v>
      </c>
      <c r="BN2768" s="51">
        <f t="shared" si="441"/>
        <v>226511.03629890759</v>
      </c>
    </row>
    <row r="2769" spans="59:66" x14ac:dyDescent="0.25">
      <c r="BG2769" s="50" t="str">
        <f t="shared" si="440"/>
        <v>2022MaioÁfrica do Sul</v>
      </c>
      <c r="BH2769" s="2">
        <v>2022</v>
      </c>
      <c r="BI2769" s="55" t="s">
        <v>58</v>
      </c>
      <c r="BJ2769" s="55" t="str">
        <f t="shared" si="442"/>
        <v>Maio/2022</v>
      </c>
      <c r="BK2769" s="2" t="s">
        <v>42</v>
      </c>
      <c r="BL2769" s="2" t="s">
        <v>41</v>
      </c>
      <c r="BM2769" s="52" t="s">
        <v>1202</v>
      </c>
      <c r="BN2769" s="51">
        <f t="shared" si="441"/>
        <v>90604.414519563041</v>
      </c>
    </row>
    <row r="2770" spans="59:66" x14ac:dyDescent="0.25">
      <c r="BG2770" s="50" t="str">
        <f t="shared" si="440"/>
        <v>2022MaioOutros - África</v>
      </c>
      <c r="BH2770" s="2">
        <v>2022</v>
      </c>
      <c r="BI2770" s="55" t="s">
        <v>58</v>
      </c>
      <c r="BJ2770" s="55" t="str">
        <f t="shared" si="442"/>
        <v>Maio/2022</v>
      </c>
      <c r="BK2770" s="2" t="s">
        <v>42</v>
      </c>
      <c r="BL2770" s="2" t="s">
        <v>1194</v>
      </c>
      <c r="BM2770" s="52" t="s">
        <v>1202</v>
      </c>
      <c r="BN2770" s="51">
        <f t="shared" si="441"/>
        <v>373077.00096290669</v>
      </c>
    </row>
    <row r="2771" spans="59:66" x14ac:dyDescent="0.25">
      <c r="BG2771" s="50" t="str">
        <f t="shared" si="440"/>
        <v>2022JunhoNigéria</v>
      </c>
      <c r="BH2771" s="2">
        <v>2022</v>
      </c>
      <c r="BI2771" s="55" t="s">
        <v>59</v>
      </c>
      <c r="BJ2771" s="55" t="str">
        <f t="shared" si="442"/>
        <v>Junho/2022</v>
      </c>
      <c r="BK2771" s="2" t="s">
        <v>42</v>
      </c>
      <c r="BL2771" s="2" t="s">
        <v>39</v>
      </c>
      <c r="BM2771" s="52" t="s">
        <v>1202</v>
      </c>
      <c r="BN2771" s="51">
        <f t="shared" si="441"/>
        <v>147810.08498277518</v>
      </c>
    </row>
    <row r="2772" spans="59:66" x14ac:dyDescent="0.25">
      <c r="BG2772" s="50" t="str">
        <f t="shared" si="440"/>
        <v>2022JunhoEgito</v>
      </c>
      <c r="BH2772" s="2">
        <v>2022</v>
      </c>
      <c r="BI2772" s="55" t="s">
        <v>59</v>
      </c>
      <c r="BJ2772" s="55" t="str">
        <f t="shared" si="442"/>
        <v>Junho/2022</v>
      </c>
      <c r="BK2772" s="2" t="s">
        <v>42</v>
      </c>
      <c r="BL2772" s="2" t="s">
        <v>40</v>
      </c>
      <c r="BM2772" s="52" t="s">
        <v>1202</v>
      </c>
      <c r="BN2772" s="51">
        <f t="shared" si="441"/>
        <v>246350.14163795856</v>
      </c>
    </row>
    <row r="2773" spans="59:66" x14ac:dyDescent="0.25">
      <c r="BG2773" s="50" t="str">
        <f t="shared" si="440"/>
        <v>2022JunhoÁfrica do Sul</v>
      </c>
      <c r="BH2773" s="2">
        <v>2022</v>
      </c>
      <c r="BI2773" s="55" t="s">
        <v>59</v>
      </c>
      <c r="BJ2773" s="55" t="str">
        <f t="shared" si="442"/>
        <v>Junho/2022</v>
      </c>
      <c r="BK2773" s="2" t="s">
        <v>42</v>
      </c>
      <c r="BL2773" s="2" t="s">
        <v>41</v>
      </c>
      <c r="BM2773" s="52" t="s">
        <v>1202</v>
      </c>
      <c r="BN2773" s="51">
        <f t="shared" si="441"/>
        <v>98540.056655183405</v>
      </c>
    </row>
    <row r="2774" spans="59:66" x14ac:dyDescent="0.25">
      <c r="BG2774" s="50" t="str">
        <f t="shared" si="440"/>
        <v>2022JunhoOutros - África</v>
      </c>
      <c r="BH2774" s="2">
        <v>2022</v>
      </c>
      <c r="BI2774" s="55" t="s">
        <v>59</v>
      </c>
      <c r="BJ2774" s="55" t="str">
        <f t="shared" si="442"/>
        <v>Junho/2022</v>
      </c>
      <c r="BK2774" s="2" t="s">
        <v>42</v>
      </c>
      <c r="BL2774" s="2" t="s">
        <v>1194</v>
      </c>
      <c r="BM2774" s="52" t="s">
        <v>1202</v>
      </c>
      <c r="BN2774" s="51">
        <f t="shared" si="441"/>
        <v>399486.71616966254</v>
      </c>
    </row>
    <row r="2775" spans="59:66" x14ac:dyDescent="0.25">
      <c r="BG2775" s="50" t="str">
        <f t="shared" si="440"/>
        <v>2022JulhoNigéria</v>
      </c>
      <c r="BH2775" s="2">
        <v>2022</v>
      </c>
      <c r="BI2775" s="55" t="s">
        <v>60</v>
      </c>
      <c r="BJ2775" s="55" t="str">
        <f t="shared" si="442"/>
        <v>Julho/2022</v>
      </c>
      <c r="BK2775" s="2" t="s">
        <v>42</v>
      </c>
      <c r="BL2775" s="2" t="s">
        <v>39</v>
      </c>
      <c r="BM2775" s="52" t="s">
        <v>1202</v>
      </c>
      <c r="BN2775" s="51">
        <f t="shared" si="441"/>
        <v>1125146.9381897033</v>
      </c>
    </row>
    <row r="2776" spans="59:66" x14ac:dyDescent="0.25">
      <c r="BG2776" s="50" t="str">
        <f t="shared" si="440"/>
        <v>2022JulhoEgito</v>
      </c>
      <c r="BH2776" s="2">
        <v>2022</v>
      </c>
      <c r="BI2776" s="55" t="s">
        <v>60</v>
      </c>
      <c r="BJ2776" s="55" t="str">
        <f t="shared" si="442"/>
        <v>Julho/2022</v>
      </c>
      <c r="BK2776" s="2" t="s">
        <v>42</v>
      </c>
      <c r="BL2776" s="2" t="s">
        <v>40</v>
      </c>
      <c r="BM2776" s="52" t="s">
        <v>1202</v>
      </c>
      <c r="BN2776" s="51">
        <f t="shared" si="441"/>
        <v>562573.46909485164</v>
      </c>
    </row>
    <row r="2777" spans="59:66" x14ac:dyDescent="0.25">
      <c r="BG2777" s="50" t="str">
        <f t="shared" si="440"/>
        <v>2022JulhoÁfrica do Sul</v>
      </c>
      <c r="BH2777" s="2">
        <v>2022</v>
      </c>
      <c r="BI2777" s="55" t="s">
        <v>60</v>
      </c>
      <c r="BJ2777" s="55" t="str">
        <f t="shared" si="442"/>
        <v>Julho/2022</v>
      </c>
      <c r="BK2777" s="2" t="s">
        <v>42</v>
      </c>
      <c r="BL2777" s="2" t="s">
        <v>41</v>
      </c>
      <c r="BM2777" s="52" t="s">
        <v>1202</v>
      </c>
      <c r="BN2777" s="51">
        <f t="shared" si="441"/>
        <v>337544.08145691094</v>
      </c>
    </row>
    <row r="2778" spans="59:66" x14ac:dyDescent="0.25">
      <c r="BG2778" s="50" t="str">
        <f t="shared" si="440"/>
        <v>2022JulhoOutros - África</v>
      </c>
      <c r="BH2778" s="2">
        <v>2022</v>
      </c>
      <c r="BI2778" s="55" t="s">
        <v>60</v>
      </c>
      <c r="BJ2778" s="55" t="str">
        <f t="shared" si="442"/>
        <v>Julho/2022</v>
      </c>
      <c r="BK2778" s="2" t="s">
        <v>42</v>
      </c>
      <c r="BL2778" s="2" t="s">
        <v>1194</v>
      </c>
      <c r="BM2778" s="52" t="s">
        <v>1202</v>
      </c>
      <c r="BN2778" s="51">
        <f t="shared" si="441"/>
        <v>1350176.325827644</v>
      </c>
    </row>
    <row r="2779" spans="59:66" x14ac:dyDescent="0.25">
      <c r="BG2779" s="50" t="str">
        <f t="shared" si="440"/>
        <v>2022AgostoNigéria</v>
      </c>
      <c r="BH2779" s="2">
        <v>2022</v>
      </c>
      <c r="BI2779" s="55" t="s">
        <v>61</v>
      </c>
      <c r="BJ2779" s="55" t="str">
        <f t="shared" si="442"/>
        <v>Agosto/2022</v>
      </c>
      <c r="BK2779" s="2" t="s">
        <v>42</v>
      </c>
      <c r="BL2779" s="2" t="s">
        <v>39</v>
      </c>
      <c r="BM2779" s="52" t="s">
        <v>1202</v>
      </c>
      <c r="BN2779" s="51">
        <f t="shared" si="441"/>
        <v>1350176.3258276437</v>
      </c>
    </row>
    <row r="2780" spans="59:66" x14ac:dyDescent="0.25">
      <c r="BG2780" s="50" t="str">
        <f t="shared" si="440"/>
        <v>2022AgostoEgito</v>
      </c>
      <c r="BH2780" s="2">
        <v>2022</v>
      </c>
      <c r="BI2780" s="55" t="s">
        <v>61</v>
      </c>
      <c r="BJ2780" s="55" t="str">
        <f t="shared" si="442"/>
        <v>Agosto/2022</v>
      </c>
      <c r="BK2780" s="2" t="s">
        <v>42</v>
      </c>
      <c r="BL2780" s="2" t="s">
        <v>40</v>
      </c>
      <c r="BM2780" s="52" t="s">
        <v>1202</v>
      </c>
      <c r="BN2780" s="51">
        <f t="shared" si="441"/>
        <v>675088.16291382187</v>
      </c>
    </row>
    <row r="2781" spans="59:66" x14ac:dyDescent="0.25">
      <c r="BG2781" s="50" t="str">
        <f t="shared" si="440"/>
        <v>2022AgostoÁfrica do Sul</v>
      </c>
      <c r="BH2781" s="2">
        <v>2022</v>
      </c>
      <c r="BI2781" s="55" t="s">
        <v>61</v>
      </c>
      <c r="BJ2781" s="55" t="str">
        <f t="shared" si="442"/>
        <v>Agosto/2022</v>
      </c>
      <c r="BK2781" s="2" t="s">
        <v>42</v>
      </c>
      <c r="BL2781" s="2" t="s">
        <v>41</v>
      </c>
      <c r="BM2781" s="52" t="s">
        <v>1202</v>
      </c>
      <c r="BN2781" s="51">
        <f t="shared" si="441"/>
        <v>450058.77527588129</v>
      </c>
    </row>
    <row r="2782" spans="59:66" x14ac:dyDescent="0.25">
      <c r="BG2782" s="50" t="str">
        <f t="shared" si="440"/>
        <v>2022AgostoOutros - África</v>
      </c>
      <c r="BH2782" s="2">
        <v>2022</v>
      </c>
      <c r="BI2782" s="55" t="s">
        <v>61</v>
      </c>
      <c r="BJ2782" s="55" t="str">
        <f t="shared" si="442"/>
        <v>Agosto/2022</v>
      </c>
      <c r="BK2782" s="2" t="s">
        <v>42</v>
      </c>
      <c r="BL2782" s="2" t="s">
        <v>1194</v>
      </c>
      <c r="BM2782" s="52" t="s">
        <v>1202</v>
      </c>
      <c r="BN2782" s="51">
        <f t="shared" si="441"/>
        <v>1125146.938189703</v>
      </c>
    </row>
    <row r="2783" spans="59:66" x14ac:dyDescent="0.25">
      <c r="BG2783" s="50" t="str">
        <f t="shared" si="440"/>
        <v>2022SetembroNigéria</v>
      </c>
      <c r="BH2783" s="2">
        <v>2022</v>
      </c>
      <c r="BI2783" s="55" t="s">
        <v>62</v>
      </c>
      <c r="BJ2783" s="55" t="str">
        <f t="shared" si="442"/>
        <v>Setembro/2022</v>
      </c>
      <c r="BK2783" s="2" t="s">
        <v>42</v>
      </c>
      <c r="BL2783" s="2" t="s">
        <v>39</v>
      </c>
      <c r="BM2783" s="52" t="s">
        <v>1202</v>
      </c>
      <c r="BN2783" s="51">
        <f t="shared" si="441"/>
        <v>1575205.7134655844</v>
      </c>
    </row>
    <row r="2784" spans="59:66" x14ac:dyDescent="0.25">
      <c r="BG2784" s="50" t="str">
        <f t="shared" si="440"/>
        <v>2022SetembroEgito</v>
      </c>
      <c r="BH2784" s="2">
        <v>2022</v>
      </c>
      <c r="BI2784" s="55" t="s">
        <v>62</v>
      </c>
      <c r="BJ2784" s="55" t="str">
        <f t="shared" si="442"/>
        <v>Setembro/2022</v>
      </c>
      <c r="BK2784" s="2" t="s">
        <v>42</v>
      </c>
      <c r="BL2784" s="2" t="s">
        <v>40</v>
      </c>
      <c r="BM2784" s="52" t="s">
        <v>1202</v>
      </c>
      <c r="BN2784" s="51">
        <f t="shared" si="441"/>
        <v>787602.85673279222</v>
      </c>
    </row>
    <row r="2785" spans="59:66" x14ac:dyDescent="0.25">
      <c r="BG2785" s="50" t="str">
        <f t="shared" si="440"/>
        <v>2022SetembroÁfrica do Sul</v>
      </c>
      <c r="BH2785" s="2">
        <v>2022</v>
      </c>
      <c r="BI2785" s="55" t="s">
        <v>62</v>
      </c>
      <c r="BJ2785" s="55" t="str">
        <f t="shared" si="442"/>
        <v>Setembro/2022</v>
      </c>
      <c r="BK2785" s="2" t="s">
        <v>42</v>
      </c>
      <c r="BL2785" s="2" t="s">
        <v>41</v>
      </c>
      <c r="BM2785" s="52" t="s">
        <v>1202</v>
      </c>
      <c r="BN2785" s="51">
        <f t="shared" si="441"/>
        <v>562573.46909485164</v>
      </c>
    </row>
    <row r="2786" spans="59:66" x14ac:dyDescent="0.25">
      <c r="BG2786" s="50" t="str">
        <f t="shared" si="440"/>
        <v>2022SetembroOutros - África</v>
      </c>
      <c r="BH2786" s="2">
        <v>2022</v>
      </c>
      <c r="BI2786" s="55" t="s">
        <v>62</v>
      </c>
      <c r="BJ2786" s="55" t="str">
        <f t="shared" si="442"/>
        <v>Setembro/2022</v>
      </c>
      <c r="BK2786" s="2" t="s">
        <v>42</v>
      </c>
      <c r="BL2786" s="2" t="s">
        <v>1194</v>
      </c>
      <c r="BM2786" s="52" t="s">
        <v>1202</v>
      </c>
      <c r="BN2786" s="51">
        <f t="shared" si="441"/>
        <v>1012632.2443707328</v>
      </c>
    </row>
    <row r="2787" spans="59:66" x14ac:dyDescent="0.25">
      <c r="BG2787" s="50" t="str">
        <f t="shared" si="440"/>
        <v>2022OutubroNigéria</v>
      </c>
      <c r="BH2787" s="2">
        <v>2022</v>
      </c>
      <c r="BI2787" s="55" t="s">
        <v>63</v>
      </c>
      <c r="BJ2787" s="55" t="str">
        <f t="shared" si="442"/>
        <v>Outubro/2022</v>
      </c>
      <c r="BK2787" s="2" t="s">
        <v>42</v>
      </c>
      <c r="BL2787" s="2" t="s">
        <v>39</v>
      </c>
      <c r="BM2787" s="52" t="s">
        <v>1202</v>
      </c>
      <c r="BN2787" s="51">
        <f t="shared" si="441"/>
        <v>1800235.1011035249</v>
      </c>
    </row>
    <row r="2788" spans="59:66" x14ac:dyDescent="0.25">
      <c r="BG2788" s="50" t="str">
        <f t="shared" si="440"/>
        <v>2022OutubroEgito</v>
      </c>
      <c r="BH2788" s="2">
        <v>2022</v>
      </c>
      <c r="BI2788" s="55" t="s">
        <v>63</v>
      </c>
      <c r="BJ2788" s="55" t="str">
        <f t="shared" si="442"/>
        <v>Outubro/2022</v>
      </c>
      <c r="BK2788" s="2" t="s">
        <v>42</v>
      </c>
      <c r="BL2788" s="2" t="s">
        <v>40</v>
      </c>
      <c r="BM2788" s="52" t="s">
        <v>1202</v>
      </c>
      <c r="BN2788" s="51">
        <f t="shared" si="441"/>
        <v>900117.55055176246</v>
      </c>
    </row>
    <row r="2789" spans="59:66" x14ac:dyDescent="0.25">
      <c r="BG2789" s="50" t="str">
        <f t="shared" si="440"/>
        <v>2022OutubroÁfrica do Sul</v>
      </c>
      <c r="BH2789" s="2">
        <v>2022</v>
      </c>
      <c r="BI2789" s="55" t="s">
        <v>63</v>
      </c>
      <c r="BJ2789" s="55" t="str">
        <f t="shared" si="442"/>
        <v>Outubro/2022</v>
      </c>
      <c r="BK2789" s="2" t="s">
        <v>42</v>
      </c>
      <c r="BL2789" s="2" t="s">
        <v>41</v>
      </c>
      <c r="BM2789" s="52" t="s">
        <v>1202</v>
      </c>
      <c r="BN2789" s="51">
        <f t="shared" si="441"/>
        <v>675088.16291382187</v>
      </c>
    </row>
    <row r="2790" spans="59:66" x14ac:dyDescent="0.25">
      <c r="BG2790" s="50" t="str">
        <f t="shared" si="440"/>
        <v>2022OutubroOutros - África</v>
      </c>
      <c r="BH2790" s="2">
        <v>2022</v>
      </c>
      <c r="BI2790" s="55" t="s">
        <v>63</v>
      </c>
      <c r="BJ2790" s="55" t="str">
        <f t="shared" si="442"/>
        <v>Outubro/2022</v>
      </c>
      <c r="BK2790" s="2" t="s">
        <v>42</v>
      </c>
      <c r="BL2790" s="2" t="s">
        <v>1194</v>
      </c>
      <c r="BM2790" s="52" t="s">
        <v>1202</v>
      </c>
      <c r="BN2790" s="51">
        <f t="shared" si="441"/>
        <v>1012632.2443707329</v>
      </c>
    </row>
    <row r="2791" spans="59:66" x14ac:dyDescent="0.25">
      <c r="BG2791" s="50" t="str">
        <f t="shared" si="440"/>
        <v>2022NovembroNigéria</v>
      </c>
      <c r="BH2791" s="2">
        <v>2022</v>
      </c>
      <c r="BI2791" s="55" t="s">
        <v>64</v>
      </c>
      <c r="BJ2791" s="55" t="str">
        <f t="shared" si="442"/>
        <v>Novembro/2022</v>
      </c>
      <c r="BK2791" s="2" t="s">
        <v>42</v>
      </c>
      <c r="BL2791" s="2" t="s">
        <v>39</v>
      </c>
      <c r="BM2791" s="52" t="s">
        <v>1202</v>
      </c>
      <c r="BN2791" s="51">
        <f t="shared" si="441"/>
        <v>2025264.4887414658</v>
      </c>
    </row>
    <row r="2792" spans="59:66" x14ac:dyDescent="0.25">
      <c r="BG2792" s="50" t="str">
        <f t="shared" si="440"/>
        <v>2022NovembroEgito</v>
      </c>
      <c r="BH2792" s="2">
        <v>2022</v>
      </c>
      <c r="BI2792" s="55" t="s">
        <v>64</v>
      </c>
      <c r="BJ2792" s="55" t="str">
        <f t="shared" si="442"/>
        <v>Novembro/2022</v>
      </c>
      <c r="BK2792" s="2" t="s">
        <v>42</v>
      </c>
      <c r="BL2792" s="2" t="s">
        <v>40</v>
      </c>
      <c r="BM2792" s="52" t="s">
        <v>1202</v>
      </c>
      <c r="BN2792" s="51">
        <f t="shared" si="441"/>
        <v>1012632.2443707329</v>
      </c>
    </row>
    <row r="2793" spans="59:66" x14ac:dyDescent="0.25">
      <c r="BG2793" s="50" t="str">
        <f t="shared" si="440"/>
        <v>2022NovembroÁfrica do Sul</v>
      </c>
      <c r="BH2793" s="2">
        <v>2022</v>
      </c>
      <c r="BI2793" s="55" t="s">
        <v>64</v>
      </c>
      <c r="BJ2793" s="55" t="str">
        <f t="shared" si="442"/>
        <v>Novembro/2022</v>
      </c>
      <c r="BK2793" s="2" t="s">
        <v>42</v>
      </c>
      <c r="BL2793" s="2" t="s">
        <v>41</v>
      </c>
      <c r="BM2793" s="52" t="s">
        <v>1202</v>
      </c>
      <c r="BN2793" s="51">
        <f t="shared" si="441"/>
        <v>787602.85673279222</v>
      </c>
    </row>
    <row r="2794" spans="59:66" x14ac:dyDescent="0.25">
      <c r="BG2794" s="50" t="str">
        <f t="shared" si="440"/>
        <v>2022NovembroOutros - África</v>
      </c>
      <c r="BH2794" s="2">
        <v>2022</v>
      </c>
      <c r="BI2794" s="55" t="s">
        <v>64</v>
      </c>
      <c r="BJ2794" s="55" t="str">
        <f t="shared" si="442"/>
        <v>Novembro/2022</v>
      </c>
      <c r="BK2794" s="2" t="s">
        <v>42</v>
      </c>
      <c r="BL2794" s="2" t="s">
        <v>1194</v>
      </c>
      <c r="BM2794" s="52" t="s">
        <v>1202</v>
      </c>
      <c r="BN2794" s="51">
        <f t="shared" si="441"/>
        <v>1125146.938189703</v>
      </c>
    </row>
    <row r="2795" spans="59:66" x14ac:dyDescent="0.25">
      <c r="BG2795" s="50" t="str">
        <f t="shared" si="440"/>
        <v>2022DezembroNigéria</v>
      </c>
      <c r="BH2795" s="2">
        <v>2022</v>
      </c>
      <c r="BI2795" s="55" t="s">
        <v>65</v>
      </c>
      <c r="BJ2795" s="55" t="str">
        <f t="shared" si="442"/>
        <v>Dezembro/2022</v>
      </c>
      <c r="BK2795" s="2" t="s">
        <v>42</v>
      </c>
      <c r="BL2795" s="2" t="s">
        <v>39</v>
      </c>
      <c r="BM2795" s="52" t="s">
        <v>1202</v>
      </c>
      <c r="BN2795" s="51">
        <f t="shared" si="441"/>
        <v>2250293.8763794061</v>
      </c>
    </row>
    <row r="2796" spans="59:66" x14ac:dyDescent="0.25">
      <c r="BG2796" s="50" t="str">
        <f t="shared" si="440"/>
        <v>2022DezembroEgito</v>
      </c>
      <c r="BH2796" s="2">
        <v>2022</v>
      </c>
      <c r="BI2796" s="55" t="s">
        <v>65</v>
      </c>
      <c r="BJ2796" s="55" t="str">
        <f t="shared" si="442"/>
        <v>Dezembro/2022</v>
      </c>
      <c r="BK2796" s="2" t="s">
        <v>42</v>
      </c>
      <c r="BL2796" s="2" t="s">
        <v>40</v>
      </c>
      <c r="BM2796" s="52" t="s">
        <v>1202</v>
      </c>
      <c r="BN2796" s="51">
        <f t="shared" si="441"/>
        <v>1125146.938189703</v>
      </c>
    </row>
    <row r="2797" spans="59:66" x14ac:dyDescent="0.25">
      <c r="BG2797" s="50" t="str">
        <f t="shared" si="440"/>
        <v>2022DezembroÁfrica do Sul</v>
      </c>
      <c r="BH2797" s="2">
        <v>2022</v>
      </c>
      <c r="BI2797" s="55" t="s">
        <v>65</v>
      </c>
      <c r="BJ2797" s="55" t="str">
        <f t="shared" si="442"/>
        <v>Dezembro/2022</v>
      </c>
      <c r="BK2797" s="2" t="s">
        <v>42</v>
      </c>
      <c r="BL2797" s="2" t="s">
        <v>41</v>
      </c>
      <c r="BM2797" s="52" t="s">
        <v>1202</v>
      </c>
      <c r="BN2797" s="51">
        <f t="shared" si="441"/>
        <v>900117.55055176257</v>
      </c>
    </row>
    <row r="2798" spans="59:66" x14ac:dyDescent="0.25">
      <c r="BG2798" s="50" t="str">
        <f t="shared" si="440"/>
        <v>2022DezembroOutros - África</v>
      </c>
      <c r="BH2798" s="2">
        <v>2022</v>
      </c>
      <c r="BI2798" s="55" t="s">
        <v>65</v>
      </c>
      <c r="BJ2798" s="55" t="str">
        <f t="shared" si="442"/>
        <v>Dezembro/2022</v>
      </c>
      <c r="BK2798" s="2" t="s">
        <v>42</v>
      </c>
      <c r="BL2798" s="2" t="s">
        <v>1194</v>
      </c>
      <c r="BM2798" s="52" t="s">
        <v>1202</v>
      </c>
      <c r="BN2798" s="51">
        <f t="shared" si="441"/>
        <v>1237661.6320086736</v>
      </c>
    </row>
    <row r="2799" spans="59:66" x14ac:dyDescent="0.25">
      <c r="BG2799" s="50" t="str">
        <f t="shared" si="440"/>
        <v>2022JaneiroNigéria</v>
      </c>
      <c r="BH2799" s="2">
        <v>2022</v>
      </c>
      <c r="BI2799" s="55" t="s">
        <v>16</v>
      </c>
      <c r="BJ2799" s="55" t="str">
        <f t="shared" si="442"/>
        <v>Janeiro/2022</v>
      </c>
      <c r="BK2799" s="2" t="s">
        <v>42</v>
      </c>
      <c r="BL2799" s="2" t="s">
        <v>39</v>
      </c>
      <c r="BM2799" s="52" t="s">
        <v>1203</v>
      </c>
      <c r="BN2799" s="51">
        <f t="shared" si="441"/>
        <v>1181205.3187895264</v>
      </c>
    </row>
    <row r="2800" spans="59:66" x14ac:dyDescent="0.25">
      <c r="BG2800" s="50" t="str">
        <f t="shared" si="440"/>
        <v>2022JaneiroEgito</v>
      </c>
      <c r="BH2800" s="2">
        <v>2022</v>
      </c>
      <c r="BI2800" s="55" t="s">
        <v>16</v>
      </c>
      <c r="BJ2800" s="55" t="str">
        <f t="shared" si="442"/>
        <v>Janeiro/2022</v>
      </c>
      <c r="BK2800" s="2" t="s">
        <v>42</v>
      </c>
      <c r="BL2800" s="2" t="s">
        <v>40</v>
      </c>
      <c r="BM2800" s="52" t="s">
        <v>1203</v>
      </c>
      <c r="BN2800" s="51">
        <f t="shared" si="441"/>
        <v>236241.06375790515</v>
      </c>
    </row>
    <row r="2801" spans="59:66" x14ac:dyDescent="0.25">
      <c r="BG2801" s="50" t="str">
        <f t="shared" si="440"/>
        <v>2022JaneiroÁfrica do Sul</v>
      </c>
      <c r="BH2801" s="2">
        <v>2022</v>
      </c>
      <c r="BI2801" s="55" t="s">
        <v>16</v>
      </c>
      <c r="BJ2801" s="55" t="str">
        <f t="shared" si="442"/>
        <v>Janeiro/2022</v>
      </c>
      <c r="BK2801" s="2" t="s">
        <v>42</v>
      </c>
      <c r="BL2801" s="2" t="s">
        <v>41</v>
      </c>
      <c r="BM2801" s="52" t="s">
        <v>1203</v>
      </c>
      <c r="BN2801" s="51">
        <f t="shared" si="441"/>
        <v>472482.12751581043</v>
      </c>
    </row>
    <row r="2802" spans="59:66" x14ac:dyDescent="0.25">
      <c r="BG2802" s="50" t="str">
        <f t="shared" si="440"/>
        <v>2022JaneiroOutros - África</v>
      </c>
      <c r="BH2802" s="2">
        <v>2022</v>
      </c>
      <c r="BI2802" s="55" t="s">
        <v>16</v>
      </c>
      <c r="BJ2802" s="55" t="str">
        <f t="shared" si="442"/>
        <v>Janeiro/2022</v>
      </c>
      <c r="BK2802" s="2" t="s">
        <v>42</v>
      </c>
      <c r="BL2802" s="2" t="s">
        <v>1194</v>
      </c>
      <c r="BM2802" s="52" t="s">
        <v>1203</v>
      </c>
      <c r="BN2802" s="51">
        <f t="shared" si="441"/>
        <v>1718116.8273302189</v>
      </c>
    </row>
    <row r="2803" spans="59:66" x14ac:dyDescent="0.25">
      <c r="BG2803" s="50" t="str">
        <f t="shared" si="440"/>
        <v>2022FevereiroNigéria</v>
      </c>
      <c r="BH2803" s="2">
        <v>2022</v>
      </c>
      <c r="BI2803" s="55" t="s">
        <v>55</v>
      </c>
      <c r="BJ2803" s="55" t="str">
        <f t="shared" si="442"/>
        <v>Fevereiro/2022</v>
      </c>
      <c r="BK2803" s="2" t="s">
        <v>42</v>
      </c>
      <c r="BL2803" s="2" t="s">
        <v>39</v>
      </c>
      <c r="BM2803" s="52" t="s">
        <v>1203</v>
      </c>
      <c r="BN2803" s="51">
        <f t="shared" si="441"/>
        <v>1102354.2773172806</v>
      </c>
    </row>
    <row r="2804" spans="59:66" x14ac:dyDescent="0.25">
      <c r="BG2804" s="50" t="str">
        <f t="shared" si="440"/>
        <v>2022FevereiroEgito</v>
      </c>
      <c r="BH2804" s="2">
        <v>2022</v>
      </c>
      <c r="BI2804" s="55" t="s">
        <v>55</v>
      </c>
      <c r="BJ2804" s="55" t="str">
        <f t="shared" si="442"/>
        <v>Fevereiro/2022</v>
      </c>
      <c r="BK2804" s="2" t="s">
        <v>42</v>
      </c>
      <c r="BL2804" s="2" t="s">
        <v>40</v>
      </c>
      <c r="BM2804" s="52" t="s">
        <v>1203</v>
      </c>
      <c r="BN2804" s="51">
        <f t="shared" si="441"/>
        <v>220470.85546345613</v>
      </c>
    </row>
    <row r="2805" spans="59:66" x14ac:dyDescent="0.25">
      <c r="BG2805" s="50" t="str">
        <f t="shared" si="440"/>
        <v>2022FevereiroÁfrica do Sul</v>
      </c>
      <c r="BH2805" s="2">
        <v>2022</v>
      </c>
      <c r="BI2805" s="55" t="s">
        <v>55</v>
      </c>
      <c r="BJ2805" s="55" t="str">
        <f t="shared" si="442"/>
        <v>Fevereiro/2022</v>
      </c>
      <c r="BK2805" s="2" t="s">
        <v>42</v>
      </c>
      <c r="BL2805" s="2" t="s">
        <v>41</v>
      </c>
      <c r="BM2805" s="52" t="s">
        <v>1203</v>
      </c>
      <c r="BN2805" s="51">
        <f t="shared" si="441"/>
        <v>440941.71092691226</v>
      </c>
    </row>
    <row r="2806" spans="59:66" x14ac:dyDescent="0.25">
      <c r="BG2806" s="50" t="str">
        <f t="shared" si="440"/>
        <v>2022FevereiroOutros - África</v>
      </c>
      <c r="BH2806" s="2">
        <v>2022</v>
      </c>
      <c r="BI2806" s="55" t="s">
        <v>55</v>
      </c>
      <c r="BJ2806" s="55" t="str">
        <f t="shared" si="442"/>
        <v>Fevereiro/2022</v>
      </c>
      <c r="BK2806" s="2" t="s">
        <v>42</v>
      </c>
      <c r="BL2806" s="2" t="s">
        <v>1194</v>
      </c>
      <c r="BM2806" s="52" t="s">
        <v>1203</v>
      </c>
      <c r="BN2806" s="51">
        <f t="shared" si="441"/>
        <v>1552114.8224627308</v>
      </c>
    </row>
    <row r="2807" spans="59:66" x14ac:dyDescent="0.25">
      <c r="BG2807" s="50" t="str">
        <f t="shared" si="440"/>
        <v>2022MarçoNigéria</v>
      </c>
      <c r="BH2807" s="2">
        <v>2022</v>
      </c>
      <c r="BI2807" s="55" t="s">
        <v>56</v>
      </c>
      <c r="BJ2807" s="55" t="str">
        <f t="shared" si="442"/>
        <v>Março/2022</v>
      </c>
      <c r="BK2807" s="2" t="s">
        <v>42</v>
      </c>
      <c r="BL2807" s="2" t="s">
        <v>39</v>
      </c>
      <c r="BM2807" s="52" t="s">
        <v>1203</v>
      </c>
      <c r="BN2807" s="51">
        <f t="shared" si="441"/>
        <v>1214246.0270074147</v>
      </c>
    </row>
    <row r="2808" spans="59:66" x14ac:dyDescent="0.25">
      <c r="BG2808" s="50" t="str">
        <f t="shared" si="440"/>
        <v>2022MarçoEgito</v>
      </c>
      <c r="BH2808" s="2">
        <v>2022</v>
      </c>
      <c r="BI2808" s="55" t="s">
        <v>56</v>
      </c>
      <c r="BJ2808" s="55" t="str">
        <f t="shared" si="442"/>
        <v>Março/2022</v>
      </c>
      <c r="BK2808" s="2" t="s">
        <v>42</v>
      </c>
      <c r="BL2808" s="2" t="s">
        <v>40</v>
      </c>
      <c r="BM2808" s="52" t="s">
        <v>1203</v>
      </c>
      <c r="BN2808" s="51">
        <f t="shared" si="441"/>
        <v>242849.20540148293</v>
      </c>
    </row>
    <row r="2809" spans="59:66" x14ac:dyDescent="0.25">
      <c r="BG2809" s="50" t="str">
        <f t="shared" si="440"/>
        <v>2022MarçoÁfrica do Sul</v>
      </c>
      <c r="BH2809" s="2">
        <v>2022</v>
      </c>
      <c r="BI2809" s="55" t="s">
        <v>56</v>
      </c>
      <c r="BJ2809" s="55" t="str">
        <f t="shared" si="442"/>
        <v>Março/2022</v>
      </c>
      <c r="BK2809" s="2" t="s">
        <v>42</v>
      </c>
      <c r="BL2809" s="2" t="s">
        <v>41</v>
      </c>
      <c r="BM2809" s="52" t="s">
        <v>1203</v>
      </c>
      <c r="BN2809" s="51">
        <f t="shared" si="441"/>
        <v>485698.41080296587</v>
      </c>
    </row>
    <row r="2810" spans="59:66" x14ac:dyDescent="0.25">
      <c r="BG2810" s="50" t="str">
        <f t="shared" si="440"/>
        <v>2022MarçoOutros - África</v>
      </c>
      <c r="BH2810" s="2">
        <v>2022</v>
      </c>
      <c r="BI2810" s="55" t="s">
        <v>56</v>
      </c>
      <c r="BJ2810" s="55" t="str">
        <f t="shared" si="442"/>
        <v>Março/2022</v>
      </c>
      <c r="BK2810" s="2" t="s">
        <v>42</v>
      </c>
      <c r="BL2810" s="2" t="s">
        <v>1194</v>
      </c>
      <c r="BM2810" s="52" t="s">
        <v>1203</v>
      </c>
      <c r="BN2810" s="51">
        <f t="shared" si="441"/>
        <v>1665251.6941815969</v>
      </c>
    </row>
    <row r="2811" spans="59:66" x14ac:dyDescent="0.25">
      <c r="BG2811" s="50" t="str">
        <f t="shared" si="440"/>
        <v>2022AbrilNigéria</v>
      </c>
      <c r="BH2811" s="2">
        <v>2022</v>
      </c>
      <c r="BI2811" s="55" t="s">
        <v>57</v>
      </c>
      <c r="BJ2811" s="55" t="str">
        <f t="shared" si="442"/>
        <v>Abril/2022</v>
      </c>
      <c r="BK2811" s="2" t="s">
        <v>42</v>
      </c>
      <c r="BL2811" s="2" t="s">
        <v>39</v>
      </c>
      <c r="BM2811" s="52" t="s">
        <v>1203</v>
      </c>
      <c r="BN2811" s="51">
        <f t="shared" si="441"/>
        <v>1326925.4455953117</v>
      </c>
    </row>
    <row r="2812" spans="59:66" x14ac:dyDescent="0.25">
      <c r="BG2812" s="50" t="str">
        <f t="shared" si="440"/>
        <v>2022AbrilEgito</v>
      </c>
      <c r="BH2812" s="2">
        <v>2022</v>
      </c>
      <c r="BI2812" s="55" t="s">
        <v>57</v>
      </c>
      <c r="BJ2812" s="55" t="str">
        <f t="shared" si="442"/>
        <v>Abril/2022</v>
      </c>
      <c r="BK2812" s="2" t="s">
        <v>42</v>
      </c>
      <c r="BL2812" s="2" t="s">
        <v>40</v>
      </c>
      <c r="BM2812" s="52" t="s">
        <v>1203</v>
      </c>
      <c r="BN2812" s="51">
        <f t="shared" si="441"/>
        <v>265385.08911906235</v>
      </c>
    </row>
    <row r="2813" spans="59:66" x14ac:dyDescent="0.25">
      <c r="BG2813" s="50" t="str">
        <f t="shared" si="440"/>
        <v>2022AbrilÁfrica do Sul</v>
      </c>
      <c r="BH2813" s="2">
        <v>2022</v>
      </c>
      <c r="BI2813" s="55" t="s">
        <v>57</v>
      </c>
      <c r="BJ2813" s="55" t="str">
        <f t="shared" si="442"/>
        <v>Abril/2022</v>
      </c>
      <c r="BK2813" s="2" t="s">
        <v>42</v>
      </c>
      <c r="BL2813" s="2" t="s">
        <v>41</v>
      </c>
      <c r="BM2813" s="52" t="s">
        <v>1203</v>
      </c>
      <c r="BN2813" s="51">
        <f t="shared" si="441"/>
        <v>530770.1782381247</v>
      </c>
    </row>
    <row r="2814" spans="59:66" x14ac:dyDescent="0.25">
      <c r="BG2814" s="50" t="str">
        <f t="shared" si="440"/>
        <v>2022AbrilOutros - África</v>
      </c>
      <c r="BH2814" s="2">
        <v>2022</v>
      </c>
      <c r="BI2814" s="55" t="s">
        <v>57</v>
      </c>
      <c r="BJ2814" s="55" t="str">
        <f t="shared" si="442"/>
        <v>Abril/2022</v>
      </c>
      <c r="BK2814" s="2" t="s">
        <v>42</v>
      </c>
      <c r="BL2814" s="2" t="s">
        <v>1194</v>
      </c>
      <c r="BM2814" s="52" t="s">
        <v>1203</v>
      </c>
      <c r="BN2814" s="51">
        <f t="shared" si="441"/>
        <v>1780648.3398956447</v>
      </c>
    </row>
    <row r="2815" spans="59:66" x14ac:dyDescent="0.25">
      <c r="BG2815" s="50" t="str">
        <f t="shared" si="440"/>
        <v>2022MaioNigéria</v>
      </c>
      <c r="BH2815" s="2">
        <v>2022</v>
      </c>
      <c r="BI2815" s="55" t="s">
        <v>58</v>
      </c>
      <c r="BJ2815" s="55" t="str">
        <f t="shared" si="442"/>
        <v>Maio/2022</v>
      </c>
      <c r="BK2815" s="2" t="s">
        <v>42</v>
      </c>
      <c r="BL2815" s="2" t="s">
        <v>39</v>
      </c>
      <c r="BM2815" s="52" t="s">
        <v>1203</v>
      </c>
      <c r="BN2815" s="51">
        <f t="shared" si="441"/>
        <v>1438108.3933308625</v>
      </c>
    </row>
    <row r="2816" spans="59:66" x14ac:dyDescent="0.25">
      <c r="BG2816" s="50" t="str">
        <f t="shared" si="440"/>
        <v>2022MaioEgito</v>
      </c>
      <c r="BH2816" s="2">
        <v>2022</v>
      </c>
      <c r="BI2816" s="55" t="s">
        <v>58</v>
      </c>
      <c r="BJ2816" s="55" t="str">
        <f t="shared" si="442"/>
        <v>Maio/2022</v>
      </c>
      <c r="BK2816" s="2" t="s">
        <v>42</v>
      </c>
      <c r="BL2816" s="2" t="s">
        <v>40</v>
      </c>
      <c r="BM2816" s="52" t="s">
        <v>1203</v>
      </c>
      <c r="BN2816" s="51">
        <f t="shared" si="441"/>
        <v>287621.67866617255</v>
      </c>
    </row>
    <row r="2817" spans="59:66" x14ac:dyDescent="0.25">
      <c r="BG2817" s="50" t="str">
        <f t="shared" si="440"/>
        <v>2022MaioÁfrica do Sul</v>
      </c>
      <c r="BH2817" s="2">
        <v>2022</v>
      </c>
      <c r="BI2817" s="55" t="s">
        <v>58</v>
      </c>
      <c r="BJ2817" s="55" t="str">
        <f t="shared" si="442"/>
        <v>Maio/2022</v>
      </c>
      <c r="BK2817" s="2" t="s">
        <v>42</v>
      </c>
      <c r="BL2817" s="2" t="s">
        <v>41</v>
      </c>
      <c r="BM2817" s="52" t="s">
        <v>1203</v>
      </c>
      <c r="BN2817" s="51">
        <f t="shared" si="441"/>
        <v>575243.3573323451</v>
      </c>
    </row>
    <row r="2818" spans="59:66" x14ac:dyDescent="0.25">
      <c r="BG2818" s="50" t="str">
        <f t="shared" si="440"/>
        <v>2022MaioOutros - África</v>
      </c>
      <c r="BH2818" s="2">
        <v>2022</v>
      </c>
      <c r="BI2818" s="55" t="s">
        <v>58</v>
      </c>
      <c r="BJ2818" s="55" t="str">
        <f t="shared" si="442"/>
        <v>Maio/2022</v>
      </c>
      <c r="BK2818" s="2" t="s">
        <v>42</v>
      </c>
      <c r="BL2818" s="2" t="s">
        <v>1194</v>
      </c>
      <c r="BM2818" s="52" t="s">
        <v>1203</v>
      </c>
      <c r="BN2818" s="51">
        <f t="shared" si="441"/>
        <v>1894919.2947418429</v>
      </c>
    </row>
    <row r="2819" spans="59:66" x14ac:dyDescent="0.25">
      <c r="BG2819" s="50" t="str">
        <f t="shared" ref="BG2819:BG2882" si="443">BH2819&amp;BI2819&amp;BL2819</f>
        <v>2022JunhoNigéria</v>
      </c>
      <c r="BH2819" s="2">
        <v>2022</v>
      </c>
      <c r="BI2819" s="55" t="s">
        <v>59</v>
      </c>
      <c r="BJ2819" s="55" t="str">
        <f t="shared" si="442"/>
        <v>Junho/2022</v>
      </c>
      <c r="BK2819" s="2" t="s">
        <v>42</v>
      </c>
      <c r="BL2819" s="2" t="s">
        <v>39</v>
      </c>
      <c r="BM2819" s="52" t="s">
        <v>1203</v>
      </c>
      <c r="BN2819" s="51">
        <f t="shared" ref="BN2819:BN2882" si="444">VLOOKUP(BG2819,AC:AQ,VLOOKUP(BM2819,$BP$2:$BQ$16,2,FALSE),FALSE)</f>
        <v>1550264.256179651</v>
      </c>
    </row>
    <row r="2820" spans="59:66" x14ac:dyDescent="0.25">
      <c r="BG2820" s="50" t="str">
        <f t="shared" si="443"/>
        <v>2022JunhoEgito</v>
      </c>
      <c r="BH2820" s="2">
        <v>2022</v>
      </c>
      <c r="BI2820" s="55" t="s">
        <v>59</v>
      </c>
      <c r="BJ2820" s="55" t="str">
        <f t="shared" ref="BJ2820:BJ2883" si="445">BI2820&amp;"/"&amp;BH2820</f>
        <v>Junho/2022</v>
      </c>
      <c r="BK2820" s="2" t="s">
        <v>42</v>
      </c>
      <c r="BL2820" s="2" t="s">
        <v>40</v>
      </c>
      <c r="BM2820" s="52" t="s">
        <v>1203</v>
      </c>
      <c r="BN2820" s="51">
        <f t="shared" si="444"/>
        <v>310052.85123593023</v>
      </c>
    </row>
    <row r="2821" spans="59:66" x14ac:dyDescent="0.25">
      <c r="BG2821" s="50" t="str">
        <f t="shared" si="443"/>
        <v>2022JunhoÁfrica do Sul</v>
      </c>
      <c r="BH2821" s="2">
        <v>2022</v>
      </c>
      <c r="BI2821" s="55" t="s">
        <v>59</v>
      </c>
      <c r="BJ2821" s="55" t="str">
        <f t="shared" si="445"/>
        <v>Junho/2022</v>
      </c>
      <c r="BK2821" s="2" t="s">
        <v>42</v>
      </c>
      <c r="BL2821" s="2" t="s">
        <v>41</v>
      </c>
      <c r="BM2821" s="52" t="s">
        <v>1203</v>
      </c>
      <c r="BN2821" s="51">
        <f t="shared" si="444"/>
        <v>620105.70247186034</v>
      </c>
    </row>
    <row r="2822" spans="59:66" x14ac:dyDescent="0.25">
      <c r="BG2822" s="50" t="str">
        <f t="shared" si="443"/>
        <v>2022JunhoOutros - África</v>
      </c>
      <c r="BH2822" s="2">
        <v>2022</v>
      </c>
      <c r="BI2822" s="55" t="s">
        <v>59</v>
      </c>
      <c r="BJ2822" s="55" t="str">
        <f t="shared" si="445"/>
        <v>Junho/2022</v>
      </c>
      <c r="BK2822" s="2" t="s">
        <v>42</v>
      </c>
      <c r="BL2822" s="2" t="s">
        <v>1194</v>
      </c>
      <c r="BM2822" s="52" t="s">
        <v>1203</v>
      </c>
      <c r="BN2822" s="51">
        <f t="shared" si="444"/>
        <v>2011153.6296384663</v>
      </c>
    </row>
    <row r="2823" spans="59:66" x14ac:dyDescent="0.25">
      <c r="BG2823" s="50" t="str">
        <f t="shared" si="443"/>
        <v>2022JulhoNigéria</v>
      </c>
      <c r="BH2823" s="2">
        <v>2022</v>
      </c>
      <c r="BI2823" s="55" t="s">
        <v>60</v>
      </c>
      <c r="BJ2823" s="55" t="str">
        <f t="shared" si="445"/>
        <v>Julho/2022</v>
      </c>
      <c r="BK2823" s="2" t="s">
        <v>42</v>
      </c>
      <c r="BL2823" s="2" t="s">
        <v>39</v>
      </c>
      <c r="BM2823" s="52" t="s">
        <v>1203</v>
      </c>
      <c r="BN2823" s="51">
        <f t="shared" si="444"/>
        <v>1125146.9381897033</v>
      </c>
    </row>
    <row r="2824" spans="59:66" x14ac:dyDescent="0.25">
      <c r="BG2824" s="50" t="str">
        <f t="shared" si="443"/>
        <v>2022JulhoEgito</v>
      </c>
      <c r="BH2824" s="2">
        <v>2022</v>
      </c>
      <c r="BI2824" s="55" t="s">
        <v>60</v>
      </c>
      <c r="BJ2824" s="55" t="str">
        <f t="shared" si="445"/>
        <v>Julho/2022</v>
      </c>
      <c r="BK2824" s="2" t="s">
        <v>42</v>
      </c>
      <c r="BL2824" s="2" t="s">
        <v>40</v>
      </c>
      <c r="BM2824" s="52" t="s">
        <v>1203</v>
      </c>
      <c r="BN2824" s="51">
        <f t="shared" si="444"/>
        <v>562573.46909485164</v>
      </c>
    </row>
    <row r="2825" spans="59:66" x14ac:dyDescent="0.25">
      <c r="BG2825" s="50" t="str">
        <f t="shared" si="443"/>
        <v>2022JulhoÁfrica do Sul</v>
      </c>
      <c r="BH2825" s="2">
        <v>2022</v>
      </c>
      <c r="BI2825" s="55" t="s">
        <v>60</v>
      </c>
      <c r="BJ2825" s="55" t="str">
        <f t="shared" si="445"/>
        <v>Julho/2022</v>
      </c>
      <c r="BK2825" s="2" t="s">
        <v>42</v>
      </c>
      <c r="BL2825" s="2" t="s">
        <v>41</v>
      </c>
      <c r="BM2825" s="52" t="s">
        <v>1203</v>
      </c>
      <c r="BN2825" s="51">
        <f t="shared" si="444"/>
        <v>337544.08145691094</v>
      </c>
    </row>
    <row r="2826" spans="59:66" x14ac:dyDescent="0.25">
      <c r="BG2826" s="50" t="str">
        <f t="shared" si="443"/>
        <v>2022JulhoOutros - África</v>
      </c>
      <c r="BH2826" s="2">
        <v>2022</v>
      </c>
      <c r="BI2826" s="55" t="s">
        <v>60</v>
      </c>
      <c r="BJ2826" s="55" t="str">
        <f t="shared" si="445"/>
        <v>Julho/2022</v>
      </c>
      <c r="BK2826" s="2" t="s">
        <v>42</v>
      </c>
      <c r="BL2826" s="2" t="s">
        <v>1194</v>
      </c>
      <c r="BM2826" s="52" t="s">
        <v>1203</v>
      </c>
      <c r="BN2826" s="51">
        <f t="shared" si="444"/>
        <v>1350176.325827644</v>
      </c>
    </row>
    <row r="2827" spans="59:66" x14ac:dyDescent="0.25">
      <c r="BG2827" s="50" t="str">
        <f t="shared" si="443"/>
        <v>2022AgostoNigéria</v>
      </c>
      <c r="BH2827" s="2">
        <v>2022</v>
      </c>
      <c r="BI2827" s="55" t="s">
        <v>61</v>
      </c>
      <c r="BJ2827" s="55" t="str">
        <f t="shared" si="445"/>
        <v>Agosto/2022</v>
      </c>
      <c r="BK2827" s="2" t="s">
        <v>42</v>
      </c>
      <c r="BL2827" s="2" t="s">
        <v>39</v>
      </c>
      <c r="BM2827" s="52" t="s">
        <v>1203</v>
      </c>
      <c r="BN2827" s="51">
        <f t="shared" si="444"/>
        <v>1350176.3258276437</v>
      </c>
    </row>
    <row r="2828" spans="59:66" x14ac:dyDescent="0.25">
      <c r="BG2828" s="50" t="str">
        <f t="shared" si="443"/>
        <v>2022AgostoEgito</v>
      </c>
      <c r="BH2828" s="2">
        <v>2022</v>
      </c>
      <c r="BI2828" s="55" t="s">
        <v>61</v>
      </c>
      <c r="BJ2828" s="55" t="str">
        <f t="shared" si="445"/>
        <v>Agosto/2022</v>
      </c>
      <c r="BK2828" s="2" t="s">
        <v>42</v>
      </c>
      <c r="BL2828" s="2" t="s">
        <v>40</v>
      </c>
      <c r="BM2828" s="52" t="s">
        <v>1203</v>
      </c>
      <c r="BN2828" s="51">
        <f t="shared" si="444"/>
        <v>675088.16291382187</v>
      </c>
    </row>
    <row r="2829" spans="59:66" x14ac:dyDescent="0.25">
      <c r="BG2829" s="50" t="str">
        <f t="shared" si="443"/>
        <v>2022AgostoÁfrica do Sul</v>
      </c>
      <c r="BH2829" s="2">
        <v>2022</v>
      </c>
      <c r="BI2829" s="55" t="s">
        <v>61</v>
      </c>
      <c r="BJ2829" s="55" t="str">
        <f t="shared" si="445"/>
        <v>Agosto/2022</v>
      </c>
      <c r="BK2829" s="2" t="s">
        <v>42</v>
      </c>
      <c r="BL2829" s="2" t="s">
        <v>41</v>
      </c>
      <c r="BM2829" s="52" t="s">
        <v>1203</v>
      </c>
      <c r="BN2829" s="51">
        <f t="shared" si="444"/>
        <v>450058.77527588129</v>
      </c>
    </row>
    <row r="2830" spans="59:66" x14ac:dyDescent="0.25">
      <c r="BG2830" s="50" t="str">
        <f t="shared" si="443"/>
        <v>2022AgostoOutros - África</v>
      </c>
      <c r="BH2830" s="2">
        <v>2022</v>
      </c>
      <c r="BI2830" s="55" t="s">
        <v>61</v>
      </c>
      <c r="BJ2830" s="55" t="str">
        <f t="shared" si="445"/>
        <v>Agosto/2022</v>
      </c>
      <c r="BK2830" s="2" t="s">
        <v>42</v>
      </c>
      <c r="BL2830" s="2" t="s">
        <v>1194</v>
      </c>
      <c r="BM2830" s="52" t="s">
        <v>1203</v>
      </c>
      <c r="BN2830" s="51">
        <f t="shared" si="444"/>
        <v>1125146.938189703</v>
      </c>
    </row>
    <row r="2831" spans="59:66" x14ac:dyDescent="0.25">
      <c r="BG2831" s="50" t="str">
        <f t="shared" si="443"/>
        <v>2022SetembroNigéria</v>
      </c>
      <c r="BH2831" s="2">
        <v>2022</v>
      </c>
      <c r="BI2831" s="55" t="s">
        <v>62</v>
      </c>
      <c r="BJ2831" s="55" t="str">
        <f t="shared" si="445"/>
        <v>Setembro/2022</v>
      </c>
      <c r="BK2831" s="2" t="s">
        <v>42</v>
      </c>
      <c r="BL2831" s="2" t="s">
        <v>39</v>
      </c>
      <c r="BM2831" s="52" t="s">
        <v>1203</v>
      </c>
      <c r="BN2831" s="51">
        <f t="shared" si="444"/>
        <v>1575205.7134655844</v>
      </c>
    </row>
    <row r="2832" spans="59:66" x14ac:dyDescent="0.25">
      <c r="BG2832" s="50" t="str">
        <f t="shared" si="443"/>
        <v>2022SetembroEgito</v>
      </c>
      <c r="BH2832" s="2">
        <v>2022</v>
      </c>
      <c r="BI2832" s="55" t="s">
        <v>62</v>
      </c>
      <c r="BJ2832" s="55" t="str">
        <f t="shared" si="445"/>
        <v>Setembro/2022</v>
      </c>
      <c r="BK2832" s="2" t="s">
        <v>42</v>
      </c>
      <c r="BL2832" s="2" t="s">
        <v>40</v>
      </c>
      <c r="BM2832" s="52" t="s">
        <v>1203</v>
      </c>
      <c r="BN2832" s="51">
        <f t="shared" si="444"/>
        <v>787602.85673279222</v>
      </c>
    </row>
    <row r="2833" spans="59:66" x14ac:dyDescent="0.25">
      <c r="BG2833" s="50" t="str">
        <f t="shared" si="443"/>
        <v>2022SetembroÁfrica do Sul</v>
      </c>
      <c r="BH2833" s="2">
        <v>2022</v>
      </c>
      <c r="BI2833" s="55" t="s">
        <v>62</v>
      </c>
      <c r="BJ2833" s="55" t="str">
        <f t="shared" si="445"/>
        <v>Setembro/2022</v>
      </c>
      <c r="BK2833" s="2" t="s">
        <v>42</v>
      </c>
      <c r="BL2833" s="2" t="s">
        <v>41</v>
      </c>
      <c r="BM2833" s="52" t="s">
        <v>1203</v>
      </c>
      <c r="BN2833" s="51">
        <f t="shared" si="444"/>
        <v>562573.46909485164</v>
      </c>
    </row>
    <row r="2834" spans="59:66" x14ac:dyDescent="0.25">
      <c r="BG2834" s="50" t="str">
        <f t="shared" si="443"/>
        <v>2022SetembroOutros - África</v>
      </c>
      <c r="BH2834" s="2">
        <v>2022</v>
      </c>
      <c r="BI2834" s="55" t="s">
        <v>62</v>
      </c>
      <c r="BJ2834" s="55" t="str">
        <f t="shared" si="445"/>
        <v>Setembro/2022</v>
      </c>
      <c r="BK2834" s="2" t="s">
        <v>42</v>
      </c>
      <c r="BL2834" s="2" t="s">
        <v>1194</v>
      </c>
      <c r="BM2834" s="52" t="s">
        <v>1203</v>
      </c>
      <c r="BN2834" s="51">
        <f t="shared" si="444"/>
        <v>1012632.2443707328</v>
      </c>
    </row>
    <row r="2835" spans="59:66" x14ac:dyDescent="0.25">
      <c r="BG2835" s="50" t="str">
        <f t="shared" si="443"/>
        <v>2022OutubroNigéria</v>
      </c>
      <c r="BH2835" s="2">
        <v>2022</v>
      </c>
      <c r="BI2835" s="55" t="s">
        <v>63</v>
      </c>
      <c r="BJ2835" s="55" t="str">
        <f t="shared" si="445"/>
        <v>Outubro/2022</v>
      </c>
      <c r="BK2835" s="2" t="s">
        <v>42</v>
      </c>
      <c r="BL2835" s="2" t="s">
        <v>39</v>
      </c>
      <c r="BM2835" s="52" t="s">
        <v>1203</v>
      </c>
      <c r="BN2835" s="51">
        <f t="shared" si="444"/>
        <v>1800235.1011035249</v>
      </c>
    </row>
    <row r="2836" spans="59:66" x14ac:dyDescent="0.25">
      <c r="BG2836" s="50" t="str">
        <f t="shared" si="443"/>
        <v>2022OutubroEgito</v>
      </c>
      <c r="BH2836" s="2">
        <v>2022</v>
      </c>
      <c r="BI2836" s="55" t="s">
        <v>63</v>
      </c>
      <c r="BJ2836" s="55" t="str">
        <f t="shared" si="445"/>
        <v>Outubro/2022</v>
      </c>
      <c r="BK2836" s="2" t="s">
        <v>42</v>
      </c>
      <c r="BL2836" s="2" t="s">
        <v>40</v>
      </c>
      <c r="BM2836" s="52" t="s">
        <v>1203</v>
      </c>
      <c r="BN2836" s="51">
        <f t="shared" si="444"/>
        <v>900117.55055176246</v>
      </c>
    </row>
    <row r="2837" spans="59:66" x14ac:dyDescent="0.25">
      <c r="BG2837" s="50" t="str">
        <f t="shared" si="443"/>
        <v>2022OutubroÁfrica do Sul</v>
      </c>
      <c r="BH2837" s="2">
        <v>2022</v>
      </c>
      <c r="BI2837" s="55" t="s">
        <v>63</v>
      </c>
      <c r="BJ2837" s="55" t="str">
        <f t="shared" si="445"/>
        <v>Outubro/2022</v>
      </c>
      <c r="BK2837" s="2" t="s">
        <v>42</v>
      </c>
      <c r="BL2837" s="2" t="s">
        <v>41</v>
      </c>
      <c r="BM2837" s="52" t="s">
        <v>1203</v>
      </c>
      <c r="BN2837" s="51">
        <f t="shared" si="444"/>
        <v>675088.16291382187</v>
      </c>
    </row>
    <row r="2838" spans="59:66" x14ac:dyDescent="0.25">
      <c r="BG2838" s="50" t="str">
        <f t="shared" si="443"/>
        <v>2022OutubroOutros - África</v>
      </c>
      <c r="BH2838" s="2">
        <v>2022</v>
      </c>
      <c r="BI2838" s="55" t="s">
        <v>63</v>
      </c>
      <c r="BJ2838" s="55" t="str">
        <f t="shared" si="445"/>
        <v>Outubro/2022</v>
      </c>
      <c r="BK2838" s="2" t="s">
        <v>42</v>
      </c>
      <c r="BL2838" s="2" t="s">
        <v>1194</v>
      </c>
      <c r="BM2838" s="52" t="s">
        <v>1203</v>
      </c>
      <c r="BN2838" s="51">
        <f t="shared" si="444"/>
        <v>1012632.2443707329</v>
      </c>
    </row>
    <row r="2839" spans="59:66" x14ac:dyDescent="0.25">
      <c r="BG2839" s="50" t="str">
        <f t="shared" si="443"/>
        <v>2022NovembroNigéria</v>
      </c>
      <c r="BH2839" s="2">
        <v>2022</v>
      </c>
      <c r="BI2839" s="55" t="s">
        <v>64</v>
      </c>
      <c r="BJ2839" s="55" t="str">
        <f t="shared" si="445"/>
        <v>Novembro/2022</v>
      </c>
      <c r="BK2839" s="2" t="s">
        <v>42</v>
      </c>
      <c r="BL2839" s="2" t="s">
        <v>39</v>
      </c>
      <c r="BM2839" s="52" t="s">
        <v>1203</v>
      </c>
      <c r="BN2839" s="51">
        <f t="shared" si="444"/>
        <v>2025264.4887414658</v>
      </c>
    </row>
    <row r="2840" spans="59:66" x14ac:dyDescent="0.25">
      <c r="BG2840" s="50" t="str">
        <f t="shared" si="443"/>
        <v>2022NovembroEgito</v>
      </c>
      <c r="BH2840" s="2">
        <v>2022</v>
      </c>
      <c r="BI2840" s="55" t="s">
        <v>64</v>
      </c>
      <c r="BJ2840" s="55" t="str">
        <f t="shared" si="445"/>
        <v>Novembro/2022</v>
      </c>
      <c r="BK2840" s="2" t="s">
        <v>42</v>
      </c>
      <c r="BL2840" s="2" t="s">
        <v>40</v>
      </c>
      <c r="BM2840" s="52" t="s">
        <v>1203</v>
      </c>
      <c r="BN2840" s="51">
        <f t="shared" si="444"/>
        <v>1012632.2443707329</v>
      </c>
    </row>
    <row r="2841" spans="59:66" x14ac:dyDescent="0.25">
      <c r="BG2841" s="50" t="str">
        <f t="shared" si="443"/>
        <v>2022NovembroÁfrica do Sul</v>
      </c>
      <c r="BH2841" s="2">
        <v>2022</v>
      </c>
      <c r="BI2841" s="55" t="s">
        <v>64</v>
      </c>
      <c r="BJ2841" s="55" t="str">
        <f t="shared" si="445"/>
        <v>Novembro/2022</v>
      </c>
      <c r="BK2841" s="2" t="s">
        <v>42</v>
      </c>
      <c r="BL2841" s="2" t="s">
        <v>41</v>
      </c>
      <c r="BM2841" s="52" t="s">
        <v>1203</v>
      </c>
      <c r="BN2841" s="51">
        <f t="shared" si="444"/>
        <v>787602.85673279222</v>
      </c>
    </row>
    <row r="2842" spans="59:66" x14ac:dyDescent="0.25">
      <c r="BG2842" s="50" t="str">
        <f t="shared" si="443"/>
        <v>2022NovembroOutros - África</v>
      </c>
      <c r="BH2842" s="2">
        <v>2022</v>
      </c>
      <c r="BI2842" s="55" t="s">
        <v>64</v>
      </c>
      <c r="BJ2842" s="55" t="str">
        <f t="shared" si="445"/>
        <v>Novembro/2022</v>
      </c>
      <c r="BK2842" s="2" t="s">
        <v>42</v>
      </c>
      <c r="BL2842" s="2" t="s">
        <v>1194</v>
      </c>
      <c r="BM2842" s="52" t="s">
        <v>1203</v>
      </c>
      <c r="BN2842" s="51">
        <f t="shared" si="444"/>
        <v>1125146.938189703</v>
      </c>
    </row>
    <row r="2843" spans="59:66" x14ac:dyDescent="0.25">
      <c r="BG2843" s="50" t="str">
        <f t="shared" si="443"/>
        <v>2022DezembroNigéria</v>
      </c>
      <c r="BH2843" s="2">
        <v>2022</v>
      </c>
      <c r="BI2843" s="55" t="s">
        <v>65</v>
      </c>
      <c r="BJ2843" s="55" t="str">
        <f t="shared" si="445"/>
        <v>Dezembro/2022</v>
      </c>
      <c r="BK2843" s="2" t="s">
        <v>42</v>
      </c>
      <c r="BL2843" s="2" t="s">
        <v>39</v>
      </c>
      <c r="BM2843" s="52" t="s">
        <v>1203</v>
      </c>
      <c r="BN2843" s="51">
        <f t="shared" si="444"/>
        <v>2250293.8763794061</v>
      </c>
    </row>
    <row r="2844" spans="59:66" x14ac:dyDescent="0.25">
      <c r="BG2844" s="50" t="str">
        <f t="shared" si="443"/>
        <v>2022DezembroEgito</v>
      </c>
      <c r="BH2844" s="2">
        <v>2022</v>
      </c>
      <c r="BI2844" s="55" t="s">
        <v>65</v>
      </c>
      <c r="BJ2844" s="55" t="str">
        <f t="shared" si="445"/>
        <v>Dezembro/2022</v>
      </c>
      <c r="BK2844" s="2" t="s">
        <v>42</v>
      </c>
      <c r="BL2844" s="2" t="s">
        <v>40</v>
      </c>
      <c r="BM2844" s="52" t="s">
        <v>1203</v>
      </c>
      <c r="BN2844" s="51">
        <f t="shared" si="444"/>
        <v>1125146.938189703</v>
      </c>
    </row>
    <row r="2845" spans="59:66" x14ac:dyDescent="0.25">
      <c r="BG2845" s="50" t="str">
        <f t="shared" si="443"/>
        <v>2022DezembroÁfrica do Sul</v>
      </c>
      <c r="BH2845" s="2">
        <v>2022</v>
      </c>
      <c r="BI2845" s="55" t="s">
        <v>65</v>
      </c>
      <c r="BJ2845" s="55" t="str">
        <f t="shared" si="445"/>
        <v>Dezembro/2022</v>
      </c>
      <c r="BK2845" s="2" t="s">
        <v>42</v>
      </c>
      <c r="BL2845" s="2" t="s">
        <v>41</v>
      </c>
      <c r="BM2845" s="52" t="s">
        <v>1203</v>
      </c>
      <c r="BN2845" s="51">
        <f t="shared" si="444"/>
        <v>900117.55055176257</v>
      </c>
    </row>
    <row r="2846" spans="59:66" x14ac:dyDescent="0.25">
      <c r="BG2846" s="50" t="str">
        <f t="shared" si="443"/>
        <v>2022DezembroOutros - África</v>
      </c>
      <c r="BH2846" s="2">
        <v>2022</v>
      </c>
      <c r="BI2846" s="55" t="s">
        <v>65</v>
      </c>
      <c r="BJ2846" s="55" t="str">
        <f t="shared" si="445"/>
        <v>Dezembro/2022</v>
      </c>
      <c r="BK2846" s="2" t="s">
        <v>42</v>
      </c>
      <c r="BL2846" s="2" t="s">
        <v>1194</v>
      </c>
      <c r="BM2846" s="52" t="s">
        <v>1203</v>
      </c>
      <c r="BN2846" s="51">
        <f t="shared" si="444"/>
        <v>1237661.6320086736</v>
      </c>
    </row>
    <row r="2847" spans="59:66" x14ac:dyDescent="0.25">
      <c r="BG2847" s="50" t="str">
        <f t="shared" si="443"/>
        <v>2022JaneiroNigéria</v>
      </c>
      <c r="BH2847" s="2">
        <v>2022</v>
      </c>
      <c r="BI2847" s="55" t="s">
        <v>16</v>
      </c>
      <c r="BJ2847" s="55" t="str">
        <f t="shared" si="445"/>
        <v>Janeiro/2022</v>
      </c>
      <c r="BK2847" s="2" t="s">
        <v>42</v>
      </c>
      <c r="BL2847" s="2" t="s">
        <v>39</v>
      </c>
      <c r="BM2847" s="52" t="s">
        <v>1200</v>
      </c>
      <c r="BN2847" s="51">
        <f t="shared" si="444"/>
        <v>2994609.2855773172</v>
      </c>
    </row>
    <row r="2848" spans="59:66" x14ac:dyDescent="0.25">
      <c r="BG2848" s="50" t="str">
        <f t="shared" si="443"/>
        <v>2022JaneiroEgito</v>
      </c>
      <c r="BH2848" s="2">
        <v>2022</v>
      </c>
      <c r="BI2848" s="55" t="s">
        <v>16</v>
      </c>
      <c r="BJ2848" s="55" t="str">
        <f t="shared" si="445"/>
        <v>Janeiro/2022</v>
      </c>
      <c r="BK2848" s="2" t="s">
        <v>42</v>
      </c>
      <c r="BL2848" s="2" t="s">
        <v>40</v>
      </c>
      <c r="BM2848" s="52" t="s">
        <v>1200</v>
      </c>
      <c r="BN2848" s="51">
        <f t="shared" si="444"/>
        <v>1497484.3265331427</v>
      </c>
    </row>
    <row r="2849" spans="59:66" x14ac:dyDescent="0.25">
      <c r="BG2849" s="50" t="str">
        <f t="shared" si="443"/>
        <v>2022JaneiroÁfrica do Sul</v>
      </c>
      <c r="BH2849" s="2">
        <v>2022</v>
      </c>
      <c r="BI2849" s="55" t="s">
        <v>16</v>
      </c>
      <c r="BJ2849" s="55" t="str">
        <f t="shared" si="445"/>
        <v>Janeiro/2022</v>
      </c>
      <c r="BK2849" s="2" t="s">
        <v>42</v>
      </c>
      <c r="BL2849" s="2" t="s">
        <v>41</v>
      </c>
      <c r="BM2849" s="52" t="s">
        <v>1200</v>
      </c>
      <c r="BN2849" s="51">
        <f t="shared" si="444"/>
        <v>898418.72242209211</v>
      </c>
    </row>
    <row r="2850" spans="59:66" x14ac:dyDescent="0.25">
      <c r="BG2850" s="50" t="str">
        <f t="shared" si="443"/>
        <v>2022JaneiroOutros - África</v>
      </c>
      <c r="BH2850" s="2">
        <v>2022</v>
      </c>
      <c r="BI2850" s="55" t="s">
        <v>16</v>
      </c>
      <c r="BJ2850" s="55" t="str">
        <f t="shared" si="445"/>
        <v>Janeiro/2022</v>
      </c>
      <c r="BK2850" s="2" t="s">
        <v>42</v>
      </c>
      <c r="BL2850" s="2" t="s">
        <v>1194</v>
      </c>
      <c r="BM2850" s="52" t="s">
        <v>1200</v>
      </c>
      <c r="BN2850" s="51">
        <f t="shared" si="444"/>
        <v>4900465.7586659528</v>
      </c>
    </row>
    <row r="2851" spans="59:66" x14ac:dyDescent="0.25">
      <c r="BG2851" s="50" t="str">
        <f t="shared" si="443"/>
        <v>2022FevereiroNigéria</v>
      </c>
      <c r="BH2851" s="2">
        <v>2022</v>
      </c>
      <c r="BI2851" s="55" t="s">
        <v>55</v>
      </c>
      <c r="BJ2851" s="55" t="str">
        <f t="shared" si="445"/>
        <v>Fevereiro/2022</v>
      </c>
      <c r="BK2851" s="2" t="s">
        <v>42</v>
      </c>
      <c r="BL2851" s="2" t="s">
        <v>39</v>
      </c>
      <c r="BM2851" s="52" t="s">
        <v>1200</v>
      </c>
      <c r="BN2851" s="51">
        <f t="shared" si="444"/>
        <v>2736962.2588293892</v>
      </c>
    </row>
    <row r="2852" spans="59:66" x14ac:dyDescent="0.25">
      <c r="BG2852" s="50" t="str">
        <f t="shared" si="443"/>
        <v>2022FevereiroEgito</v>
      </c>
      <c r="BH2852" s="2">
        <v>2022</v>
      </c>
      <c r="BI2852" s="55" t="s">
        <v>55</v>
      </c>
      <c r="BJ2852" s="55" t="str">
        <f t="shared" si="445"/>
        <v>Fevereiro/2022</v>
      </c>
      <c r="BK2852" s="2" t="s">
        <v>42</v>
      </c>
      <c r="BL2852" s="2" t="s">
        <v>40</v>
      </c>
      <c r="BM2852" s="52" t="s">
        <v>1200</v>
      </c>
      <c r="BN2852" s="51">
        <f t="shared" si="444"/>
        <v>1368481.1294146946</v>
      </c>
    </row>
    <row r="2853" spans="59:66" x14ac:dyDescent="0.25">
      <c r="BG2853" s="50" t="str">
        <f t="shared" si="443"/>
        <v>2022FevereiroÁfrica do Sul</v>
      </c>
      <c r="BH2853" s="2">
        <v>2022</v>
      </c>
      <c r="BI2853" s="55" t="s">
        <v>55</v>
      </c>
      <c r="BJ2853" s="55" t="str">
        <f t="shared" si="445"/>
        <v>Fevereiro/2022</v>
      </c>
      <c r="BK2853" s="2" t="s">
        <v>42</v>
      </c>
      <c r="BL2853" s="2" t="s">
        <v>41</v>
      </c>
      <c r="BM2853" s="52" t="s">
        <v>1200</v>
      </c>
      <c r="BN2853" s="51">
        <f t="shared" si="444"/>
        <v>821088.67764881684</v>
      </c>
    </row>
    <row r="2854" spans="59:66" x14ac:dyDescent="0.25">
      <c r="BG2854" s="50" t="str">
        <f t="shared" si="443"/>
        <v>2022FevereiroOutros - África</v>
      </c>
      <c r="BH2854" s="2">
        <v>2022</v>
      </c>
      <c r="BI2854" s="55" t="s">
        <v>55</v>
      </c>
      <c r="BJ2854" s="55" t="str">
        <f t="shared" si="445"/>
        <v>Fevereiro/2022</v>
      </c>
      <c r="BK2854" s="2" t="s">
        <v>42</v>
      </c>
      <c r="BL2854" s="2" t="s">
        <v>1194</v>
      </c>
      <c r="BM2854" s="52" t="s">
        <v>1200</v>
      </c>
      <c r="BN2854" s="51">
        <f t="shared" si="444"/>
        <v>4335348.217985752</v>
      </c>
    </row>
    <row r="2855" spans="59:66" x14ac:dyDescent="0.25">
      <c r="BG2855" s="50" t="str">
        <f t="shared" si="443"/>
        <v>2022MarçoNigéria</v>
      </c>
      <c r="BH2855" s="2">
        <v>2022</v>
      </c>
      <c r="BI2855" s="55" t="s">
        <v>56</v>
      </c>
      <c r="BJ2855" s="55" t="str">
        <f t="shared" si="445"/>
        <v>Março/2022</v>
      </c>
      <c r="BK2855" s="2" t="s">
        <v>42</v>
      </c>
      <c r="BL2855" s="2" t="s">
        <v>39</v>
      </c>
      <c r="BM2855" s="52" t="s">
        <v>1200</v>
      </c>
      <c r="BN2855" s="51">
        <f t="shared" si="444"/>
        <v>3078374.5802787794</v>
      </c>
    </row>
    <row r="2856" spans="59:66" x14ac:dyDescent="0.25">
      <c r="BG2856" s="50" t="str">
        <f t="shared" si="443"/>
        <v>2022MarçoEgito</v>
      </c>
      <c r="BH2856" s="2">
        <v>2022</v>
      </c>
      <c r="BI2856" s="55" t="s">
        <v>56</v>
      </c>
      <c r="BJ2856" s="55" t="str">
        <f t="shared" si="445"/>
        <v>Março/2022</v>
      </c>
      <c r="BK2856" s="2" t="s">
        <v>42</v>
      </c>
      <c r="BL2856" s="2" t="s">
        <v>40</v>
      </c>
      <c r="BM2856" s="52" t="s">
        <v>1200</v>
      </c>
      <c r="BN2856" s="51">
        <f t="shared" si="444"/>
        <v>1539372.000002601</v>
      </c>
    </row>
    <row r="2857" spans="59:66" x14ac:dyDescent="0.25">
      <c r="BG2857" s="50" t="str">
        <f t="shared" si="443"/>
        <v>2022MarçoÁfrica do Sul</v>
      </c>
      <c r="BH2857" s="2">
        <v>2022</v>
      </c>
      <c r="BI2857" s="55" t="s">
        <v>56</v>
      </c>
      <c r="BJ2857" s="55" t="str">
        <f t="shared" si="445"/>
        <v>Março/2022</v>
      </c>
      <c r="BK2857" s="2" t="s">
        <v>42</v>
      </c>
      <c r="BL2857" s="2" t="s">
        <v>41</v>
      </c>
      <c r="BM2857" s="52" t="s">
        <v>1200</v>
      </c>
      <c r="BN2857" s="51">
        <f t="shared" si="444"/>
        <v>923549.31605627586</v>
      </c>
    </row>
    <row r="2858" spans="59:66" x14ac:dyDescent="0.25">
      <c r="BG2858" s="50" t="str">
        <f t="shared" si="443"/>
        <v>2022MarçoOutros - África</v>
      </c>
      <c r="BH2858" s="2">
        <v>2022</v>
      </c>
      <c r="BI2858" s="55" t="s">
        <v>56</v>
      </c>
      <c r="BJ2858" s="55" t="str">
        <f t="shared" si="445"/>
        <v>Março/2022</v>
      </c>
      <c r="BK2858" s="2" t="s">
        <v>42</v>
      </c>
      <c r="BL2858" s="2" t="s">
        <v>1194</v>
      </c>
      <c r="BM2858" s="52" t="s">
        <v>1200</v>
      </c>
      <c r="BN2858" s="51">
        <f t="shared" si="444"/>
        <v>4749682.1968608471</v>
      </c>
    </row>
    <row r="2859" spans="59:66" x14ac:dyDescent="0.25">
      <c r="BG2859" s="50" t="str">
        <f t="shared" si="443"/>
        <v>2022AbrilNigéria</v>
      </c>
      <c r="BH2859" s="2">
        <v>2022</v>
      </c>
      <c r="BI2859" s="55" t="s">
        <v>57</v>
      </c>
      <c r="BJ2859" s="55" t="str">
        <f t="shared" si="445"/>
        <v>Abril/2022</v>
      </c>
      <c r="BK2859" s="2" t="s">
        <v>42</v>
      </c>
      <c r="BL2859" s="2" t="s">
        <v>39</v>
      </c>
      <c r="BM2859" s="52" t="s">
        <v>1200</v>
      </c>
      <c r="BN2859" s="51">
        <f t="shared" si="444"/>
        <v>3420420.2123869844</v>
      </c>
    </row>
    <row r="2860" spans="59:66" x14ac:dyDescent="0.25">
      <c r="BG2860" s="50" t="str">
        <f t="shared" si="443"/>
        <v>2022AbrilEgito</v>
      </c>
      <c r="BH2860" s="2">
        <v>2022</v>
      </c>
      <c r="BI2860" s="55" t="s">
        <v>57</v>
      </c>
      <c r="BJ2860" s="55" t="str">
        <f t="shared" si="445"/>
        <v>Abril/2022</v>
      </c>
      <c r="BK2860" s="2" t="s">
        <v>42</v>
      </c>
      <c r="BL2860" s="2" t="s">
        <v>40</v>
      </c>
      <c r="BM2860" s="52" t="s">
        <v>1200</v>
      </c>
      <c r="BN2860" s="51">
        <f t="shared" si="444"/>
        <v>1710023.5446023287</v>
      </c>
    </row>
    <row r="2861" spans="59:66" x14ac:dyDescent="0.25">
      <c r="BG2861" s="50" t="str">
        <f t="shared" si="443"/>
        <v>2022AbrilÁfrica do Sul</v>
      </c>
      <c r="BH2861" s="2">
        <v>2022</v>
      </c>
      <c r="BI2861" s="55" t="s">
        <v>57</v>
      </c>
      <c r="BJ2861" s="55" t="str">
        <f t="shared" si="445"/>
        <v>Abril/2022</v>
      </c>
      <c r="BK2861" s="2" t="s">
        <v>42</v>
      </c>
      <c r="BL2861" s="2" t="s">
        <v>41</v>
      </c>
      <c r="BM2861" s="52" t="s">
        <v>1200</v>
      </c>
      <c r="BN2861" s="51">
        <f t="shared" si="444"/>
        <v>1026088.7513978624</v>
      </c>
    </row>
    <row r="2862" spans="59:66" x14ac:dyDescent="0.25">
      <c r="BG2862" s="50" t="str">
        <f t="shared" si="443"/>
        <v>2022AbrilOutros - África</v>
      </c>
      <c r="BH2862" s="2">
        <v>2022</v>
      </c>
      <c r="BI2862" s="55" t="s">
        <v>57</v>
      </c>
      <c r="BJ2862" s="55" t="str">
        <f t="shared" si="445"/>
        <v>Abril/2022</v>
      </c>
      <c r="BK2862" s="2" t="s">
        <v>42</v>
      </c>
      <c r="BL2862" s="2" t="s">
        <v>1194</v>
      </c>
      <c r="BM2862" s="52" t="s">
        <v>1200</v>
      </c>
      <c r="BN2862" s="51">
        <f t="shared" si="444"/>
        <v>5163543.3941311808</v>
      </c>
    </row>
    <row r="2863" spans="59:66" x14ac:dyDescent="0.25">
      <c r="BG2863" s="50" t="str">
        <f t="shared" si="443"/>
        <v>2022MaioNigéria</v>
      </c>
      <c r="BH2863" s="2">
        <v>2022</v>
      </c>
      <c r="BI2863" s="55" t="s">
        <v>58</v>
      </c>
      <c r="BJ2863" s="55" t="str">
        <f t="shared" si="445"/>
        <v>Maio/2022</v>
      </c>
      <c r="BK2863" s="2" t="s">
        <v>42</v>
      </c>
      <c r="BL2863" s="2" t="s">
        <v>39</v>
      </c>
      <c r="BM2863" s="52" t="s">
        <v>1200</v>
      </c>
      <c r="BN2863" s="51">
        <f t="shared" si="444"/>
        <v>3762293.0663306345</v>
      </c>
    </row>
    <row r="2864" spans="59:66" x14ac:dyDescent="0.25">
      <c r="BG2864" s="50" t="str">
        <f t="shared" si="443"/>
        <v>2022MaioEgito</v>
      </c>
      <c r="BH2864" s="2">
        <v>2022</v>
      </c>
      <c r="BI2864" s="55" t="s">
        <v>58</v>
      </c>
      <c r="BJ2864" s="55" t="str">
        <f t="shared" si="445"/>
        <v>Maio/2022</v>
      </c>
      <c r="BK2864" s="2" t="s">
        <v>42</v>
      </c>
      <c r="BL2864" s="2" t="s">
        <v>40</v>
      </c>
      <c r="BM2864" s="52" t="s">
        <v>1200</v>
      </c>
      <c r="BN2864" s="51">
        <f t="shared" si="444"/>
        <v>1881146.5331653175</v>
      </c>
    </row>
    <row r="2865" spans="59:66" x14ac:dyDescent="0.25">
      <c r="BG2865" s="50" t="str">
        <f t="shared" si="443"/>
        <v>2022MaioÁfrica do Sul</v>
      </c>
      <c r="BH2865" s="2">
        <v>2022</v>
      </c>
      <c r="BI2865" s="55" t="s">
        <v>58</v>
      </c>
      <c r="BJ2865" s="55" t="str">
        <f t="shared" si="445"/>
        <v>Maio/2022</v>
      </c>
      <c r="BK2865" s="2" t="s">
        <v>42</v>
      </c>
      <c r="BL2865" s="2" t="s">
        <v>41</v>
      </c>
      <c r="BM2865" s="52" t="s">
        <v>1200</v>
      </c>
      <c r="BN2865" s="51">
        <f t="shared" si="444"/>
        <v>1128687.9198991908</v>
      </c>
    </row>
    <row r="2866" spans="59:66" x14ac:dyDescent="0.25">
      <c r="BG2866" s="50" t="str">
        <f t="shared" si="443"/>
        <v>2022MaioOutros - África</v>
      </c>
      <c r="BH2866" s="2">
        <v>2022</v>
      </c>
      <c r="BI2866" s="55" t="s">
        <v>58</v>
      </c>
      <c r="BJ2866" s="55" t="str">
        <f t="shared" si="445"/>
        <v>Maio/2022</v>
      </c>
      <c r="BK2866" s="2" t="s">
        <v>42</v>
      </c>
      <c r="BL2866" s="2" t="s">
        <v>1194</v>
      </c>
      <c r="BM2866" s="52" t="s">
        <v>1200</v>
      </c>
      <c r="BN2866" s="51">
        <f t="shared" si="444"/>
        <v>5577046.1924430598</v>
      </c>
    </row>
    <row r="2867" spans="59:66" x14ac:dyDescent="0.25">
      <c r="BG2867" s="50" t="str">
        <f t="shared" si="443"/>
        <v>2022JunhoNigéria</v>
      </c>
      <c r="BH2867" s="2">
        <v>2022</v>
      </c>
      <c r="BI2867" s="55" t="s">
        <v>59</v>
      </c>
      <c r="BJ2867" s="55" t="str">
        <f t="shared" si="445"/>
        <v>Junho/2022</v>
      </c>
      <c r="BK2867" s="2" t="s">
        <v>42</v>
      </c>
      <c r="BL2867" s="2" t="s">
        <v>39</v>
      </c>
      <c r="BM2867" s="52" t="s">
        <v>1200</v>
      </c>
      <c r="BN2867" s="51">
        <f t="shared" si="444"/>
        <v>4104318.5376058887</v>
      </c>
    </row>
    <row r="2868" spans="59:66" x14ac:dyDescent="0.25">
      <c r="BG2868" s="50" t="str">
        <f t="shared" si="443"/>
        <v>2022JunhoEgito</v>
      </c>
      <c r="BH2868" s="2">
        <v>2022</v>
      </c>
      <c r="BI2868" s="55" t="s">
        <v>59</v>
      </c>
      <c r="BJ2868" s="55" t="str">
        <f t="shared" si="445"/>
        <v>Junho/2022</v>
      </c>
      <c r="BK2868" s="2" t="s">
        <v>42</v>
      </c>
      <c r="BL2868" s="2" t="s">
        <v>40</v>
      </c>
      <c r="BM2868" s="52" t="s">
        <v>1200</v>
      </c>
      <c r="BN2868" s="51">
        <f t="shared" si="444"/>
        <v>2052348.7047180929</v>
      </c>
    </row>
    <row r="2869" spans="59:66" x14ac:dyDescent="0.25">
      <c r="BG2869" s="50" t="str">
        <f t="shared" si="443"/>
        <v>2022JunhoÁfrica do Sul</v>
      </c>
      <c r="BH2869" s="2">
        <v>2022</v>
      </c>
      <c r="BI2869" s="55" t="s">
        <v>59</v>
      </c>
      <c r="BJ2869" s="55" t="str">
        <f t="shared" si="445"/>
        <v>Junho/2022</v>
      </c>
      <c r="BK2869" s="2" t="s">
        <v>42</v>
      </c>
      <c r="BL2869" s="2" t="s">
        <v>41</v>
      </c>
      <c r="BM2869" s="52" t="s">
        <v>1200</v>
      </c>
      <c r="BN2869" s="51">
        <f t="shared" si="444"/>
        <v>1231333.4484647962</v>
      </c>
    </row>
    <row r="2870" spans="59:66" x14ac:dyDescent="0.25">
      <c r="BG2870" s="50" t="str">
        <f t="shared" si="443"/>
        <v>2022JunhoOutros - África</v>
      </c>
      <c r="BH2870" s="2">
        <v>2022</v>
      </c>
      <c r="BI2870" s="55" t="s">
        <v>59</v>
      </c>
      <c r="BJ2870" s="55" t="str">
        <f t="shared" si="445"/>
        <v>Junho/2022</v>
      </c>
      <c r="BK2870" s="2" t="s">
        <v>42</v>
      </c>
      <c r="BL2870" s="2" t="s">
        <v>1194</v>
      </c>
      <c r="BM2870" s="52" t="s">
        <v>1200</v>
      </c>
      <c r="BN2870" s="51">
        <f t="shared" si="444"/>
        <v>5990270.8303692797</v>
      </c>
    </row>
    <row r="2871" spans="59:66" x14ac:dyDescent="0.25">
      <c r="BG2871" s="50" t="str">
        <f t="shared" si="443"/>
        <v>2022JulhoNigéria</v>
      </c>
      <c r="BH2871" s="2">
        <v>2022</v>
      </c>
      <c r="BI2871" s="55" t="s">
        <v>60</v>
      </c>
      <c r="BJ2871" s="55" t="str">
        <f t="shared" si="445"/>
        <v>Julho/2022</v>
      </c>
      <c r="BK2871" s="2" t="s">
        <v>42</v>
      </c>
      <c r="BL2871" s="2" t="s">
        <v>39</v>
      </c>
      <c r="BM2871" s="52" t="s">
        <v>1200</v>
      </c>
      <c r="BN2871" s="51">
        <f t="shared" si="444"/>
        <v>1125146.9381897033</v>
      </c>
    </row>
    <row r="2872" spans="59:66" x14ac:dyDescent="0.25">
      <c r="BG2872" s="50" t="str">
        <f t="shared" si="443"/>
        <v>2022JulhoEgito</v>
      </c>
      <c r="BH2872" s="2">
        <v>2022</v>
      </c>
      <c r="BI2872" s="55" t="s">
        <v>60</v>
      </c>
      <c r="BJ2872" s="55" t="str">
        <f t="shared" si="445"/>
        <v>Julho/2022</v>
      </c>
      <c r="BK2872" s="2" t="s">
        <v>42</v>
      </c>
      <c r="BL2872" s="2" t="s">
        <v>40</v>
      </c>
      <c r="BM2872" s="52" t="s">
        <v>1200</v>
      </c>
      <c r="BN2872" s="51">
        <f t="shared" si="444"/>
        <v>562573.46909485164</v>
      </c>
    </row>
    <row r="2873" spans="59:66" x14ac:dyDescent="0.25">
      <c r="BG2873" s="50" t="str">
        <f t="shared" si="443"/>
        <v>2022JulhoÁfrica do Sul</v>
      </c>
      <c r="BH2873" s="2">
        <v>2022</v>
      </c>
      <c r="BI2873" s="55" t="s">
        <v>60</v>
      </c>
      <c r="BJ2873" s="55" t="str">
        <f t="shared" si="445"/>
        <v>Julho/2022</v>
      </c>
      <c r="BK2873" s="2" t="s">
        <v>42</v>
      </c>
      <c r="BL2873" s="2" t="s">
        <v>41</v>
      </c>
      <c r="BM2873" s="52" t="s">
        <v>1200</v>
      </c>
      <c r="BN2873" s="51">
        <f t="shared" si="444"/>
        <v>337544.08145691094</v>
      </c>
    </row>
    <row r="2874" spans="59:66" x14ac:dyDescent="0.25">
      <c r="BG2874" s="50" t="str">
        <f t="shared" si="443"/>
        <v>2022JulhoOutros - África</v>
      </c>
      <c r="BH2874" s="2">
        <v>2022</v>
      </c>
      <c r="BI2874" s="55" t="s">
        <v>60</v>
      </c>
      <c r="BJ2874" s="55" t="str">
        <f t="shared" si="445"/>
        <v>Julho/2022</v>
      </c>
      <c r="BK2874" s="2" t="s">
        <v>42</v>
      </c>
      <c r="BL2874" s="2" t="s">
        <v>1194</v>
      </c>
      <c r="BM2874" s="52" t="s">
        <v>1200</v>
      </c>
      <c r="BN2874" s="51">
        <f t="shared" si="444"/>
        <v>1350176.325827644</v>
      </c>
    </row>
    <row r="2875" spans="59:66" x14ac:dyDescent="0.25">
      <c r="BG2875" s="50" t="str">
        <f t="shared" si="443"/>
        <v>2022AgostoNigéria</v>
      </c>
      <c r="BH2875" s="2">
        <v>2022</v>
      </c>
      <c r="BI2875" s="55" t="s">
        <v>61</v>
      </c>
      <c r="BJ2875" s="55" t="str">
        <f t="shared" si="445"/>
        <v>Agosto/2022</v>
      </c>
      <c r="BK2875" s="2" t="s">
        <v>42</v>
      </c>
      <c r="BL2875" s="2" t="s">
        <v>39</v>
      </c>
      <c r="BM2875" s="52" t="s">
        <v>1200</v>
      </c>
      <c r="BN2875" s="51">
        <f t="shared" si="444"/>
        <v>1350176.3258276437</v>
      </c>
    </row>
    <row r="2876" spans="59:66" x14ac:dyDescent="0.25">
      <c r="BG2876" s="50" t="str">
        <f t="shared" si="443"/>
        <v>2022AgostoEgito</v>
      </c>
      <c r="BH2876" s="2">
        <v>2022</v>
      </c>
      <c r="BI2876" s="55" t="s">
        <v>61</v>
      </c>
      <c r="BJ2876" s="55" t="str">
        <f t="shared" si="445"/>
        <v>Agosto/2022</v>
      </c>
      <c r="BK2876" s="2" t="s">
        <v>42</v>
      </c>
      <c r="BL2876" s="2" t="s">
        <v>40</v>
      </c>
      <c r="BM2876" s="52" t="s">
        <v>1200</v>
      </c>
      <c r="BN2876" s="51">
        <f t="shared" si="444"/>
        <v>675088.16291382187</v>
      </c>
    </row>
    <row r="2877" spans="59:66" x14ac:dyDescent="0.25">
      <c r="BG2877" s="50" t="str">
        <f t="shared" si="443"/>
        <v>2022AgostoÁfrica do Sul</v>
      </c>
      <c r="BH2877" s="2">
        <v>2022</v>
      </c>
      <c r="BI2877" s="55" t="s">
        <v>61</v>
      </c>
      <c r="BJ2877" s="55" t="str">
        <f t="shared" si="445"/>
        <v>Agosto/2022</v>
      </c>
      <c r="BK2877" s="2" t="s">
        <v>42</v>
      </c>
      <c r="BL2877" s="2" t="s">
        <v>41</v>
      </c>
      <c r="BM2877" s="52" t="s">
        <v>1200</v>
      </c>
      <c r="BN2877" s="51">
        <f t="shared" si="444"/>
        <v>450058.77527588129</v>
      </c>
    </row>
    <row r="2878" spans="59:66" x14ac:dyDescent="0.25">
      <c r="BG2878" s="50" t="str">
        <f t="shared" si="443"/>
        <v>2022AgostoOutros - África</v>
      </c>
      <c r="BH2878" s="2">
        <v>2022</v>
      </c>
      <c r="BI2878" s="55" t="s">
        <v>61</v>
      </c>
      <c r="BJ2878" s="55" t="str">
        <f t="shared" si="445"/>
        <v>Agosto/2022</v>
      </c>
      <c r="BK2878" s="2" t="s">
        <v>42</v>
      </c>
      <c r="BL2878" s="2" t="s">
        <v>1194</v>
      </c>
      <c r="BM2878" s="52" t="s">
        <v>1200</v>
      </c>
      <c r="BN2878" s="51">
        <f t="shared" si="444"/>
        <v>1125146.938189703</v>
      </c>
    </row>
    <row r="2879" spans="59:66" x14ac:dyDescent="0.25">
      <c r="BG2879" s="50" t="str">
        <f t="shared" si="443"/>
        <v>2022SetembroNigéria</v>
      </c>
      <c r="BH2879" s="2">
        <v>2022</v>
      </c>
      <c r="BI2879" s="55" t="s">
        <v>62</v>
      </c>
      <c r="BJ2879" s="55" t="str">
        <f t="shared" si="445"/>
        <v>Setembro/2022</v>
      </c>
      <c r="BK2879" s="2" t="s">
        <v>42</v>
      </c>
      <c r="BL2879" s="2" t="s">
        <v>39</v>
      </c>
      <c r="BM2879" s="52" t="s">
        <v>1200</v>
      </c>
      <c r="BN2879" s="51">
        <f t="shared" si="444"/>
        <v>1575205.7134655844</v>
      </c>
    </row>
    <row r="2880" spans="59:66" x14ac:dyDescent="0.25">
      <c r="BG2880" s="50" t="str">
        <f t="shared" si="443"/>
        <v>2022SetembroEgito</v>
      </c>
      <c r="BH2880" s="2">
        <v>2022</v>
      </c>
      <c r="BI2880" s="55" t="s">
        <v>62</v>
      </c>
      <c r="BJ2880" s="55" t="str">
        <f t="shared" si="445"/>
        <v>Setembro/2022</v>
      </c>
      <c r="BK2880" s="2" t="s">
        <v>42</v>
      </c>
      <c r="BL2880" s="2" t="s">
        <v>40</v>
      </c>
      <c r="BM2880" s="52" t="s">
        <v>1200</v>
      </c>
      <c r="BN2880" s="51">
        <f t="shared" si="444"/>
        <v>787602.85673279222</v>
      </c>
    </row>
    <row r="2881" spans="59:66" x14ac:dyDescent="0.25">
      <c r="BG2881" s="50" t="str">
        <f t="shared" si="443"/>
        <v>2022SetembroÁfrica do Sul</v>
      </c>
      <c r="BH2881" s="2">
        <v>2022</v>
      </c>
      <c r="BI2881" s="55" t="s">
        <v>62</v>
      </c>
      <c r="BJ2881" s="55" t="str">
        <f t="shared" si="445"/>
        <v>Setembro/2022</v>
      </c>
      <c r="BK2881" s="2" t="s">
        <v>42</v>
      </c>
      <c r="BL2881" s="2" t="s">
        <v>41</v>
      </c>
      <c r="BM2881" s="52" t="s">
        <v>1200</v>
      </c>
      <c r="BN2881" s="51">
        <f t="shared" si="444"/>
        <v>562573.46909485164</v>
      </c>
    </row>
    <row r="2882" spans="59:66" x14ac:dyDescent="0.25">
      <c r="BG2882" s="50" t="str">
        <f t="shared" si="443"/>
        <v>2022SetembroOutros - África</v>
      </c>
      <c r="BH2882" s="2">
        <v>2022</v>
      </c>
      <c r="BI2882" s="55" t="s">
        <v>62</v>
      </c>
      <c r="BJ2882" s="55" t="str">
        <f t="shared" si="445"/>
        <v>Setembro/2022</v>
      </c>
      <c r="BK2882" s="2" t="s">
        <v>42</v>
      </c>
      <c r="BL2882" s="2" t="s">
        <v>1194</v>
      </c>
      <c r="BM2882" s="52" t="s">
        <v>1200</v>
      </c>
      <c r="BN2882" s="51">
        <f t="shared" si="444"/>
        <v>1012632.2443707328</v>
      </c>
    </row>
    <row r="2883" spans="59:66" x14ac:dyDescent="0.25">
      <c r="BG2883" s="50" t="str">
        <f t="shared" ref="BG2883:BG2946" si="446">BH2883&amp;BI2883&amp;BL2883</f>
        <v>2022OutubroNigéria</v>
      </c>
      <c r="BH2883" s="2">
        <v>2022</v>
      </c>
      <c r="BI2883" s="55" t="s">
        <v>63</v>
      </c>
      <c r="BJ2883" s="55" t="str">
        <f t="shared" si="445"/>
        <v>Outubro/2022</v>
      </c>
      <c r="BK2883" s="2" t="s">
        <v>42</v>
      </c>
      <c r="BL2883" s="2" t="s">
        <v>39</v>
      </c>
      <c r="BM2883" s="52" t="s">
        <v>1200</v>
      </c>
      <c r="BN2883" s="51">
        <f t="shared" ref="BN2883:BN2946" si="447">VLOOKUP(BG2883,AC:AQ,VLOOKUP(BM2883,$BP$2:$BQ$16,2,FALSE),FALSE)</f>
        <v>1800235.1011035249</v>
      </c>
    </row>
    <row r="2884" spans="59:66" x14ac:dyDescent="0.25">
      <c r="BG2884" s="50" t="str">
        <f t="shared" si="446"/>
        <v>2022OutubroEgito</v>
      </c>
      <c r="BH2884" s="2">
        <v>2022</v>
      </c>
      <c r="BI2884" s="55" t="s">
        <v>63</v>
      </c>
      <c r="BJ2884" s="55" t="str">
        <f t="shared" ref="BJ2884:BJ2947" si="448">BI2884&amp;"/"&amp;BH2884</f>
        <v>Outubro/2022</v>
      </c>
      <c r="BK2884" s="2" t="s">
        <v>42</v>
      </c>
      <c r="BL2884" s="2" t="s">
        <v>40</v>
      </c>
      <c r="BM2884" s="52" t="s">
        <v>1200</v>
      </c>
      <c r="BN2884" s="51">
        <f t="shared" si="447"/>
        <v>900117.55055176246</v>
      </c>
    </row>
    <row r="2885" spans="59:66" x14ac:dyDescent="0.25">
      <c r="BG2885" s="50" t="str">
        <f t="shared" si="446"/>
        <v>2022OutubroÁfrica do Sul</v>
      </c>
      <c r="BH2885" s="2">
        <v>2022</v>
      </c>
      <c r="BI2885" s="55" t="s">
        <v>63</v>
      </c>
      <c r="BJ2885" s="55" t="str">
        <f t="shared" si="448"/>
        <v>Outubro/2022</v>
      </c>
      <c r="BK2885" s="2" t="s">
        <v>42</v>
      </c>
      <c r="BL2885" s="2" t="s">
        <v>41</v>
      </c>
      <c r="BM2885" s="52" t="s">
        <v>1200</v>
      </c>
      <c r="BN2885" s="51">
        <f t="shared" si="447"/>
        <v>675088.16291382187</v>
      </c>
    </row>
    <row r="2886" spans="59:66" x14ac:dyDescent="0.25">
      <c r="BG2886" s="50" t="str">
        <f t="shared" si="446"/>
        <v>2022OutubroOutros - África</v>
      </c>
      <c r="BH2886" s="2">
        <v>2022</v>
      </c>
      <c r="BI2886" s="55" t="s">
        <v>63</v>
      </c>
      <c r="BJ2886" s="55" t="str">
        <f t="shared" si="448"/>
        <v>Outubro/2022</v>
      </c>
      <c r="BK2886" s="2" t="s">
        <v>42</v>
      </c>
      <c r="BL2886" s="2" t="s">
        <v>1194</v>
      </c>
      <c r="BM2886" s="52" t="s">
        <v>1200</v>
      </c>
      <c r="BN2886" s="51">
        <f t="shared" si="447"/>
        <v>1012632.2443707329</v>
      </c>
    </row>
    <row r="2887" spans="59:66" x14ac:dyDescent="0.25">
      <c r="BG2887" s="50" t="str">
        <f t="shared" si="446"/>
        <v>2022NovembroNigéria</v>
      </c>
      <c r="BH2887" s="2">
        <v>2022</v>
      </c>
      <c r="BI2887" s="55" t="s">
        <v>64</v>
      </c>
      <c r="BJ2887" s="55" t="str">
        <f t="shared" si="448"/>
        <v>Novembro/2022</v>
      </c>
      <c r="BK2887" s="2" t="s">
        <v>42</v>
      </c>
      <c r="BL2887" s="2" t="s">
        <v>39</v>
      </c>
      <c r="BM2887" s="52" t="s">
        <v>1200</v>
      </c>
      <c r="BN2887" s="51">
        <f t="shared" si="447"/>
        <v>2025264.4887414658</v>
      </c>
    </row>
    <row r="2888" spans="59:66" x14ac:dyDescent="0.25">
      <c r="BG2888" s="50" t="str">
        <f t="shared" si="446"/>
        <v>2022NovembroEgito</v>
      </c>
      <c r="BH2888" s="2">
        <v>2022</v>
      </c>
      <c r="BI2888" s="55" t="s">
        <v>64</v>
      </c>
      <c r="BJ2888" s="55" t="str">
        <f t="shared" si="448"/>
        <v>Novembro/2022</v>
      </c>
      <c r="BK2888" s="2" t="s">
        <v>42</v>
      </c>
      <c r="BL2888" s="2" t="s">
        <v>40</v>
      </c>
      <c r="BM2888" s="52" t="s">
        <v>1200</v>
      </c>
      <c r="BN2888" s="51">
        <f t="shared" si="447"/>
        <v>1012632.2443707329</v>
      </c>
    </row>
    <row r="2889" spans="59:66" x14ac:dyDescent="0.25">
      <c r="BG2889" s="50" t="str">
        <f t="shared" si="446"/>
        <v>2022NovembroÁfrica do Sul</v>
      </c>
      <c r="BH2889" s="2">
        <v>2022</v>
      </c>
      <c r="BI2889" s="55" t="s">
        <v>64</v>
      </c>
      <c r="BJ2889" s="55" t="str">
        <f t="shared" si="448"/>
        <v>Novembro/2022</v>
      </c>
      <c r="BK2889" s="2" t="s">
        <v>42</v>
      </c>
      <c r="BL2889" s="2" t="s">
        <v>41</v>
      </c>
      <c r="BM2889" s="52" t="s">
        <v>1200</v>
      </c>
      <c r="BN2889" s="51">
        <f t="shared" si="447"/>
        <v>787602.85673279222</v>
      </c>
    </row>
    <row r="2890" spans="59:66" x14ac:dyDescent="0.25">
      <c r="BG2890" s="50" t="str">
        <f t="shared" si="446"/>
        <v>2022NovembroOutros - África</v>
      </c>
      <c r="BH2890" s="2">
        <v>2022</v>
      </c>
      <c r="BI2890" s="55" t="s">
        <v>64</v>
      </c>
      <c r="BJ2890" s="55" t="str">
        <f t="shared" si="448"/>
        <v>Novembro/2022</v>
      </c>
      <c r="BK2890" s="2" t="s">
        <v>42</v>
      </c>
      <c r="BL2890" s="2" t="s">
        <v>1194</v>
      </c>
      <c r="BM2890" s="52" t="s">
        <v>1200</v>
      </c>
      <c r="BN2890" s="51">
        <f t="shared" si="447"/>
        <v>1125146.938189703</v>
      </c>
    </row>
    <row r="2891" spans="59:66" x14ac:dyDescent="0.25">
      <c r="BG2891" s="50" t="str">
        <f t="shared" si="446"/>
        <v>2022DezembroNigéria</v>
      </c>
      <c r="BH2891" s="2">
        <v>2022</v>
      </c>
      <c r="BI2891" s="55" t="s">
        <v>65</v>
      </c>
      <c r="BJ2891" s="55" t="str">
        <f t="shared" si="448"/>
        <v>Dezembro/2022</v>
      </c>
      <c r="BK2891" s="2" t="s">
        <v>42</v>
      </c>
      <c r="BL2891" s="2" t="s">
        <v>39</v>
      </c>
      <c r="BM2891" s="52" t="s">
        <v>1200</v>
      </c>
      <c r="BN2891" s="51">
        <f t="shared" si="447"/>
        <v>2250293.8763794061</v>
      </c>
    </row>
    <row r="2892" spans="59:66" x14ac:dyDescent="0.25">
      <c r="BG2892" s="50" t="str">
        <f t="shared" si="446"/>
        <v>2022DezembroEgito</v>
      </c>
      <c r="BH2892" s="2">
        <v>2022</v>
      </c>
      <c r="BI2892" s="55" t="s">
        <v>65</v>
      </c>
      <c r="BJ2892" s="55" t="str">
        <f t="shared" si="448"/>
        <v>Dezembro/2022</v>
      </c>
      <c r="BK2892" s="2" t="s">
        <v>42</v>
      </c>
      <c r="BL2892" s="2" t="s">
        <v>40</v>
      </c>
      <c r="BM2892" s="52" t="s">
        <v>1200</v>
      </c>
      <c r="BN2892" s="51">
        <f t="shared" si="447"/>
        <v>1125146.938189703</v>
      </c>
    </row>
    <row r="2893" spans="59:66" x14ac:dyDescent="0.25">
      <c r="BG2893" s="50" t="str">
        <f t="shared" si="446"/>
        <v>2022DezembroÁfrica do Sul</v>
      </c>
      <c r="BH2893" s="2">
        <v>2022</v>
      </c>
      <c r="BI2893" s="55" t="s">
        <v>65</v>
      </c>
      <c r="BJ2893" s="55" t="str">
        <f t="shared" si="448"/>
        <v>Dezembro/2022</v>
      </c>
      <c r="BK2893" s="2" t="s">
        <v>42</v>
      </c>
      <c r="BL2893" s="2" t="s">
        <v>41</v>
      </c>
      <c r="BM2893" s="52" t="s">
        <v>1200</v>
      </c>
      <c r="BN2893" s="51">
        <f t="shared" si="447"/>
        <v>900117.55055176257</v>
      </c>
    </row>
    <row r="2894" spans="59:66" x14ac:dyDescent="0.25">
      <c r="BG2894" s="50" t="str">
        <f t="shared" si="446"/>
        <v>2022DezembroOutros - África</v>
      </c>
      <c r="BH2894" s="2">
        <v>2022</v>
      </c>
      <c r="BI2894" s="55" t="s">
        <v>65</v>
      </c>
      <c r="BJ2894" s="55" t="str">
        <f t="shared" si="448"/>
        <v>Dezembro/2022</v>
      </c>
      <c r="BK2894" s="2" t="s">
        <v>42</v>
      </c>
      <c r="BL2894" s="2" t="s">
        <v>1194</v>
      </c>
      <c r="BM2894" s="52" t="s">
        <v>1200</v>
      </c>
      <c r="BN2894" s="51">
        <f t="shared" si="447"/>
        <v>1237661.6320086736</v>
      </c>
    </row>
    <row r="2895" spans="59:66" x14ac:dyDescent="0.25">
      <c r="BG2895" s="50" t="str">
        <f t="shared" si="446"/>
        <v>2022JaneiroNigéria</v>
      </c>
      <c r="BH2895" s="2">
        <v>2022</v>
      </c>
      <c r="BI2895" s="55" t="s">
        <v>16</v>
      </c>
      <c r="BJ2895" s="55" t="str">
        <f t="shared" si="448"/>
        <v>Janeiro/2022</v>
      </c>
      <c r="BK2895" s="2" t="s">
        <v>42</v>
      </c>
      <c r="BL2895" s="2" t="s">
        <v>39</v>
      </c>
      <c r="BM2895" s="52" t="s">
        <v>1199</v>
      </c>
      <c r="BN2895" s="51">
        <f t="shared" si="447"/>
        <v>170719.37349890545</v>
      </c>
    </row>
    <row r="2896" spans="59:66" x14ac:dyDescent="0.25">
      <c r="BG2896" s="50" t="str">
        <f t="shared" si="446"/>
        <v>2022JaneiroEgito</v>
      </c>
      <c r="BH2896" s="2">
        <v>2022</v>
      </c>
      <c r="BI2896" s="55" t="s">
        <v>16</v>
      </c>
      <c r="BJ2896" s="55" t="str">
        <f t="shared" si="448"/>
        <v>Janeiro/2022</v>
      </c>
      <c r="BK2896" s="2" t="s">
        <v>42</v>
      </c>
      <c r="BL2896" s="2" t="s">
        <v>40</v>
      </c>
      <c r="BM2896" s="52" t="s">
        <v>1199</v>
      </c>
      <c r="BN2896" s="51">
        <f t="shared" si="447"/>
        <v>95769.404645727453</v>
      </c>
    </row>
    <row r="2897" spans="59:66" x14ac:dyDescent="0.25">
      <c r="BG2897" s="50" t="str">
        <f t="shared" si="446"/>
        <v>2022JaneiroÁfrica do Sul</v>
      </c>
      <c r="BH2897" s="2">
        <v>2022</v>
      </c>
      <c r="BI2897" s="55" t="s">
        <v>16</v>
      </c>
      <c r="BJ2897" s="55" t="str">
        <f t="shared" si="448"/>
        <v>Janeiro/2022</v>
      </c>
      <c r="BK2897" s="2" t="s">
        <v>42</v>
      </c>
      <c r="BL2897" s="2" t="s">
        <v>41</v>
      </c>
      <c r="BM2897" s="52" t="s">
        <v>1199</v>
      </c>
      <c r="BN2897" s="51">
        <f t="shared" si="447"/>
        <v>120752.72759678678</v>
      </c>
    </row>
    <row r="2898" spans="59:66" x14ac:dyDescent="0.25">
      <c r="BG2898" s="50" t="str">
        <f t="shared" si="446"/>
        <v>2022JaneiroOutros - África</v>
      </c>
      <c r="BH2898" s="2">
        <v>2022</v>
      </c>
      <c r="BI2898" s="55" t="s">
        <v>16</v>
      </c>
      <c r="BJ2898" s="55" t="str">
        <f t="shared" si="448"/>
        <v>Janeiro/2022</v>
      </c>
      <c r="BK2898" s="2" t="s">
        <v>42</v>
      </c>
      <c r="BL2898" s="2" t="s">
        <v>1194</v>
      </c>
      <c r="BM2898" s="52" t="s">
        <v>1199</v>
      </c>
      <c r="BN2898" s="51">
        <f t="shared" si="447"/>
        <v>352037.73249219952</v>
      </c>
    </row>
    <row r="2899" spans="59:66" x14ac:dyDescent="0.25">
      <c r="BG2899" s="50" t="str">
        <f t="shared" si="446"/>
        <v>2022FevereiroNigéria</v>
      </c>
      <c r="BH2899" s="2">
        <v>2022</v>
      </c>
      <c r="BI2899" s="55" t="s">
        <v>55</v>
      </c>
      <c r="BJ2899" s="55" t="str">
        <f t="shared" si="448"/>
        <v>Fevereiro/2022</v>
      </c>
      <c r="BK2899" s="2" t="s">
        <v>42</v>
      </c>
      <c r="BL2899" s="2" t="s">
        <v>39</v>
      </c>
      <c r="BM2899" s="52" t="s">
        <v>1199</v>
      </c>
      <c r="BN2899" s="51">
        <f t="shared" si="447"/>
        <v>161040.66147061734</v>
      </c>
    </row>
    <row r="2900" spans="59:66" x14ac:dyDescent="0.25">
      <c r="BG2900" s="50" t="str">
        <f t="shared" si="446"/>
        <v>2022FevereiroEgito</v>
      </c>
      <c r="BH2900" s="2">
        <v>2022</v>
      </c>
      <c r="BI2900" s="55" t="s">
        <v>55</v>
      </c>
      <c r="BJ2900" s="55" t="str">
        <f t="shared" si="448"/>
        <v>Fevereiro/2022</v>
      </c>
      <c r="BK2900" s="2" t="s">
        <v>42</v>
      </c>
      <c r="BL2900" s="2" t="s">
        <v>40</v>
      </c>
      <c r="BM2900" s="52" t="s">
        <v>1199</v>
      </c>
      <c r="BN2900" s="51">
        <f t="shared" si="447"/>
        <v>88996.1550232359</v>
      </c>
    </row>
    <row r="2901" spans="59:66" x14ac:dyDescent="0.25">
      <c r="BG2901" s="50" t="str">
        <f t="shared" si="446"/>
        <v>2022FevereiroÁfrica do Sul</v>
      </c>
      <c r="BH2901" s="2">
        <v>2022</v>
      </c>
      <c r="BI2901" s="55" t="s">
        <v>55</v>
      </c>
      <c r="BJ2901" s="55" t="str">
        <f t="shared" si="448"/>
        <v>Fevereiro/2022</v>
      </c>
      <c r="BK2901" s="2" t="s">
        <v>42</v>
      </c>
      <c r="BL2901" s="2" t="s">
        <v>41</v>
      </c>
      <c r="BM2901" s="52" t="s">
        <v>1199</v>
      </c>
      <c r="BN2901" s="51">
        <f t="shared" si="447"/>
        <v>114423.62788701759</v>
      </c>
    </row>
    <row r="2902" spans="59:66" x14ac:dyDescent="0.25">
      <c r="BG2902" s="50" t="str">
        <f t="shared" si="446"/>
        <v>2022FevereiroOutros - África</v>
      </c>
      <c r="BH2902" s="2">
        <v>2022</v>
      </c>
      <c r="BI2902" s="55" t="s">
        <v>55</v>
      </c>
      <c r="BJ2902" s="55" t="str">
        <f t="shared" si="448"/>
        <v>Fevereiro/2022</v>
      </c>
      <c r="BK2902" s="2" t="s">
        <v>42</v>
      </c>
      <c r="BL2902" s="2" t="s">
        <v>1194</v>
      </c>
      <c r="BM2902" s="52" t="s">
        <v>1199</v>
      </c>
      <c r="BN2902" s="51">
        <f t="shared" si="447"/>
        <v>320725.1910551663</v>
      </c>
    </row>
    <row r="2903" spans="59:66" x14ac:dyDescent="0.25">
      <c r="BG2903" s="50" t="str">
        <f t="shared" si="446"/>
        <v>2022MarçoNigéria</v>
      </c>
      <c r="BH2903" s="2">
        <v>2022</v>
      </c>
      <c r="BI2903" s="55" t="s">
        <v>56</v>
      </c>
      <c r="BJ2903" s="55" t="str">
        <f t="shared" si="448"/>
        <v>Março/2022</v>
      </c>
      <c r="BK2903" s="2" t="s">
        <v>42</v>
      </c>
      <c r="BL2903" s="2" t="s">
        <v>39</v>
      </c>
      <c r="BM2903" s="52" t="s">
        <v>1199</v>
      </c>
      <c r="BN2903" s="51">
        <f t="shared" si="447"/>
        <v>175494.74058978391</v>
      </c>
    </row>
    <row r="2904" spans="59:66" x14ac:dyDescent="0.25">
      <c r="BG2904" s="50" t="str">
        <f t="shared" si="446"/>
        <v>2022MarçoEgito</v>
      </c>
      <c r="BH2904" s="2">
        <v>2022</v>
      </c>
      <c r="BI2904" s="55" t="s">
        <v>56</v>
      </c>
      <c r="BJ2904" s="55" t="str">
        <f t="shared" si="448"/>
        <v>Março/2022</v>
      </c>
      <c r="BK2904" s="2" t="s">
        <v>42</v>
      </c>
      <c r="BL2904" s="2" t="s">
        <v>40</v>
      </c>
      <c r="BM2904" s="52" t="s">
        <v>1199</v>
      </c>
      <c r="BN2904" s="51">
        <f t="shared" si="447"/>
        <v>98448.26911134219</v>
      </c>
    </row>
    <row r="2905" spans="59:66" x14ac:dyDescent="0.25">
      <c r="BG2905" s="50" t="str">
        <f t="shared" si="446"/>
        <v>2022MarçoÁfrica do Sul</v>
      </c>
      <c r="BH2905" s="2">
        <v>2022</v>
      </c>
      <c r="BI2905" s="55" t="s">
        <v>56</v>
      </c>
      <c r="BJ2905" s="55" t="str">
        <f t="shared" si="448"/>
        <v>Março/2022</v>
      </c>
      <c r="BK2905" s="2" t="s">
        <v>42</v>
      </c>
      <c r="BL2905" s="2" t="s">
        <v>41</v>
      </c>
      <c r="BM2905" s="52" t="s">
        <v>1199</v>
      </c>
      <c r="BN2905" s="51">
        <f t="shared" si="447"/>
        <v>124130.42627082279</v>
      </c>
    </row>
    <row r="2906" spans="59:66" x14ac:dyDescent="0.25">
      <c r="BG2906" s="50" t="str">
        <f t="shared" si="446"/>
        <v>2022MarçoOutros - África</v>
      </c>
      <c r="BH2906" s="2">
        <v>2022</v>
      </c>
      <c r="BI2906" s="55" t="s">
        <v>56</v>
      </c>
      <c r="BJ2906" s="55" t="str">
        <f t="shared" si="448"/>
        <v>Março/2022</v>
      </c>
      <c r="BK2906" s="2" t="s">
        <v>42</v>
      </c>
      <c r="BL2906" s="2" t="s">
        <v>1194</v>
      </c>
      <c r="BM2906" s="52" t="s">
        <v>1199</v>
      </c>
      <c r="BN2906" s="51">
        <f t="shared" si="447"/>
        <v>341205.80226167029</v>
      </c>
    </row>
    <row r="2907" spans="59:66" x14ac:dyDescent="0.25">
      <c r="BG2907" s="50" t="str">
        <f t="shared" si="446"/>
        <v>2022AbrilNigéria</v>
      </c>
      <c r="BH2907" s="2">
        <v>2022</v>
      </c>
      <c r="BI2907" s="55" t="s">
        <v>57</v>
      </c>
      <c r="BJ2907" s="55" t="str">
        <f t="shared" si="448"/>
        <v>Abril/2022</v>
      </c>
      <c r="BK2907" s="2" t="s">
        <v>42</v>
      </c>
      <c r="BL2907" s="2" t="s">
        <v>39</v>
      </c>
      <c r="BM2907" s="52" t="s">
        <v>1199</v>
      </c>
      <c r="BN2907" s="51">
        <f t="shared" si="447"/>
        <v>189852.7289765891</v>
      </c>
    </row>
    <row r="2908" spans="59:66" x14ac:dyDescent="0.25">
      <c r="BG2908" s="50" t="str">
        <f t="shared" si="446"/>
        <v>2022AbrilEgito</v>
      </c>
      <c r="BH2908" s="2">
        <v>2022</v>
      </c>
      <c r="BI2908" s="55" t="s">
        <v>57</v>
      </c>
      <c r="BJ2908" s="55" t="str">
        <f t="shared" si="448"/>
        <v>Abril/2022</v>
      </c>
      <c r="BK2908" s="2" t="s">
        <v>42</v>
      </c>
      <c r="BL2908" s="2" t="s">
        <v>40</v>
      </c>
      <c r="BM2908" s="52" t="s">
        <v>1199</v>
      </c>
      <c r="BN2908" s="51">
        <f t="shared" si="447"/>
        <v>107870.86873669834</v>
      </c>
    </row>
    <row r="2909" spans="59:66" x14ac:dyDescent="0.25">
      <c r="BG2909" s="50" t="str">
        <f t="shared" si="446"/>
        <v>2022AbrilÁfrica do Sul</v>
      </c>
      <c r="BH2909" s="2">
        <v>2022</v>
      </c>
      <c r="BI2909" s="55" t="s">
        <v>57</v>
      </c>
      <c r="BJ2909" s="55" t="str">
        <f t="shared" si="448"/>
        <v>Abril/2022</v>
      </c>
      <c r="BK2909" s="2" t="s">
        <v>42</v>
      </c>
      <c r="BL2909" s="2" t="s">
        <v>41</v>
      </c>
      <c r="BM2909" s="52" t="s">
        <v>1199</v>
      </c>
      <c r="BN2909" s="51">
        <f t="shared" si="447"/>
        <v>133759.87723350598</v>
      </c>
    </row>
    <row r="2910" spans="59:66" x14ac:dyDescent="0.25">
      <c r="BG2910" s="50" t="str">
        <f t="shared" si="446"/>
        <v>2022AbrilOutros - África</v>
      </c>
      <c r="BH2910" s="2">
        <v>2022</v>
      </c>
      <c r="BI2910" s="55" t="s">
        <v>57</v>
      </c>
      <c r="BJ2910" s="55" t="str">
        <f t="shared" si="448"/>
        <v>Abril/2022</v>
      </c>
      <c r="BK2910" s="2" t="s">
        <v>42</v>
      </c>
      <c r="BL2910" s="2" t="s">
        <v>1194</v>
      </c>
      <c r="BM2910" s="52" t="s">
        <v>1199</v>
      </c>
      <c r="BN2910" s="51">
        <f t="shared" si="447"/>
        <v>361889.36608440743</v>
      </c>
    </row>
    <row r="2911" spans="59:66" x14ac:dyDescent="0.25">
      <c r="BG2911" s="50" t="str">
        <f t="shared" si="446"/>
        <v>2022MaioNigéria</v>
      </c>
      <c r="BH2911" s="2">
        <v>2022</v>
      </c>
      <c r="BI2911" s="55" t="s">
        <v>58</v>
      </c>
      <c r="BJ2911" s="55" t="str">
        <f t="shared" si="448"/>
        <v>Maio/2022</v>
      </c>
      <c r="BK2911" s="2" t="s">
        <v>42</v>
      </c>
      <c r="BL2911" s="2" t="s">
        <v>39</v>
      </c>
      <c r="BM2911" s="52" t="s">
        <v>1199</v>
      </c>
      <c r="BN2911" s="51">
        <f t="shared" si="447"/>
        <v>204137.98270099409</v>
      </c>
    </row>
    <row r="2912" spans="59:66" x14ac:dyDescent="0.25">
      <c r="BG2912" s="50" t="str">
        <f t="shared" si="446"/>
        <v>2022MaioEgito</v>
      </c>
      <c r="BH2912" s="2">
        <v>2022</v>
      </c>
      <c r="BI2912" s="55" t="s">
        <v>58</v>
      </c>
      <c r="BJ2912" s="55" t="str">
        <f t="shared" si="448"/>
        <v>Maio/2022</v>
      </c>
      <c r="BK2912" s="2" t="s">
        <v>42</v>
      </c>
      <c r="BL2912" s="2" t="s">
        <v>40</v>
      </c>
      <c r="BM2912" s="52" t="s">
        <v>1199</v>
      </c>
      <c r="BN2912" s="51">
        <f t="shared" si="447"/>
        <v>117270.75601972002</v>
      </c>
    </row>
    <row r="2913" spans="59:66" x14ac:dyDescent="0.25">
      <c r="BG2913" s="50" t="str">
        <f t="shared" si="446"/>
        <v>2022MaioÁfrica do Sul</v>
      </c>
      <c r="BH2913" s="2">
        <v>2022</v>
      </c>
      <c r="BI2913" s="55" t="s">
        <v>58</v>
      </c>
      <c r="BJ2913" s="55" t="str">
        <f t="shared" si="448"/>
        <v>Maio/2022</v>
      </c>
      <c r="BK2913" s="2" t="s">
        <v>42</v>
      </c>
      <c r="BL2913" s="2" t="s">
        <v>41</v>
      </c>
      <c r="BM2913" s="52" t="s">
        <v>1199</v>
      </c>
      <c r="BN2913" s="51">
        <f t="shared" si="447"/>
        <v>143330.92402410225</v>
      </c>
    </row>
    <row r="2914" spans="59:66" x14ac:dyDescent="0.25">
      <c r="BG2914" s="50" t="str">
        <f t="shared" si="446"/>
        <v>2022MaioOutros - África</v>
      </c>
      <c r="BH2914" s="2">
        <v>2022</v>
      </c>
      <c r="BI2914" s="55" t="s">
        <v>58</v>
      </c>
      <c r="BJ2914" s="55" t="str">
        <f t="shared" si="448"/>
        <v>Maio/2022</v>
      </c>
      <c r="BK2914" s="2" t="s">
        <v>42</v>
      </c>
      <c r="BL2914" s="2" t="s">
        <v>1194</v>
      </c>
      <c r="BM2914" s="52" t="s">
        <v>1199</v>
      </c>
      <c r="BN2914" s="51">
        <f t="shared" si="447"/>
        <v>382726.78108396643</v>
      </c>
    </row>
    <row r="2915" spans="59:66" x14ac:dyDescent="0.25">
      <c r="BG2915" s="50" t="str">
        <f t="shared" si="446"/>
        <v>2022JunhoNigéria</v>
      </c>
      <c r="BH2915" s="2">
        <v>2022</v>
      </c>
      <c r="BI2915" s="55" t="s">
        <v>59</v>
      </c>
      <c r="BJ2915" s="55" t="str">
        <f t="shared" si="448"/>
        <v>Junho/2022</v>
      </c>
      <c r="BK2915" s="2" t="s">
        <v>42</v>
      </c>
      <c r="BL2915" s="2" t="s">
        <v>39</v>
      </c>
      <c r="BM2915" s="52" t="s">
        <v>1199</v>
      </c>
      <c r="BN2915" s="51">
        <f t="shared" si="447"/>
        <v>218366.86125409469</v>
      </c>
    </row>
    <row r="2916" spans="59:66" x14ac:dyDescent="0.25">
      <c r="BG2916" s="50" t="str">
        <f t="shared" si="446"/>
        <v>2022JunhoEgito</v>
      </c>
      <c r="BH2916" s="2">
        <v>2022</v>
      </c>
      <c r="BI2916" s="55" t="s">
        <v>59</v>
      </c>
      <c r="BJ2916" s="55" t="str">
        <f t="shared" si="448"/>
        <v>Junho/2022</v>
      </c>
      <c r="BK2916" s="2" t="s">
        <v>42</v>
      </c>
      <c r="BL2916" s="2" t="s">
        <v>40</v>
      </c>
      <c r="BM2916" s="52" t="s">
        <v>1199</v>
      </c>
      <c r="BN2916" s="51">
        <f t="shared" si="447"/>
        <v>126652.77952737491</v>
      </c>
    </row>
    <row r="2917" spans="59:66" x14ac:dyDescent="0.25">
      <c r="BG2917" s="50" t="str">
        <f t="shared" si="446"/>
        <v>2022JunhoÁfrica do Sul</v>
      </c>
      <c r="BH2917" s="2">
        <v>2022</v>
      </c>
      <c r="BI2917" s="55" t="s">
        <v>59</v>
      </c>
      <c r="BJ2917" s="55" t="str">
        <f t="shared" si="448"/>
        <v>Junho/2022</v>
      </c>
      <c r="BK2917" s="2" t="s">
        <v>42</v>
      </c>
      <c r="BL2917" s="2" t="s">
        <v>41</v>
      </c>
      <c r="BM2917" s="52" t="s">
        <v>1199</v>
      </c>
      <c r="BN2917" s="51">
        <f t="shared" si="447"/>
        <v>152856.80287786626</v>
      </c>
    </row>
    <row r="2918" spans="59:66" x14ac:dyDescent="0.25">
      <c r="BG2918" s="50" t="str">
        <f t="shared" si="446"/>
        <v>2022JunhoOutros - África</v>
      </c>
      <c r="BH2918" s="2">
        <v>2022</v>
      </c>
      <c r="BI2918" s="55" t="s">
        <v>59</v>
      </c>
      <c r="BJ2918" s="55" t="str">
        <f t="shared" si="448"/>
        <v>Junho/2022</v>
      </c>
      <c r="BK2918" s="2" t="s">
        <v>42</v>
      </c>
      <c r="BL2918" s="2" t="s">
        <v>1194</v>
      </c>
      <c r="BM2918" s="52" t="s">
        <v>1199</v>
      </c>
      <c r="BN2918" s="51">
        <f t="shared" si="447"/>
        <v>403683.60296702909</v>
      </c>
    </row>
    <row r="2919" spans="59:66" x14ac:dyDescent="0.25">
      <c r="BG2919" s="50" t="str">
        <f t="shared" si="446"/>
        <v>2022JulhoNigéria</v>
      </c>
      <c r="BH2919" s="2">
        <v>2022</v>
      </c>
      <c r="BI2919" s="55" t="s">
        <v>60</v>
      </c>
      <c r="BJ2919" s="55" t="str">
        <f t="shared" si="448"/>
        <v>Julho/2022</v>
      </c>
      <c r="BK2919" s="2" t="s">
        <v>42</v>
      </c>
      <c r="BL2919" s="2" t="s">
        <v>39</v>
      </c>
      <c r="BM2919" s="52" t="s">
        <v>1199</v>
      </c>
      <c r="BN2919" s="51">
        <f t="shared" si="447"/>
        <v>1125146.9381897033</v>
      </c>
    </row>
    <row r="2920" spans="59:66" x14ac:dyDescent="0.25">
      <c r="BG2920" s="50" t="str">
        <f t="shared" si="446"/>
        <v>2022JulhoEgito</v>
      </c>
      <c r="BH2920" s="2">
        <v>2022</v>
      </c>
      <c r="BI2920" s="55" t="s">
        <v>60</v>
      </c>
      <c r="BJ2920" s="55" t="str">
        <f t="shared" si="448"/>
        <v>Julho/2022</v>
      </c>
      <c r="BK2920" s="2" t="s">
        <v>42</v>
      </c>
      <c r="BL2920" s="2" t="s">
        <v>40</v>
      </c>
      <c r="BM2920" s="52" t="s">
        <v>1199</v>
      </c>
      <c r="BN2920" s="51">
        <f t="shared" si="447"/>
        <v>562573.46909485164</v>
      </c>
    </row>
    <row r="2921" spans="59:66" x14ac:dyDescent="0.25">
      <c r="BG2921" s="50" t="str">
        <f t="shared" si="446"/>
        <v>2022JulhoÁfrica do Sul</v>
      </c>
      <c r="BH2921" s="2">
        <v>2022</v>
      </c>
      <c r="BI2921" s="55" t="s">
        <v>60</v>
      </c>
      <c r="BJ2921" s="55" t="str">
        <f t="shared" si="448"/>
        <v>Julho/2022</v>
      </c>
      <c r="BK2921" s="2" t="s">
        <v>42</v>
      </c>
      <c r="BL2921" s="2" t="s">
        <v>41</v>
      </c>
      <c r="BM2921" s="52" t="s">
        <v>1199</v>
      </c>
      <c r="BN2921" s="51">
        <f t="shared" si="447"/>
        <v>337544.08145691094</v>
      </c>
    </row>
    <row r="2922" spans="59:66" x14ac:dyDescent="0.25">
      <c r="BG2922" s="50" t="str">
        <f t="shared" si="446"/>
        <v>2022JulhoOutros - África</v>
      </c>
      <c r="BH2922" s="2">
        <v>2022</v>
      </c>
      <c r="BI2922" s="55" t="s">
        <v>60</v>
      </c>
      <c r="BJ2922" s="55" t="str">
        <f t="shared" si="448"/>
        <v>Julho/2022</v>
      </c>
      <c r="BK2922" s="2" t="s">
        <v>42</v>
      </c>
      <c r="BL2922" s="2" t="s">
        <v>1194</v>
      </c>
      <c r="BM2922" s="52" t="s">
        <v>1199</v>
      </c>
      <c r="BN2922" s="51">
        <f t="shared" si="447"/>
        <v>1350176.325827644</v>
      </c>
    </row>
    <row r="2923" spans="59:66" x14ac:dyDescent="0.25">
      <c r="BG2923" s="50" t="str">
        <f t="shared" si="446"/>
        <v>2022AgostoNigéria</v>
      </c>
      <c r="BH2923" s="2">
        <v>2022</v>
      </c>
      <c r="BI2923" s="55" t="s">
        <v>61</v>
      </c>
      <c r="BJ2923" s="55" t="str">
        <f t="shared" si="448"/>
        <v>Agosto/2022</v>
      </c>
      <c r="BK2923" s="2" t="s">
        <v>42</v>
      </c>
      <c r="BL2923" s="2" t="s">
        <v>39</v>
      </c>
      <c r="BM2923" s="52" t="s">
        <v>1199</v>
      </c>
      <c r="BN2923" s="51">
        <f t="shared" si="447"/>
        <v>1350176.3258276437</v>
      </c>
    </row>
    <row r="2924" spans="59:66" x14ac:dyDescent="0.25">
      <c r="BG2924" s="50" t="str">
        <f t="shared" si="446"/>
        <v>2022AgostoEgito</v>
      </c>
      <c r="BH2924" s="2">
        <v>2022</v>
      </c>
      <c r="BI2924" s="55" t="s">
        <v>61</v>
      </c>
      <c r="BJ2924" s="55" t="str">
        <f t="shared" si="448"/>
        <v>Agosto/2022</v>
      </c>
      <c r="BK2924" s="2" t="s">
        <v>42</v>
      </c>
      <c r="BL2924" s="2" t="s">
        <v>40</v>
      </c>
      <c r="BM2924" s="52" t="s">
        <v>1199</v>
      </c>
      <c r="BN2924" s="51">
        <f t="shared" si="447"/>
        <v>675088.16291382187</v>
      </c>
    </row>
    <row r="2925" spans="59:66" x14ac:dyDescent="0.25">
      <c r="BG2925" s="50" t="str">
        <f t="shared" si="446"/>
        <v>2022AgostoÁfrica do Sul</v>
      </c>
      <c r="BH2925" s="2">
        <v>2022</v>
      </c>
      <c r="BI2925" s="55" t="s">
        <v>61</v>
      </c>
      <c r="BJ2925" s="55" t="str">
        <f t="shared" si="448"/>
        <v>Agosto/2022</v>
      </c>
      <c r="BK2925" s="2" t="s">
        <v>42</v>
      </c>
      <c r="BL2925" s="2" t="s">
        <v>41</v>
      </c>
      <c r="BM2925" s="52" t="s">
        <v>1199</v>
      </c>
      <c r="BN2925" s="51">
        <f t="shared" si="447"/>
        <v>450058.77527588129</v>
      </c>
    </row>
    <row r="2926" spans="59:66" x14ac:dyDescent="0.25">
      <c r="BG2926" s="50" t="str">
        <f t="shared" si="446"/>
        <v>2022AgostoOutros - África</v>
      </c>
      <c r="BH2926" s="2">
        <v>2022</v>
      </c>
      <c r="BI2926" s="55" t="s">
        <v>61</v>
      </c>
      <c r="BJ2926" s="55" t="str">
        <f t="shared" si="448"/>
        <v>Agosto/2022</v>
      </c>
      <c r="BK2926" s="2" t="s">
        <v>42</v>
      </c>
      <c r="BL2926" s="2" t="s">
        <v>1194</v>
      </c>
      <c r="BM2926" s="52" t="s">
        <v>1199</v>
      </c>
      <c r="BN2926" s="51">
        <f t="shared" si="447"/>
        <v>1125146.938189703</v>
      </c>
    </row>
    <row r="2927" spans="59:66" x14ac:dyDescent="0.25">
      <c r="BG2927" s="50" t="str">
        <f t="shared" si="446"/>
        <v>2022SetembroNigéria</v>
      </c>
      <c r="BH2927" s="2">
        <v>2022</v>
      </c>
      <c r="BI2927" s="55" t="s">
        <v>62</v>
      </c>
      <c r="BJ2927" s="55" t="str">
        <f t="shared" si="448"/>
        <v>Setembro/2022</v>
      </c>
      <c r="BK2927" s="2" t="s">
        <v>42</v>
      </c>
      <c r="BL2927" s="2" t="s">
        <v>39</v>
      </c>
      <c r="BM2927" s="52" t="s">
        <v>1199</v>
      </c>
      <c r="BN2927" s="51">
        <f t="shared" si="447"/>
        <v>1575205.7134655844</v>
      </c>
    </row>
    <row r="2928" spans="59:66" x14ac:dyDescent="0.25">
      <c r="BG2928" s="50" t="str">
        <f t="shared" si="446"/>
        <v>2022SetembroEgito</v>
      </c>
      <c r="BH2928" s="2">
        <v>2022</v>
      </c>
      <c r="BI2928" s="55" t="s">
        <v>62</v>
      </c>
      <c r="BJ2928" s="55" t="str">
        <f t="shared" si="448"/>
        <v>Setembro/2022</v>
      </c>
      <c r="BK2928" s="2" t="s">
        <v>42</v>
      </c>
      <c r="BL2928" s="2" t="s">
        <v>40</v>
      </c>
      <c r="BM2928" s="52" t="s">
        <v>1199</v>
      </c>
      <c r="BN2928" s="51">
        <f t="shared" si="447"/>
        <v>787602.85673279222</v>
      </c>
    </row>
    <row r="2929" spans="59:66" x14ac:dyDescent="0.25">
      <c r="BG2929" s="50" t="str">
        <f t="shared" si="446"/>
        <v>2022SetembroÁfrica do Sul</v>
      </c>
      <c r="BH2929" s="2">
        <v>2022</v>
      </c>
      <c r="BI2929" s="55" t="s">
        <v>62</v>
      </c>
      <c r="BJ2929" s="55" t="str">
        <f t="shared" si="448"/>
        <v>Setembro/2022</v>
      </c>
      <c r="BK2929" s="2" t="s">
        <v>42</v>
      </c>
      <c r="BL2929" s="2" t="s">
        <v>41</v>
      </c>
      <c r="BM2929" s="52" t="s">
        <v>1199</v>
      </c>
      <c r="BN2929" s="51">
        <f t="shared" si="447"/>
        <v>562573.46909485164</v>
      </c>
    </row>
    <row r="2930" spans="59:66" x14ac:dyDescent="0.25">
      <c r="BG2930" s="50" t="str">
        <f t="shared" si="446"/>
        <v>2022SetembroOutros - África</v>
      </c>
      <c r="BH2930" s="2">
        <v>2022</v>
      </c>
      <c r="BI2930" s="55" t="s">
        <v>62</v>
      </c>
      <c r="BJ2930" s="55" t="str">
        <f t="shared" si="448"/>
        <v>Setembro/2022</v>
      </c>
      <c r="BK2930" s="2" t="s">
        <v>42</v>
      </c>
      <c r="BL2930" s="2" t="s">
        <v>1194</v>
      </c>
      <c r="BM2930" s="52" t="s">
        <v>1199</v>
      </c>
      <c r="BN2930" s="51">
        <f t="shared" si="447"/>
        <v>1012632.2443707328</v>
      </c>
    </row>
    <row r="2931" spans="59:66" x14ac:dyDescent="0.25">
      <c r="BG2931" s="50" t="str">
        <f t="shared" si="446"/>
        <v>2022OutubroNigéria</v>
      </c>
      <c r="BH2931" s="2">
        <v>2022</v>
      </c>
      <c r="BI2931" s="55" t="s">
        <v>63</v>
      </c>
      <c r="BJ2931" s="55" t="str">
        <f t="shared" si="448"/>
        <v>Outubro/2022</v>
      </c>
      <c r="BK2931" s="2" t="s">
        <v>42</v>
      </c>
      <c r="BL2931" s="2" t="s">
        <v>39</v>
      </c>
      <c r="BM2931" s="52" t="s">
        <v>1199</v>
      </c>
      <c r="BN2931" s="51">
        <f t="shared" si="447"/>
        <v>1800235.1011035249</v>
      </c>
    </row>
    <row r="2932" spans="59:66" x14ac:dyDescent="0.25">
      <c r="BG2932" s="50" t="str">
        <f t="shared" si="446"/>
        <v>2022OutubroEgito</v>
      </c>
      <c r="BH2932" s="2">
        <v>2022</v>
      </c>
      <c r="BI2932" s="55" t="s">
        <v>63</v>
      </c>
      <c r="BJ2932" s="55" t="str">
        <f t="shared" si="448"/>
        <v>Outubro/2022</v>
      </c>
      <c r="BK2932" s="2" t="s">
        <v>42</v>
      </c>
      <c r="BL2932" s="2" t="s">
        <v>40</v>
      </c>
      <c r="BM2932" s="52" t="s">
        <v>1199</v>
      </c>
      <c r="BN2932" s="51">
        <f t="shared" si="447"/>
        <v>900117.55055176246</v>
      </c>
    </row>
    <row r="2933" spans="59:66" x14ac:dyDescent="0.25">
      <c r="BG2933" s="50" t="str">
        <f t="shared" si="446"/>
        <v>2022OutubroÁfrica do Sul</v>
      </c>
      <c r="BH2933" s="2">
        <v>2022</v>
      </c>
      <c r="BI2933" s="55" t="s">
        <v>63</v>
      </c>
      <c r="BJ2933" s="55" t="str">
        <f t="shared" si="448"/>
        <v>Outubro/2022</v>
      </c>
      <c r="BK2933" s="2" t="s">
        <v>42</v>
      </c>
      <c r="BL2933" s="2" t="s">
        <v>41</v>
      </c>
      <c r="BM2933" s="52" t="s">
        <v>1199</v>
      </c>
      <c r="BN2933" s="51">
        <f t="shared" si="447"/>
        <v>675088.16291382187</v>
      </c>
    </row>
    <row r="2934" spans="59:66" x14ac:dyDescent="0.25">
      <c r="BG2934" s="50" t="str">
        <f t="shared" si="446"/>
        <v>2022OutubroOutros - África</v>
      </c>
      <c r="BH2934" s="2">
        <v>2022</v>
      </c>
      <c r="BI2934" s="55" t="s">
        <v>63</v>
      </c>
      <c r="BJ2934" s="55" t="str">
        <f t="shared" si="448"/>
        <v>Outubro/2022</v>
      </c>
      <c r="BK2934" s="2" t="s">
        <v>42</v>
      </c>
      <c r="BL2934" s="2" t="s">
        <v>1194</v>
      </c>
      <c r="BM2934" s="52" t="s">
        <v>1199</v>
      </c>
      <c r="BN2934" s="51">
        <f t="shared" si="447"/>
        <v>1012632.2443707329</v>
      </c>
    </row>
    <row r="2935" spans="59:66" x14ac:dyDescent="0.25">
      <c r="BG2935" s="50" t="str">
        <f t="shared" si="446"/>
        <v>2022NovembroNigéria</v>
      </c>
      <c r="BH2935" s="2">
        <v>2022</v>
      </c>
      <c r="BI2935" s="55" t="s">
        <v>64</v>
      </c>
      <c r="BJ2935" s="55" t="str">
        <f t="shared" si="448"/>
        <v>Novembro/2022</v>
      </c>
      <c r="BK2935" s="2" t="s">
        <v>42</v>
      </c>
      <c r="BL2935" s="2" t="s">
        <v>39</v>
      </c>
      <c r="BM2935" s="52" t="s">
        <v>1199</v>
      </c>
      <c r="BN2935" s="51">
        <f t="shared" si="447"/>
        <v>2025264.4887414658</v>
      </c>
    </row>
    <row r="2936" spans="59:66" x14ac:dyDescent="0.25">
      <c r="BG2936" s="50" t="str">
        <f t="shared" si="446"/>
        <v>2022NovembroEgito</v>
      </c>
      <c r="BH2936" s="2">
        <v>2022</v>
      </c>
      <c r="BI2936" s="55" t="s">
        <v>64</v>
      </c>
      <c r="BJ2936" s="55" t="str">
        <f t="shared" si="448"/>
        <v>Novembro/2022</v>
      </c>
      <c r="BK2936" s="2" t="s">
        <v>42</v>
      </c>
      <c r="BL2936" s="2" t="s">
        <v>40</v>
      </c>
      <c r="BM2936" s="52" t="s">
        <v>1199</v>
      </c>
      <c r="BN2936" s="51">
        <f t="shared" si="447"/>
        <v>1012632.2443707329</v>
      </c>
    </row>
    <row r="2937" spans="59:66" x14ac:dyDescent="0.25">
      <c r="BG2937" s="50" t="str">
        <f t="shared" si="446"/>
        <v>2022NovembroÁfrica do Sul</v>
      </c>
      <c r="BH2937" s="2">
        <v>2022</v>
      </c>
      <c r="BI2937" s="55" t="s">
        <v>64</v>
      </c>
      <c r="BJ2937" s="55" t="str">
        <f t="shared" si="448"/>
        <v>Novembro/2022</v>
      </c>
      <c r="BK2937" s="2" t="s">
        <v>42</v>
      </c>
      <c r="BL2937" s="2" t="s">
        <v>41</v>
      </c>
      <c r="BM2937" s="52" t="s">
        <v>1199</v>
      </c>
      <c r="BN2937" s="51">
        <f t="shared" si="447"/>
        <v>787602.85673279222</v>
      </c>
    </row>
    <row r="2938" spans="59:66" x14ac:dyDescent="0.25">
      <c r="BG2938" s="50" t="str">
        <f t="shared" si="446"/>
        <v>2022NovembroOutros - África</v>
      </c>
      <c r="BH2938" s="2">
        <v>2022</v>
      </c>
      <c r="BI2938" s="55" t="s">
        <v>64</v>
      </c>
      <c r="BJ2938" s="55" t="str">
        <f t="shared" si="448"/>
        <v>Novembro/2022</v>
      </c>
      <c r="BK2938" s="2" t="s">
        <v>42</v>
      </c>
      <c r="BL2938" s="2" t="s">
        <v>1194</v>
      </c>
      <c r="BM2938" s="52" t="s">
        <v>1199</v>
      </c>
      <c r="BN2938" s="51">
        <f t="shared" si="447"/>
        <v>1125146.938189703</v>
      </c>
    </row>
    <row r="2939" spans="59:66" x14ac:dyDescent="0.25">
      <c r="BG2939" s="50" t="str">
        <f t="shared" si="446"/>
        <v>2022DezembroNigéria</v>
      </c>
      <c r="BH2939" s="2">
        <v>2022</v>
      </c>
      <c r="BI2939" s="55" t="s">
        <v>65</v>
      </c>
      <c r="BJ2939" s="55" t="str">
        <f t="shared" si="448"/>
        <v>Dezembro/2022</v>
      </c>
      <c r="BK2939" s="2" t="s">
        <v>42</v>
      </c>
      <c r="BL2939" s="2" t="s">
        <v>39</v>
      </c>
      <c r="BM2939" s="52" t="s">
        <v>1199</v>
      </c>
      <c r="BN2939" s="51">
        <f t="shared" si="447"/>
        <v>2250293.8763794061</v>
      </c>
    </row>
    <row r="2940" spans="59:66" x14ac:dyDescent="0.25">
      <c r="BG2940" s="50" t="str">
        <f t="shared" si="446"/>
        <v>2022DezembroEgito</v>
      </c>
      <c r="BH2940" s="2">
        <v>2022</v>
      </c>
      <c r="BI2940" s="55" t="s">
        <v>65</v>
      </c>
      <c r="BJ2940" s="55" t="str">
        <f t="shared" si="448"/>
        <v>Dezembro/2022</v>
      </c>
      <c r="BK2940" s="2" t="s">
        <v>42</v>
      </c>
      <c r="BL2940" s="2" t="s">
        <v>40</v>
      </c>
      <c r="BM2940" s="52" t="s">
        <v>1199</v>
      </c>
      <c r="BN2940" s="51">
        <f t="shared" si="447"/>
        <v>1125146.938189703</v>
      </c>
    </row>
    <row r="2941" spans="59:66" x14ac:dyDescent="0.25">
      <c r="BG2941" s="50" t="str">
        <f t="shared" si="446"/>
        <v>2022DezembroÁfrica do Sul</v>
      </c>
      <c r="BH2941" s="2">
        <v>2022</v>
      </c>
      <c r="BI2941" s="55" t="s">
        <v>65</v>
      </c>
      <c r="BJ2941" s="55" t="str">
        <f t="shared" si="448"/>
        <v>Dezembro/2022</v>
      </c>
      <c r="BK2941" s="2" t="s">
        <v>42</v>
      </c>
      <c r="BL2941" s="2" t="s">
        <v>41</v>
      </c>
      <c r="BM2941" s="52" t="s">
        <v>1199</v>
      </c>
      <c r="BN2941" s="51">
        <f t="shared" si="447"/>
        <v>900117.55055176257</v>
      </c>
    </row>
    <row r="2942" spans="59:66" x14ac:dyDescent="0.25">
      <c r="BG2942" s="50" t="str">
        <f t="shared" si="446"/>
        <v>2022DezembroOutros - África</v>
      </c>
      <c r="BH2942" s="2">
        <v>2022</v>
      </c>
      <c r="BI2942" s="55" t="s">
        <v>65</v>
      </c>
      <c r="BJ2942" s="55" t="str">
        <f t="shared" si="448"/>
        <v>Dezembro/2022</v>
      </c>
      <c r="BK2942" s="2" t="s">
        <v>42</v>
      </c>
      <c r="BL2942" s="2" t="s">
        <v>1194</v>
      </c>
      <c r="BM2942" s="52" t="s">
        <v>1199</v>
      </c>
      <c r="BN2942" s="51">
        <f t="shared" si="447"/>
        <v>1237661.6320086736</v>
      </c>
    </row>
    <row r="2943" spans="59:66" x14ac:dyDescent="0.25">
      <c r="BG2943" s="50" t="str">
        <f t="shared" si="446"/>
        <v>2022JaneiroChina</v>
      </c>
      <c r="BH2943" s="2">
        <v>2022</v>
      </c>
      <c r="BI2943" s="55" t="s">
        <v>16</v>
      </c>
      <c r="BJ2943" s="55" t="str">
        <f t="shared" si="448"/>
        <v>Janeiro/2022</v>
      </c>
      <c r="BK2943" s="2" t="s">
        <v>51</v>
      </c>
      <c r="BL2943" s="2" t="s">
        <v>43</v>
      </c>
      <c r="BM2943" s="52" t="s">
        <v>1198</v>
      </c>
      <c r="BN2943" s="51">
        <f t="shared" si="447"/>
        <v>66597.942463445303</v>
      </c>
    </row>
    <row r="2944" spans="59:66" x14ac:dyDescent="0.25">
      <c r="BG2944" s="50" t="str">
        <f t="shared" si="446"/>
        <v>2022JaneiroÍndia</v>
      </c>
      <c r="BH2944" s="2">
        <v>2022</v>
      </c>
      <c r="BI2944" s="55" t="s">
        <v>16</v>
      </c>
      <c r="BJ2944" s="55" t="str">
        <f t="shared" si="448"/>
        <v>Janeiro/2022</v>
      </c>
      <c r="BK2944" s="2" t="s">
        <v>51</v>
      </c>
      <c r="BL2944" s="2" t="s">
        <v>44</v>
      </c>
      <c r="BM2944" s="52" t="s">
        <v>1198</v>
      </c>
      <c r="BN2944" s="51">
        <f t="shared" si="447"/>
        <v>40698.742616549913</v>
      </c>
    </row>
    <row r="2945" spans="59:66" x14ac:dyDescent="0.25">
      <c r="BG2945" s="50" t="str">
        <f t="shared" si="446"/>
        <v>2022JaneiroJapão</v>
      </c>
      <c r="BH2945" s="2">
        <v>2022</v>
      </c>
      <c r="BI2945" s="55" t="s">
        <v>16</v>
      </c>
      <c r="BJ2945" s="55" t="str">
        <f t="shared" si="448"/>
        <v>Janeiro/2022</v>
      </c>
      <c r="BK2945" s="2" t="s">
        <v>51</v>
      </c>
      <c r="BL2945" s="2" t="s">
        <v>45</v>
      </c>
      <c r="BM2945" s="52" t="s">
        <v>1198</v>
      </c>
      <c r="BN2945" s="51">
        <f t="shared" si="447"/>
        <v>22199.31415448177</v>
      </c>
    </row>
    <row r="2946" spans="59:66" x14ac:dyDescent="0.25">
      <c r="BG2946" s="50" t="str">
        <f t="shared" si="446"/>
        <v>2022JaneiroIndonésia</v>
      </c>
      <c r="BH2946" s="2">
        <v>2022</v>
      </c>
      <c r="BI2946" s="55" t="s">
        <v>16</v>
      </c>
      <c r="BJ2946" s="55" t="str">
        <f t="shared" si="448"/>
        <v>Janeiro/2022</v>
      </c>
      <c r="BK2946" s="2" t="s">
        <v>51</v>
      </c>
      <c r="BL2946" s="2" t="s">
        <v>46</v>
      </c>
      <c r="BM2946" s="52" t="s">
        <v>1198</v>
      </c>
      <c r="BN2946" s="51">
        <f t="shared" si="447"/>
        <v>14799.54276965451</v>
      </c>
    </row>
    <row r="2947" spans="59:66" x14ac:dyDescent="0.25">
      <c r="BG2947" s="50" t="str">
        <f t="shared" ref="BG2947:BG3010" si="449">BH2947&amp;BI2947&amp;BL2947</f>
        <v>2022JaneiroCoréia do Sul</v>
      </c>
      <c r="BH2947" s="2">
        <v>2022</v>
      </c>
      <c r="BI2947" s="55" t="s">
        <v>16</v>
      </c>
      <c r="BJ2947" s="55" t="str">
        <f t="shared" si="448"/>
        <v>Janeiro/2022</v>
      </c>
      <c r="BK2947" s="2" t="s">
        <v>51</v>
      </c>
      <c r="BL2947" s="2" t="s">
        <v>49</v>
      </c>
      <c r="BM2947" s="52" t="s">
        <v>1198</v>
      </c>
      <c r="BN2947" s="51">
        <f t="shared" ref="BN2947:BN3010" si="450">VLOOKUP(BG2947,AC:AQ,VLOOKUP(BM2947,$BP$2:$BQ$16,2,FALSE),FALSE)</f>
        <v>11099.657077240883</v>
      </c>
    </row>
    <row r="2948" spans="59:66" x14ac:dyDescent="0.25">
      <c r="BG2948" s="50" t="str">
        <f t="shared" si="449"/>
        <v>2022JaneiroVietnã</v>
      </c>
      <c r="BH2948" s="2">
        <v>2022</v>
      </c>
      <c r="BI2948" s="55" t="s">
        <v>16</v>
      </c>
      <c r="BJ2948" s="55" t="str">
        <f t="shared" ref="BJ2948:BJ3011" si="451">BI2948&amp;"/"&amp;BH2948</f>
        <v>Janeiro/2022</v>
      </c>
      <c r="BK2948" s="2" t="s">
        <v>51</v>
      </c>
      <c r="BL2948" s="2" t="s">
        <v>47</v>
      </c>
      <c r="BM2948" s="52" t="s">
        <v>1198</v>
      </c>
      <c r="BN2948" s="51">
        <f t="shared" si="450"/>
        <v>7399.7713848272551</v>
      </c>
    </row>
    <row r="2949" spans="59:66" x14ac:dyDescent="0.25">
      <c r="BG2949" s="50" t="str">
        <f t="shared" si="449"/>
        <v>2022JaneiroFilipinas</v>
      </c>
      <c r="BH2949" s="2">
        <v>2022</v>
      </c>
      <c r="BI2949" s="55" t="s">
        <v>16</v>
      </c>
      <c r="BJ2949" s="55" t="str">
        <f t="shared" si="451"/>
        <v>Janeiro/2022</v>
      </c>
      <c r="BK2949" s="2" t="s">
        <v>51</v>
      </c>
      <c r="BL2949" s="2" t="s">
        <v>48</v>
      </c>
      <c r="BM2949" s="52" t="s">
        <v>1198</v>
      </c>
      <c r="BN2949" s="51">
        <f t="shared" si="450"/>
        <v>3699.8856924136276</v>
      </c>
    </row>
    <row r="2950" spans="59:66" x14ac:dyDescent="0.25">
      <c r="BG2950" s="50" t="str">
        <f t="shared" si="449"/>
        <v>2022JaneiroOutros - Ásia</v>
      </c>
      <c r="BH2950" s="2">
        <v>2022</v>
      </c>
      <c r="BI2950" s="55" t="s">
        <v>16</v>
      </c>
      <c r="BJ2950" s="55" t="str">
        <f t="shared" si="451"/>
        <v>Janeiro/2022</v>
      </c>
      <c r="BK2950" s="2" t="s">
        <v>51</v>
      </c>
      <c r="BL2950" s="2" t="s">
        <v>1195</v>
      </c>
      <c r="BM2950" s="52" t="s">
        <v>1198</v>
      </c>
      <c r="BN2950" s="51">
        <f t="shared" si="450"/>
        <v>19239.405600550861</v>
      </c>
    </row>
    <row r="2951" spans="59:66" x14ac:dyDescent="0.25">
      <c r="BG2951" s="50" t="str">
        <f t="shared" si="449"/>
        <v>2022FevereiroChina</v>
      </c>
      <c r="BH2951" s="2">
        <v>2022</v>
      </c>
      <c r="BI2951" s="55" t="s">
        <v>55</v>
      </c>
      <c r="BJ2951" s="55" t="str">
        <f t="shared" si="451"/>
        <v>Fevereiro/2022</v>
      </c>
      <c r="BK2951" s="2" t="s">
        <v>51</v>
      </c>
      <c r="BL2951" s="2" t="s">
        <v>43</v>
      </c>
      <c r="BM2951" s="52" t="s">
        <v>1198</v>
      </c>
      <c r="BN2951" s="51">
        <f t="shared" si="450"/>
        <v>70297.828155858937</v>
      </c>
    </row>
    <row r="2952" spans="59:66" x14ac:dyDescent="0.25">
      <c r="BG2952" s="50" t="str">
        <f t="shared" si="449"/>
        <v>2022FevereiroÍndia</v>
      </c>
      <c r="BH2952" s="2">
        <v>2022</v>
      </c>
      <c r="BI2952" s="55" t="s">
        <v>55</v>
      </c>
      <c r="BJ2952" s="55" t="str">
        <f t="shared" si="451"/>
        <v>Fevereiro/2022</v>
      </c>
      <c r="BK2952" s="2" t="s">
        <v>51</v>
      </c>
      <c r="BL2952" s="2" t="s">
        <v>44</v>
      </c>
      <c r="BM2952" s="52" t="s">
        <v>1198</v>
      </c>
      <c r="BN2952" s="51">
        <f t="shared" si="450"/>
        <v>44398.628308963533</v>
      </c>
    </row>
    <row r="2953" spans="59:66" x14ac:dyDescent="0.25">
      <c r="BG2953" s="50" t="str">
        <f t="shared" si="449"/>
        <v>2022FevereiroJapão</v>
      </c>
      <c r="BH2953" s="2">
        <v>2022</v>
      </c>
      <c r="BI2953" s="55" t="s">
        <v>55</v>
      </c>
      <c r="BJ2953" s="55" t="str">
        <f t="shared" si="451"/>
        <v>Fevereiro/2022</v>
      </c>
      <c r="BK2953" s="2" t="s">
        <v>51</v>
      </c>
      <c r="BL2953" s="2" t="s">
        <v>45</v>
      </c>
      <c r="BM2953" s="52" t="s">
        <v>1198</v>
      </c>
      <c r="BN2953" s="51">
        <f t="shared" si="450"/>
        <v>24049.25700068858</v>
      </c>
    </row>
    <row r="2954" spans="59:66" x14ac:dyDescent="0.25">
      <c r="BG2954" s="50" t="str">
        <f t="shared" si="449"/>
        <v>2022FevereiroIndonésia</v>
      </c>
      <c r="BH2954" s="2">
        <v>2022</v>
      </c>
      <c r="BI2954" s="55" t="s">
        <v>55</v>
      </c>
      <c r="BJ2954" s="55" t="str">
        <f t="shared" si="451"/>
        <v>Fevereiro/2022</v>
      </c>
      <c r="BK2954" s="2" t="s">
        <v>51</v>
      </c>
      <c r="BL2954" s="2" t="s">
        <v>46</v>
      </c>
      <c r="BM2954" s="52" t="s">
        <v>1198</v>
      </c>
      <c r="BN2954" s="51">
        <f t="shared" si="450"/>
        <v>16649.485615861326</v>
      </c>
    </row>
    <row r="2955" spans="59:66" x14ac:dyDescent="0.25">
      <c r="BG2955" s="50" t="str">
        <f t="shared" si="449"/>
        <v>2022FevereiroCoréia do Sul</v>
      </c>
      <c r="BH2955" s="2">
        <v>2022</v>
      </c>
      <c r="BI2955" s="55" t="s">
        <v>55</v>
      </c>
      <c r="BJ2955" s="55" t="str">
        <f t="shared" si="451"/>
        <v>Fevereiro/2022</v>
      </c>
      <c r="BK2955" s="2" t="s">
        <v>51</v>
      </c>
      <c r="BL2955" s="2" t="s">
        <v>49</v>
      </c>
      <c r="BM2955" s="52" t="s">
        <v>1198</v>
      </c>
      <c r="BN2955" s="51">
        <f t="shared" si="450"/>
        <v>12949.599923447697</v>
      </c>
    </row>
    <row r="2956" spans="59:66" x14ac:dyDescent="0.25">
      <c r="BG2956" s="50" t="str">
        <f t="shared" si="449"/>
        <v>2022FevereiroVietnã</v>
      </c>
      <c r="BH2956" s="2">
        <v>2022</v>
      </c>
      <c r="BI2956" s="55" t="s">
        <v>55</v>
      </c>
      <c r="BJ2956" s="55" t="str">
        <f t="shared" si="451"/>
        <v>Fevereiro/2022</v>
      </c>
      <c r="BK2956" s="2" t="s">
        <v>51</v>
      </c>
      <c r="BL2956" s="2" t="s">
        <v>47</v>
      </c>
      <c r="BM2956" s="52" t="s">
        <v>1198</v>
      </c>
      <c r="BN2956" s="51">
        <f t="shared" si="450"/>
        <v>8139.7485233099815</v>
      </c>
    </row>
    <row r="2957" spans="59:66" x14ac:dyDescent="0.25">
      <c r="BG2957" s="50" t="str">
        <f t="shared" si="449"/>
        <v>2022FevereiroFilipinas</v>
      </c>
      <c r="BH2957" s="2">
        <v>2022</v>
      </c>
      <c r="BI2957" s="55" t="s">
        <v>55</v>
      </c>
      <c r="BJ2957" s="55" t="str">
        <f t="shared" si="451"/>
        <v>Fevereiro/2022</v>
      </c>
      <c r="BK2957" s="2" t="s">
        <v>51</v>
      </c>
      <c r="BL2957" s="2" t="s">
        <v>48</v>
      </c>
      <c r="BM2957" s="52" t="s">
        <v>1198</v>
      </c>
      <c r="BN2957" s="51">
        <f t="shared" si="450"/>
        <v>4439.8628308963525</v>
      </c>
    </row>
    <row r="2958" spans="59:66" x14ac:dyDescent="0.25">
      <c r="BG2958" s="50" t="str">
        <f t="shared" si="449"/>
        <v>2022FevereiroOutros - Ásia</v>
      </c>
      <c r="BH2958" s="2">
        <v>2022</v>
      </c>
      <c r="BI2958" s="55" t="s">
        <v>55</v>
      </c>
      <c r="BJ2958" s="55" t="str">
        <f t="shared" si="451"/>
        <v>Fevereiro/2022</v>
      </c>
      <c r="BK2958" s="2" t="s">
        <v>51</v>
      </c>
      <c r="BL2958" s="2" t="s">
        <v>1195</v>
      </c>
      <c r="BM2958" s="52" t="s">
        <v>1198</v>
      </c>
      <c r="BN2958" s="51">
        <f t="shared" si="450"/>
        <v>22199.314154481766</v>
      </c>
    </row>
    <row r="2959" spans="59:66" x14ac:dyDescent="0.25">
      <c r="BG2959" s="50" t="str">
        <f t="shared" si="449"/>
        <v>2022MarçoChina</v>
      </c>
      <c r="BH2959" s="2">
        <v>2022</v>
      </c>
      <c r="BI2959" s="55" t="s">
        <v>56</v>
      </c>
      <c r="BJ2959" s="55" t="str">
        <f t="shared" si="451"/>
        <v>Março/2022</v>
      </c>
      <c r="BK2959" s="2" t="s">
        <v>51</v>
      </c>
      <c r="BL2959" s="2" t="s">
        <v>43</v>
      </c>
      <c r="BM2959" s="52" t="s">
        <v>1198</v>
      </c>
      <c r="BN2959" s="51">
        <f t="shared" si="450"/>
        <v>73997713.848272562</v>
      </c>
    </row>
    <row r="2960" spans="59:66" x14ac:dyDescent="0.25">
      <c r="BG2960" s="50" t="str">
        <f t="shared" si="449"/>
        <v>2022MarçoÍndia</v>
      </c>
      <c r="BH2960" s="2">
        <v>2022</v>
      </c>
      <c r="BI2960" s="55" t="s">
        <v>56</v>
      </c>
      <c r="BJ2960" s="55" t="str">
        <f t="shared" si="451"/>
        <v>Março/2022</v>
      </c>
      <c r="BK2960" s="2" t="s">
        <v>51</v>
      </c>
      <c r="BL2960" s="2" t="s">
        <v>44</v>
      </c>
      <c r="BM2960" s="52" t="s">
        <v>1198</v>
      </c>
      <c r="BN2960" s="51">
        <f t="shared" si="450"/>
        <v>48098514.001377165</v>
      </c>
    </row>
    <row r="2961" spans="59:66" x14ac:dyDescent="0.25">
      <c r="BG2961" s="50" t="str">
        <f t="shared" si="449"/>
        <v>2022MarçoJapão</v>
      </c>
      <c r="BH2961" s="2">
        <v>2022</v>
      </c>
      <c r="BI2961" s="55" t="s">
        <v>56</v>
      </c>
      <c r="BJ2961" s="55" t="str">
        <f t="shared" si="451"/>
        <v>Março/2022</v>
      </c>
      <c r="BK2961" s="2" t="s">
        <v>51</v>
      </c>
      <c r="BL2961" s="2" t="s">
        <v>45</v>
      </c>
      <c r="BM2961" s="52" t="s">
        <v>1198</v>
      </c>
      <c r="BN2961" s="51">
        <f t="shared" si="450"/>
        <v>25899199.846895393</v>
      </c>
    </row>
    <row r="2962" spans="59:66" x14ac:dyDescent="0.25">
      <c r="BG2962" s="50" t="str">
        <f t="shared" si="449"/>
        <v>2022MarçoIndonésia</v>
      </c>
      <c r="BH2962" s="2">
        <v>2022</v>
      </c>
      <c r="BI2962" s="55" t="s">
        <v>56</v>
      </c>
      <c r="BJ2962" s="55" t="str">
        <f t="shared" si="451"/>
        <v>Março/2022</v>
      </c>
      <c r="BK2962" s="2" t="s">
        <v>51</v>
      </c>
      <c r="BL2962" s="2" t="s">
        <v>46</v>
      </c>
      <c r="BM2962" s="52" t="s">
        <v>1198</v>
      </c>
      <c r="BN2962" s="51">
        <f t="shared" si="450"/>
        <v>18499428.462068141</v>
      </c>
    </row>
    <row r="2963" spans="59:66" x14ac:dyDescent="0.25">
      <c r="BG2963" s="50" t="str">
        <f t="shared" si="449"/>
        <v>2022MarçoCoréia do Sul</v>
      </c>
      <c r="BH2963" s="2">
        <v>2022</v>
      </c>
      <c r="BI2963" s="55" t="s">
        <v>56</v>
      </c>
      <c r="BJ2963" s="55" t="str">
        <f t="shared" si="451"/>
        <v>Março/2022</v>
      </c>
      <c r="BK2963" s="2" t="s">
        <v>51</v>
      </c>
      <c r="BL2963" s="2" t="s">
        <v>49</v>
      </c>
      <c r="BM2963" s="52" t="s">
        <v>1198</v>
      </c>
      <c r="BN2963" s="51">
        <f t="shared" si="450"/>
        <v>14799542.769654509</v>
      </c>
    </row>
    <row r="2964" spans="59:66" x14ac:dyDescent="0.25">
      <c r="BG2964" s="50" t="str">
        <f t="shared" si="449"/>
        <v>2022MarçoVietnã</v>
      </c>
      <c r="BH2964" s="2">
        <v>2022</v>
      </c>
      <c r="BI2964" s="55" t="s">
        <v>56</v>
      </c>
      <c r="BJ2964" s="55" t="str">
        <f t="shared" si="451"/>
        <v>Março/2022</v>
      </c>
      <c r="BK2964" s="2" t="s">
        <v>51</v>
      </c>
      <c r="BL2964" s="2" t="s">
        <v>47</v>
      </c>
      <c r="BM2964" s="52" t="s">
        <v>1198</v>
      </c>
      <c r="BN2964" s="51">
        <f t="shared" si="450"/>
        <v>8879725.6617927048</v>
      </c>
    </row>
    <row r="2965" spans="59:66" x14ac:dyDescent="0.25">
      <c r="BG2965" s="50" t="str">
        <f t="shared" si="449"/>
        <v>2022MarçoFilipinas</v>
      </c>
      <c r="BH2965" s="2">
        <v>2022</v>
      </c>
      <c r="BI2965" s="55" t="s">
        <v>56</v>
      </c>
      <c r="BJ2965" s="55" t="str">
        <f t="shared" si="451"/>
        <v>Março/2022</v>
      </c>
      <c r="BK2965" s="2" t="s">
        <v>51</v>
      </c>
      <c r="BL2965" s="2" t="s">
        <v>48</v>
      </c>
      <c r="BM2965" s="52" t="s">
        <v>1198</v>
      </c>
      <c r="BN2965" s="51">
        <f t="shared" si="450"/>
        <v>5179839.9693790805</v>
      </c>
    </row>
    <row r="2966" spans="59:66" x14ac:dyDescent="0.25">
      <c r="BG2966" s="50" t="str">
        <f t="shared" si="449"/>
        <v>2022MarçoOutros - Ásia</v>
      </c>
      <c r="BH2966" s="2">
        <v>2022</v>
      </c>
      <c r="BI2966" s="55" t="s">
        <v>56</v>
      </c>
      <c r="BJ2966" s="55" t="str">
        <f t="shared" si="451"/>
        <v>Março/2022</v>
      </c>
      <c r="BK2966" s="2" t="s">
        <v>51</v>
      </c>
      <c r="BL2966" s="2" t="s">
        <v>1195</v>
      </c>
      <c r="BM2966" s="52" t="s">
        <v>1198</v>
      </c>
      <c r="BN2966" s="51">
        <f t="shared" si="450"/>
        <v>25159222.708412666</v>
      </c>
    </row>
    <row r="2967" spans="59:66" x14ac:dyDescent="0.25">
      <c r="BG2967" s="50" t="str">
        <f t="shared" si="449"/>
        <v>2022AbrilChina</v>
      </c>
      <c r="BH2967" s="2">
        <v>2022</v>
      </c>
      <c r="BI2967" s="55" t="s">
        <v>57</v>
      </c>
      <c r="BJ2967" s="55" t="str">
        <f t="shared" si="451"/>
        <v>Abril/2022</v>
      </c>
      <c r="BK2967" s="2" t="s">
        <v>51</v>
      </c>
      <c r="BL2967" s="2" t="s">
        <v>43</v>
      </c>
      <c r="BM2967" s="52" t="s">
        <v>1198</v>
      </c>
      <c r="BN2967" s="51">
        <f t="shared" si="450"/>
        <v>77697599.540686175</v>
      </c>
    </row>
    <row r="2968" spans="59:66" x14ac:dyDescent="0.25">
      <c r="BG2968" s="50" t="str">
        <f t="shared" si="449"/>
        <v>2022AbrilÍndia</v>
      </c>
      <c r="BH2968" s="2">
        <v>2022</v>
      </c>
      <c r="BI2968" s="55" t="s">
        <v>57</v>
      </c>
      <c r="BJ2968" s="55" t="str">
        <f t="shared" si="451"/>
        <v>Abril/2022</v>
      </c>
      <c r="BK2968" s="2" t="s">
        <v>51</v>
      </c>
      <c r="BL2968" s="2" t="s">
        <v>44</v>
      </c>
      <c r="BM2968" s="52" t="s">
        <v>1198</v>
      </c>
      <c r="BN2968" s="51">
        <f t="shared" si="450"/>
        <v>51798399.693790793</v>
      </c>
    </row>
    <row r="2969" spans="59:66" x14ac:dyDescent="0.25">
      <c r="BG2969" s="50" t="str">
        <f t="shared" si="449"/>
        <v>2022AbrilJapão</v>
      </c>
      <c r="BH2969" s="2">
        <v>2022</v>
      </c>
      <c r="BI2969" s="55" t="s">
        <v>57</v>
      </c>
      <c r="BJ2969" s="55" t="str">
        <f t="shared" si="451"/>
        <v>Abril/2022</v>
      </c>
      <c r="BK2969" s="2" t="s">
        <v>51</v>
      </c>
      <c r="BL2969" s="2" t="s">
        <v>45</v>
      </c>
      <c r="BM2969" s="52" t="s">
        <v>1198</v>
      </c>
      <c r="BN2969" s="51">
        <f t="shared" si="450"/>
        <v>27749142.693102211</v>
      </c>
    </row>
    <row r="2970" spans="59:66" x14ac:dyDescent="0.25">
      <c r="BG2970" s="50" t="str">
        <f t="shared" si="449"/>
        <v>2022AbrilIndonésia</v>
      </c>
      <c r="BH2970" s="2">
        <v>2022</v>
      </c>
      <c r="BI2970" s="55" t="s">
        <v>57</v>
      </c>
      <c r="BJ2970" s="55" t="str">
        <f t="shared" si="451"/>
        <v>Abril/2022</v>
      </c>
      <c r="BK2970" s="2" t="s">
        <v>51</v>
      </c>
      <c r="BL2970" s="2" t="s">
        <v>46</v>
      </c>
      <c r="BM2970" s="52" t="s">
        <v>1198</v>
      </c>
      <c r="BN2970" s="51">
        <f t="shared" si="450"/>
        <v>20349371.308274951</v>
      </c>
    </row>
    <row r="2971" spans="59:66" x14ac:dyDescent="0.25">
      <c r="BG2971" s="50" t="str">
        <f t="shared" si="449"/>
        <v>2022AbrilCoréia do Sul</v>
      </c>
      <c r="BH2971" s="2">
        <v>2022</v>
      </c>
      <c r="BI2971" s="55" t="s">
        <v>57</v>
      </c>
      <c r="BJ2971" s="55" t="str">
        <f t="shared" si="451"/>
        <v>Abril/2022</v>
      </c>
      <c r="BK2971" s="2" t="s">
        <v>51</v>
      </c>
      <c r="BL2971" s="2" t="s">
        <v>49</v>
      </c>
      <c r="BM2971" s="52" t="s">
        <v>1198</v>
      </c>
      <c r="BN2971" s="51">
        <f t="shared" si="450"/>
        <v>16649485.615861323</v>
      </c>
    </row>
    <row r="2972" spans="59:66" x14ac:dyDescent="0.25">
      <c r="BG2972" s="50" t="str">
        <f t="shared" si="449"/>
        <v>2022AbrilVietnã</v>
      </c>
      <c r="BH2972" s="2">
        <v>2022</v>
      </c>
      <c r="BI2972" s="55" t="s">
        <v>57</v>
      </c>
      <c r="BJ2972" s="55" t="str">
        <f t="shared" si="451"/>
        <v>Abril/2022</v>
      </c>
      <c r="BK2972" s="2" t="s">
        <v>51</v>
      </c>
      <c r="BL2972" s="2" t="s">
        <v>47</v>
      </c>
      <c r="BM2972" s="52" t="s">
        <v>1198</v>
      </c>
      <c r="BN2972" s="51">
        <f t="shared" si="450"/>
        <v>9619702.8002754319</v>
      </c>
    </row>
    <row r="2973" spans="59:66" x14ac:dyDescent="0.25">
      <c r="BG2973" s="50" t="str">
        <f t="shared" si="449"/>
        <v>2022AbrilFilipinas</v>
      </c>
      <c r="BH2973" s="2">
        <v>2022</v>
      </c>
      <c r="BI2973" s="55" t="s">
        <v>57</v>
      </c>
      <c r="BJ2973" s="55" t="str">
        <f t="shared" si="451"/>
        <v>Abril/2022</v>
      </c>
      <c r="BK2973" s="2" t="s">
        <v>51</v>
      </c>
      <c r="BL2973" s="2" t="s">
        <v>48</v>
      </c>
      <c r="BM2973" s="52" t="s">
        <v>1198</v>
      </c>
      <c r="BN2973" s="51">
        <f t="shared" si="450"/>
        <v>5549828.5386204422</v>
      </c>
    </row>
    <row r="2974" spans="59:66" x14ac:dyDescent="0.25">
      <c r="BG2974" s="50" t="str">
        <f t="shared" si="449"/>
        <v>2022AbrilOutros - Ásia</v>
      </c>
      <c r="BH2974" s="2">
        <v>2022</v>
      </c>
      <c r="BI2974" s="55" t="s">
        <v>57</v>
      </c>
      <c r="BJ2974" s="55" t="str">
        <f t="shared" si="451"/>
        <v>Abril/2022</v>
      </c>
      <c r="BK2974" s="2" t="s">
        <v>51</v>
      </c>
      <c r="BL2974" s="2" t="s">
        <v>1195</v>
      </c>
      <c r="BM2974" s="52" t="s">
        <v>1198</v>
      </c>
      <c r="BN2974" s="51">
        <f t="shared" si="450"/>
        <v>28119131.262343571</v>
      </c>
    </row>
    <row r="2975" spans="59:66" x14ac:dyDescent="0.25">
      <c r="BG2975" s="50" t="str">
        <f t="shared" si="449"/>
        <v>2022MaioChina</v>
      </c>
      <c r="BH2975" s="2">
        <v>2022</v>
      </c>
      <c r="BI2975" s="55" t="s">
        <v>58</v>
      </c>
      <c r="BJ2975" s="55" t="str">
        <f t="shared" si="451"/>
        <v>Maio/2022</v>
      </c>
      <c r="BK2975" s="2" t="s">
        <v>51</v>
      </c>
      <c r="BL2975" s="2" t="s">
        <v>43</v>
      </c>
      <c r="BM2975" s="52" t="s">
        <v>1198</v>
      </c>
      <c r="BN2975" s="51">
        <f t="shared" si="450"/>
        <v>81397485.233099803</v>
      </c>
    </row>
    <row r="2976" spans="59:66" x14ac:dyDescent="0.25">
      <c r="BG2976" s="50" t="str">
        <f t="shared" si="449"/>
        <v>2022MaioÍndia</v>
      </c>
      <c r="BH2976" s="2">
        <v>2022</v>
      </c>
      <c r="BI2976" s="55" t="s">
        <v>58</v>
      </c>
      <c r="BJ2976" s="55" t="str">
        <f t="shared" si="451"/>
        <v>Maio/2022</v>
      </c>
      <c r="BK2976" s="2" t="s">
        <v>51</v>
      </c>
      <c r="BL2976" s="2" t="s">
        <v>44</v>
      </c>
      <c r="BM2976" s="52" t="s">
        <v>1198</v>
      </c>
      <c r="BN2976" s="51">
        <f t="shared" si="450"/>
        <v>55498285.386204414</v>
      </c>
    </row>
    <row r="2977" spans="59:66" x14ac:dyDescent="0.25">
      <c r="BG2977" s="50" t="str">
        <f t="shared" si="449"/>
        <v>2022MaioJapão</v>
      </c>
      <c r="BH2977" s="2">
        <v>2022</v>
      </c>
      <c r="BI2977" s="55" t="s">
        <v>58</v>
      </c>
      <c r="BJ2977" s="55" t="str">
        <f t="shared" si="451"/>
        <v>Maio/2022</v>
      </c>
      <c r="BK2977" s="2" t="s">
        <v>51</v>
      </c>
      <c r="BL2977" s="2" t="s">
        <v>45</v>
      </c>
      <c r="BM2977" s="52" t="s">
        <v>1198</v>
      </c>
      <c r="BN2977" s="51">
        <f t="shared" si="450"/>
        <v>29599085.539309021</v>
      </c>
    </row>
    <row r="2978" spans="59:66" x14ac:dyDescent="0.25">
      <c r="BG2978" s="50" t="str">
        <f t="shared" si="449"/>
        <v>2022MaioIndonésia</v>
      </c>
      <c r="BH2978" s="2">
        <v>2022</v>
      </c>
      <c r="BI2978" s="55" t="s">
        <v>58</v>
      </c>
      <c r="BJ2978" s="55" t="str">
        <f t="shared" si="451"/>
        <v>Maio/2022</v>
      </c>
      <c r="BK2978" s="2" t="s">
        <v>51</v>
      </c>
      <c r="BL2978" s="2" t="s">
        <v>46</v>
      </c>
      <c r="BM2978" s="52" t="s">
        <v>1198</v>
      </c>
      <c r="BN2978" s="51">
        <f t="shared" si="450"/>
        <v>22199314.154481765</v>
      </c>
    </row>
    <row r="2979" spans="59:66" x14ac:dyDescent="0.25">
      <c r="BG2979" s="50" t="str">
        <f t="shared" si="449"/>
        <v>2022MaioCoréia do Sul</v>
      </c>
      <c r="BH2979" s="2">
        <v>2022</v>
      </c>
      <c r="BI2979" s="55" t="s">
        <v>58</v>
      </c>
      <c r="BJ2979" s="55" t="str">
        <f t="shared" si="451"/>
        <v>Maio/2022</v>
      </c>
      <c r="BK2979" s="2" t="s">
        <v>51</v>
      </c>
      <c r="BL2979" s="2" t="s">
        <v>49</v>
      </c>
      <c r="BM2979" s="52" t="s">
        <v>1198</v>
      </c>
      <c r="BN2979" s="51">
        <f t="shared" si="450"/>
        <v>18499428.462068141</v>
      </c>
    </row>
    <row r="2980" spans="59:66" x14ac:dyDescent="0.25">
      <c r="BG2980" s="50" t="str">
        <f t="shared" si="449"/>
        <v>2022MaioVietnã</v>
      </c>
      <c r="BH2980" s="2">
        <v>2022</v>
      </c>
      <c r="BI2980" s="55" t="s">
        <v>58</v>
      </c>
      <c r="BJ2980" s="55" t="str">
        <f t="shared" si="451"/>
        <v>Maio/2022</v>
      </c>
      <c r="BK2980" s="2" t="s">
        <v>51</v>
      </c>
      <c r="BL2980" s="2" t="s">
        <v>47</v>
      </c>
      <c r="BM2980" s="52" t="s">
        <v>1198</v>
      </c>
      <c r="BN2980" s="51">
        <f t="shared" si="450"/>
        <v>10359679.938758157</v>
      </c>
    </row>
    <row r="2981" spans="59:66" x14ac:dyDescent="0.25">
      <c r="BG2981" s="50" t="str">
        <f t="shared" si="449"/>
        <v>2022MaioFilipinas</v>
      </c>
      <c r="BH2981" s="2">
        <v>2022</v>
      </c>
      <c r="BI2981" s="55" t="s">
        <v>58</v>
      </c>
      <c r="BJ2981" s="55" t="str">
        <f t="shared" si="451"/>
        <v>Maio/2022</v>
      </c>
      <c r="BK2981" s="2" t="s">
        <v>51</v>
      </c>
      <c r="BL2981" s="2" t="s">
        <v>48</v>
      </c>
      <c r="BM2981" s="52" t="s">
        <v>1198</v>
      </c>
      <c r="BN2981" s="51">
        <f t="shared" si="450"/>
        <v>5919817.1078618038</v>
      </c>
    </row>
    <row r="2982" spans="59:66" x14ac:dyDescent="0.25">
      <c r="BG2982" s="50" t="str">
        <f t="shared" si="449"/>
        <v>2022MaioOutros - Ásia</v>
      </c>
      <c r="BH2982" s="2">
        <v>2022</v>
      </c>
      <c r="BI2982" s="55" t="s">
        <v>58</v>
      </c>
      <c r="BJ2982" s="55" t="str">
        <f t="shared" si="451"/>
        <v>Maio/2022</v>
      </c>
      <c r="BK2982" s="2" t="s">
        <v>51</v>
      </c>
      <c r="BL2982" s="2" t="s">
        <v>1195</v>
      </c>
      <c r="BM2982" s="52" t="s">
        <v>1198</v>
      </c>
      <c r="BN2982" s="51">
        <f t="shared" si="450"/>
        <v>31079039.816274472</v>
      </c>
    </row>
    <row r="2983" spans="59:66" x14ac:dyDescent="0.25">
      <c r="BG2983" s="50" t="str">
        <f t="shared" si="449"/>
        <v>2022JunhoChina</v>
      </c>
      <c r="BH2983" s="2">
        <v>2022</v>
      </c>
      <c r="BI2983" s="55" t="s">
        <v>59</v>
      </c>
      <c r="BJ2983" s="55" t="str">
        <f t="shared" si="451"/>
        <v>Junho/2022</v>
      </c>
      <c r="BK2983" s="2" t="s">
        <v>51</v>
      </c>
      <c r="BL2983" s="2" t="s">
        <v>43</v>
      </c>
      <c r="BM2983" s="52" t="s">
        <v>1198</v>
      </c>
      <c r="BN2983" s="51">
        <f t="shared" si="450"/>
        <v>85097370.925513446</v>
      </c>
    </row>
    <row r="2984" spans="59:66" x14ac:dyDescent="0.25">
      <c r="BG2984" s="50" t="str">
        <f t="shared" si="449"/>
        <v>2022JunhoÍndia</v>
      </c>
      <c r="BH2984" s="2">
        <v>2022</v>
      </c>
      <c r="BI2984" s="55" t="s">
        <v>59</v>
      </c>
      <c r="BJ2984" s="55" t="str">
        <f t="shared" si="451"/>
        <v>Junho/2022</v>
      </c>
      <c r="BK2984" s="2" t="s">
        <v>51</v>
      </c>
      <c r="BL2984" s="2" t="s">
        <v>44</v>
      </c>
      <c r="BM2984" s="52" t="s">
        <v>1198</v>
      </c>
      <c r="BN2984" s="51">
        <f t="shared" si="450"/>
        <v>59198171.07861805</v>
      </c>
    </row>
    <row r="2985" spans="59:66" x14ac:dyDescent="0.25">
      <c r="BG2985" s="50" t="str">
        <f t="shared" si="449"/>
        <v>2022JunhoJapão</v>
      </c>
      <c r="BH2985" s="2">
        <v>2022</v>
      </c>
      <c r="BI2985" s="55" t="s">
        <v>59</v>
      </c>
      <c r="BJ2985" s="55" t="str">
        <f t="shared" si="451"/>
        <v>Junho/2022</v>
      </c>
      <c r="BK2985" s="2" t="s">
        <v>51</v>
      </c>
      <c r="BL2985" s="2" t="s">
        <v>45</v>
      </c>
      <c r="BM2985" s="52" t="s">
        <v>1198</v>
      </c>
      <c r="BN2985" s="51">
        <f t="shared" si="450"/>
        <v>31449028.385515839</v>
      </c>
    </row>
    <row r="2986" spans="59:66" x14ac:dyDescent="0.25">
      <c r="BG2986" s="50" t="str">
        <f t="shared" si="449"/>
        <v>2022JunhoIndonésia</v>
      </c>
      <c r="BH2986" s="2">
        <v>2022</v>
      </c>
      <c r="BI2986" s="55" t="s">
        <v>59</v>
      </c>
      <c r="BJ2986" s="55" t="str">
        <f t="shared" si="451"/>
        <v>Junho/2022</v>
      </c>
      <c r="BK2986" s="2" t="s">
        <v>51</v>
      </c>
      <c r="BL2986" s="2" t="s">
        <v>46</v>
      </c>
      <c r="BM2986" s="52" t="s">
        <v>1198</v>
      </c>
      <c r="BN2986" s="51">
        <f t="shared" si="450"/>
        <v>24049257.000688583</v>
      </c>
    </row>
    <row r="2987" spans="59:66" x14ac:dyDescent="0.25">
      <c r="BG2987" s="50" t="str">
        <f t="shared" si="449"/>
        <v>2022JunhoCoréia do Sul</v>
      </c>
      <c r="BH2987" s="2">
        <v>2022</v>
      </c>
      <c r="BI2987" s="55" t="s">
        <v>59</v>
      </c>
      <c r="BJ2987" s="55" t="str">
        <f t="shared" si="451"/>
        <v>Junho/2022</v>
      </c>
      <c r="BK2987" s="2" t="s">
        <v>51</v>
      </c>
      <c r="BL2987" s="2" t="s">
        <v>49</v>
      </c>
      <c r="BM2987" s="52" t="s">
        <v>1198</v>
      </c>
      <c r="BN2987" s="51">
        <f t="shared" si="450"/>
        <v>20349371.308274951</v>
      </c>
    </row>
    <row r="2988" spans="59:66" x14ac:dyDescent="0.25">
      <c r="BG2988" s="50" t="str">
        <f t="shared" si="449"/>
        <v>2022JunhoVietnã</v>
      </c>
      <c r="BH2988" s="2">
        <v>2022</v>
      </c>
      <c r="BI2988" s="55" t="s">
        <v>59</v>
      </c>
      <c r="BJ2988" s="55" t="str">
        <f t="shared" si="451"/>
        <v>Junho/2022</v>
      </c>
      <c r="BK2988" s="2" t="s">
        <v>51</v>
      </c>
      <c r="BL2988" s="2" t="s">
        <v>47</v>
      </c>
      <c r="BM2988" s="52" t="s">
        <v>1198</v>
      </c>
      <c r="BN2988" s="51">
        <f t="shared" si="450"/>
        <v>11099657.077240884</v>
      </c>
    </row>
    <row r="2989" spans="59:66" x14ac:dyDescent="0.25">
      <c r="BG2989" s="50" t="str">
        <f t="shared" si="449"/>
        <v>2022JunhoFilipinas</v>
      </c>
      <c r="BH2989" s="2">
        <v>2022</v>
      </c>
      <c r="BI2989" s="55" t="s">
        <v>59</v>
      </c>
      <c r="BJ2989" s="55" t="str">
        <f t="shared" si="451"/>
        <v>Junho/2022</v>
      </c>
      <c r="BK2989" s="2" t="s">
        <v>51</v>
      </c>
      <c r="BL2989" s="2" t="s">
        <v>48</v>
      </c>
      <c r="BM2989" s="52" t="s">
        <v>1198</v>
      </c>
      <c r="BN2989" s="51">
        <f t="shared" si="450"/>
        <v>6289805.6771031674</v>
      </c>
    </row>
    <row r="2990" spans="59:66" x14ac:dyDescent="0.25">
      <c r="BG2990" s="50" t="str">
        <f t="shared" si="449"/>
        <v>2022JunhoOutros - Ásia</v>
      </c>
      <c r="BH2990" s="2">
        <v>2022</v>
      </c>
      <c r="BI2990" s="55" t="s">
        <v>59</v>
      </c>
      <c r="BJ2990" s="55" t="str">
        <f t="shared" si="451"/>
        <v>Junho/2022</v>
      </c>
      <c r="BK2990" s="2" t="s">
        <v>51</v>
      </c>
      <c r="BL2990" s="2" t="s">
        <v>1195</v>
      </c>
      <c r="BM2990" s="52" t="s">
        <v>1198</v>
      </c>
      <c r="BN2990" s="51">
        <f t="shared" si="450"/>
        <v>34038948.37020538</v>
      </c>
    </row>
    <row r="2991" spans="59:66" x14ac:dyDescent="0.25">
      <c r="BG2991" s="50" t="str">
        <f t="shared" si="449"/>
        <v>2022JulhoChina</v>
      </c>
      <c r="BH2991" s="2">
        <v>2022</v>
      </c>
      <c r="BI2991" s="55" t="s">
        <v>60</v>
      </c>
      <c r="BJ2991" s="55" t="str">
        <f t="shared" si="451"/>
        <v>Julho/2022</v>
      </c>
      <c r="BK2991" s="2" t="s">
        <v>51</v>
      </c>
      <c r="BL2991" s="2" t="s">
        <v>43</v>
      </c>
      <c r="BM2991" s="52" t="s">
        <v>1198</v>
      </c>
      <c r="BN2991" s="51">
        <f t="shared" si="450"/>
        <v>23842838.367688779</v>
      </c>
    </row>
    <row r="2992" spans="59:66" x14ac:dyDescent="0.25">
      <c r="BG2992" s="50" t="str">
        <f t="shared" si="449"/>
        <v>2022JulhoÍndia</v>
      </c>
      <c r="BH2992" s="2">
        <v>2022</v>
      </c>
      <c r="BI2992" s="55" t="s">
        <v>60</v>
      </c>
      <c r="BJ2992" s="55" t="str">
        <f t="shared" si="451"/>
        <v>Julho/2022</v>
      </c>
      <c r="BK2992" s="2" t="s">
        <v>51</v>
      </c>
      <c r="BL2992" s="2" t="s">
        <v>44</v>
      </c>
      <c r="BM2992" s="52" t="s">
        <v>1198</v>
      </c>
      <c r="BN2992" s="51">
        <f t="shared" si="450"/>
        <v>5057571.7749642869</v>
      </c>
    </row>
    <row r="2993" spans="59:66" x14ac:dyDescent="0.25">
      <c r="BG2993" s="50" t="str">
        <f t="shared" si="449"/>
        <v>2022JulhoJapão</v>
      </c>
      <c r="BH2993" s="2">
        <v>2022</v>
      </c>
      <c r="BI2993" s="55" t="s">
        <v>60</v>
      </c>
      <c r="BJ2993" s="55" t="str">
        <f t="shared" si="451"/>
        <v>Julho/2022</v>
      </c>
      <c r="BK2993" s="2" t="s">
        <v>51</v>
      </c>
      <c r="BL2993" s="2" t="s">
        <v>45</v>
      </c>
      <c r="BM2993" s="52" t="s">
        <v>1198</v>
      </c>
      <c r="BN2993" s="51">
        <f t="shared" si="450"/>
        <v>7225102.5356632667</v>
      </c>
    </row>
    <row r="2994" spans="59:66" x14ac:dyDescent="0.25">
      <c r="BG2994" s="50" t="str">
        <f t="shared" si="449"/>
        <v>2022JulhoIndonésia</v>
      </c>
      <c r="BH2994" s="2">
        <v>2022</v>
      </c>
      <c r="BI2994" s="55" t="s">
        <v>60</v>
      </c>
      <c r="BJ2994" s="55" t="str">
        <f t="shared" si="451"/>
        <v>Julho/2022</v>
      </c>
      <c r="BK2994" s="2" t="s">
        <v>51</v>
      </c>
      <c r="BL2994" s="2" t="s">
        <v>46</v>
      </c>
      <c r="BM2994" s="52" t="s">
        <v>1198</v>
      </c>
      <c r="BN2994" s="51">
        <f t="shared" si="450"/>
        <v>2890041.0142653072</v>
      </c>
    </row>
    <row r="2995" spans="59:66" x14ac:dyDescent="0.25">
      <c r="BG2995" s="50" t="str">
        <f t="shared" si="449"/>
        <v>2022JulhoCoréia do Sul</v>
      </c>
      <c r="BH2995" s="2">
        <v>2022</v>
      </c>
      <c r="BI2995" s="55" t="s">
        <v>60</v>
      </c>
      <c r="BJ2995" s="55" t="str">
        <f t="shared" si="451"/>
        <v>Julho/2022</v>
      </c>
      <c r="BK2995" s="2" t="s">
        <v>51</v>
      </c>
      <c r="BL2995" s="2" t="s">
        <v>49</v>
      </c>
      <c r="BM2995" s="52" t="s">
        <v>1198</v>
      </c>
      <c r="BN2995" s="51">
        <f t="shared" si="450"/>
        <v>2890041.0142653068</v>
      </c>
    </row>
    <row r="2996" spans="59:66" x14ac:dyDescent="0.25">
      <c r="BG2996" s="50" t="str">
        <f t="shared" si="449"/>
        <v>2022JulhoVietnã</v>
      </c>
      <c r="BH2996" s="2">
        <v>2022</v>
      </c>
      <c r="BI2996" s="55" t="s">
        <v>60</v>
      </c>
      <c r="BJ2996" s="55" t="str">
        <f t="shared" si="451"/>
        <v>Julho/2022</v>
      </c>
      <c r="BK2996" s="2" t="s">
        <v>51</v>
      </c>
      <c r="BL2996" s="2" t="s">
        <v>47</v>
      </c>
      <c r="BM2996" s="52" t="s">
        <v>1198</v>
      </c>
      <c r="BN2996" s="51">
        <f t="shared" si="450"/>
        <v>1445020.5071326534</v>
      </c>
    </row>
    <row r="2997" spans="59:66" x14ac:dyDescent="0.25">
      <c r="BG2997" s="50" t="str">
        <f t="shared" si="449"/>
        <v>2022JulhoFilipinas</v>
      </c>
      <c r="BH2997" s="2">
        <v>2022</v>
      </c>
      <c r="BI2997" s="55" t="s">
        <v>60</v>
      </c>
      <c r="BJ2997" s="55" t="str">
        <f t="shared" si="451"/>
        <v>Julho/2022</v>
      </c>
      <c r="BK2997" s="2" t="s">
        <v>51</v>
      </c>
      <c r="BL2997" s="2" t="s">
        <v>48</v>
      </c>
      <c r="BM2997" s="52" t="s">
        <v>1198</v>
      </c>
      <c r="BN2997" s="51">
        <f t="shared" si="450"/>
        <v>1445020.5071326534</v>
      </c>
    </row>
    <row r="2998" spans="59:66" x14ac:dyDescent="0.25">
      <c r="BG2998" s="50" t="str">
        <f t="shared" si="449"/>
        <v>2022JulhoOutros - Ásia</v>
      </c>
      <c r="BH2998" s="2">
        <v>2022</v>
      </c>
      <c r="BI2998" s="55" t="s">
        <v>60</v>
      </c>
      <c r="BJ2998" s="55" t="str">
        <f t="shared" si="451"/>
        <v>Julho/2022</v>
      </c>
      <c r="BK2998" s="2" t="s">
        <v>51</v>
      </c>
      <c r="BL2998" s="2" t="s">
        <v>1195</v>
      </c>
      <c r="BM2998" s="52" t="s">
        <v>1198</v>
      </c>
      <c r="BN2998" s="51">
        <f t="shared" si="450"/>
        <v>3811393.3754307688</v>
      </c>
    </row>
    <row r="2999" spans="59:66" x14ac:dyDescent="0.25">
      <c r="BG2999" s="50" t="str">
        <f t="shared" si="449"/>
        <v>2022AgostoChina</v>
      </c>
      <c r="BH2999" s="2">
        <v>2022</v>
      </c>
      <c r="BI2999" s="55" t="s">
        <v>61</v>
      </c>
      <c r="BJ2999" s="55" t="str">
        <f t="shared" si="451"/>
        <v>Agosto/2022</v>
      </c>
      <c r="BK2999" s="2" t="s">
        <v>51</v>
      </c>
      <c r="BL2999" s="2" t="s">
        <v>43</v>
      </c>
      <c r="BM2999" s="52" t="s">
        <v>1198</v>
      </c>
      <c r="BN2999" s="51">
        <f t="shared" si="450"/>
        <v>24457301.430402439</v>
      </c>
    </row>
    <row r="3000" spans="59:66" x14ac:dyDescent="0.25">
      <c r="BG3000" s="50" t="str">
        <f t="shared" si="449"/>
        <v>2022AgostoÍndia</v>
      </c>
      <c r="BH3000" s="2">
        <v>2022</v>
      </c>
      <c r="BI3000" s="55" t="s">
        <v>61</v>
      </c>
      <c r="BJ3000" s="55" t="str">
        <f t="shared" si="451"/>
        <v>Agosto/2022</v>
      </c>
      <c r="BK3000" s="2" t="s">
        <v>51</v>
      </c>
      <c r="BL3000" s="2" t="s">
        <v>44</v>
      </c>
      <c r="BM3000" s="52" t="s">
        <v>1198</v>
      </c>
      <c r="BN3000" s="51">
        <f t="shared" si="450"/>
        <v>5590240.3269491298</v>
      </c>
    </row>
    <row r="3001" spans="59:66" x14ac:dyDescent="0.25">
      <c r="BG3001" s="50" t="str">
        <f t="shared" si="449"/>
        <v>2022AgostoJapão</v>
      </c>
      <c r="BH3001" s="2">
        <v>2022</v>
      </c>
      <c r="BI3001" s="55" t="s">
        <v>61</v>
      </c>
      <c r="BJ3001" s="55" t="str">
        <f t="shared" si="451"/>
        <v>Agosto/2022</v>
      </c>
      <c r="BK3001" s="2" t="s">
        <v>51</v>
      </c>
      <c r="BL3001" s="2" t="s">
        <v>45</v>
      </c>
      <c r="BM3001" s="52" t="s">
        <v>1198</v>
      </c>
      <c r="BN3001" s="51">
        <f t="shared" si="450"/>
        <v>7686580.4495550534</v>
      </c>
    </row>
    <row r="3002" spans="59:66" x14ac:dyDescent="0.25">
      <c r="BG3002" s="50" t="str">
        <f t="shared" si="449"/>
        <v>2022AgostoIndonésia</v>
      </c>
      <c r="BH3002" s="2">
        <v>2022</v>
      </c>
      <c r="BI3002" s="55" t="s">
        <v>61</v>
      </c>
      <c r="BJ3002" s="55" t="str">
        <f t="shared" si="451"/>
        <v>Agosto/2022</v>
      </c>
      <c r="BK3002" s="2" t="s">
        <v>51</v>
      </c>
      <c r="BL3002" s="2" t="s">
        <v>46</v>
      </c>
      <c r="BM3002" s="52" t="s">
        <v>1198</v>
      </c>
      <c r="BN3002" s="51">
        <f t="shared" si="450"/>
        <v>2795120.1634745649</v>
      </c>
    </row>
    <row r="3003" spans="59:66" x14ac:dyDescent="0.25">
      <c r="BG3003" s="50" t="str">
        <f t="shared" si="449"/>
        <v>2022AgostoCoréia do Sul</v>
      </c>
      <c r="BH3003" s="2">
        <v>2022</v>
      </c>
      <c r="BI3003" s="55" t="s">
        <v>61</v>
      </c>
      <c r="BJ3003" s="55" t="str">
        <f t="shared" si="451"/>
        <v>Agosto/2022</v>
      </c>
      <c r="BK3003" s="2" t="s">
        <v>51</v>
      </c>
      <c r="BL3003" s="2" t="s">
        <v>49</v>
      </c>
      <c r="BM3003" s="52" t="s">
        <v>1198</v>
      </c>
      <c r="BN3003" s="51">
        <f t="shared" si="450"/>
        <v>2795120.1634745649</v>
      </c>
    </row>
    <row r="3004" spans="59:66" x14ac:dyDescent="0.25">
      <c r="BG3004" s="50" t="str">
        <f t="shared" si="449"/>
        <v>2022AgostoVietnã</v>
      </c>
      <c r="BH3004" s="2">
        <v>2022</v>
      </c>
      <c r="BI3004" s="55" t="s">
        <v>61</v>
      </c>
      <c r="BJ3004" s="55" t="str">
        <f t="shared" si="451"/>
        <v>Agosto/2022</v>
      </c>
      <c r="BK3004" s="2" t="s">
        <v>51</v>
      </c>
      <c r="BL3004" s="2" t="s">
        <v>47</v>
      </c>
      <c r="BM3004" s="52" t="s">
        <v>1198</v>
      </c>
      <c r="BN3004" s="51">
        <f t="shared" si="450"/>
        <v>2096340.1226059236</v>
      </c>
    </row>
    <row r="3005" spans="59:66" x14ac:dyDescent="0.25">
      <c r="BG3005" s="50" t="str">
        <f t="shared" si="449"/>
        <v>2022AgostoFilipinas</v>
      </c>
      <c r="BH3005" s="2">
        <v>2022</v>
      </c>
      <c r="BI3005" s="55" t="s">
        <v>61</v>
      </c>
      <c r="BJ3005" s="55" t="str">
        <f t="shared" si="451"/>
        <v>Agosto/2022</v>
      </c>
      <c r="BK3005" s="2" t="s">
        <v>51</v>
      </c>
      <c r="BL3005" s="2" t="s">
        <v>48</v>
      </c>
      <c r="BM3005" s="52" t="s">
        <v>1198</v>
      </c>
      <c r="BN3005" s="51">
        <f t="shared" si="450"/>
        <v>2096340.1226059236</v>
      </c>
    </row>
    <row r="3006" spans="59:66" x14ac:dyDescent="0.25">
      <c r="BG3006" s="50" t="str">
        <f t="shared" si="449"/>
        <v>2022AgostoOutros - Ásia</v>
      </c>
      <c r="BH3006" s="2">
        <v>2022</v>
      </c>
      <c r="BI3006" s="55" t="s">
        <v>61</v>
      </c>
      <c r="BJ3006" s="55" t="str">
        <f t="shared" si="451"/>
        <v>Agosto/2022</v>
      </c>
      <c r="BK3006" s="2" t="s">
        <v>51</v>
      </c>
      <c r="BL3006" s="2" t="s">
        <v>1195</v>
      </c>
      <c r="BM3006" s="52" t="s">
        <v>1198</v>
      </c>
      <c r="BN3006" s="51">
        <f t="shared" si="450"/>
        <v>3790376.8228389174</v>
      </c>
    </row>
    <row r="3007" spans="59:66" x14ac:dyDescent="0.25">
      <c r="BG3007" s="50" t="str">
        <f t="shared" si="449"/>
        <v>2022SetembroChina</v>
      </c>
      <c r="BH3007" s="2">
        <v>2022</v>
      </c>
      <c r="BI3007" s="55" t="s">
        <v>62</v>
      </c>
      <c r="BJ3007" s="55" t="str">
        <f t="shared" si="451"/>
        <v>Setembro/2022</v>
      </c>
      <c r="BK3007" s="2" t="s">
        <v>51</v>
      </c>
      <c r="BL3007" s="2" t="s">
        <v>43</v>
      </c>
      <c r="BM3007" s="52" t="s">
        <v>1198</v>
      </c>
      <c r="BN3007" s="51">
        <f t="shared" si="450"/>
        <v>25148540.68817848</v>
      </c>
    </row>
    <row r="3008" spans="59:66" x14ac:dyDescent="0.25">
      <c r="BG3008" s="50" t="str">
        <f t="shared" si="449"/>
        <v>2022SetembroÍndia</v>
      </c>
      <c r="BH3008" s="2">
        <v>2022</v>
      </c>
      <c r="BI3008" s="55" t="s">
        <v>62</v>
      </c>
      <c r="BJ3008" s="55" t="str">
        <f t="shared" si="451"/>
        <v>Setembro/2022</v>
      </c>
      <c r="BK3008" s="2" t="s">
        <v>51</v>
      </c>
      <c r="BL3008" s="2" t="s">
        <v>44</v>
      </c>
      <c r="BM3008" s="52" t="s">
        <v>1198</v>
      </c>
      <c r="BN3008" s="51">
        <f t="shared" si="450"/>
        <v>6117212.5998271992</v>
      </c>
    </row>
    <row r="3009" spans="59:66" x14ac:dyDescent="0.25">
      <c r="BG3009" s="50" t="str">
        <f t="shared" si="449"/>
        <v>2022SetembroJapão</v>
      </c>
      <c r="BH3009" s="2">
        <v>2022</v>
      </c>
      <c r="BI3009" s="55" t="s">
        <v>62</v>
      </c>
      <c r="BJ3009" s="55" t="str">
        <f t="shared" si="451"/>
        <v>Setembro/2022</v>
      </c>
      <c r="BK3009" s="2" t="s">
        <v>51</v>
      </c>
      <c r="BL3009" s="2" t="s">
        <v>45</v>
      </c>
      <c r="BM3009" s="52" t="s">
        <v>1198</v>
      </c>
      <c r="BN3009" s="51">
        <f t="shared" si="450"/>
        <v>8156283.4664362641</v>
      </c>
    </row>
    <row r="3010" spans="59:66" x14ac:dyDescent="0.25">
      <c r="BG3010" s="50" t="str">
        <f t="shared" si="449"/>
        <v>2022SetembroIndonésia</v>
      </c>
      <c r="BH3010" s="2">
        <v>2022</v>
      </c>
      <c r="BI3010" s="55" t="s">
        <v>62</v>
      </c>
      <c r="BJ3010" s="55" t="str">
        <f t="shared" si="451"/>
        <v>Setembro/2022</v>
      </c>
      <c r="BK3010" s="2" t="s">
        <v>51</v>
      </c>
      <c r="BL3010" s="2" t="s">
        <v>46</v>
      </c>
      <c r="BM3010" s="52" t="s">
        <v>1198</v>
      </c>
      <c r="BN3010" s="51">
        <f t="shared" si="450"/>
        <v>3398451.4443484433</v>
      </c>
    </row>
    <row r="3011" spans="59:66" x14ac:dyDescent="0.25">
      <c r="BG3011" s="50" t="str">
        <f t="shared" ref="BG3011:BG3074" si="452">BH3011&amp;BI3011&amp;BL3011</f>
        <v>2022SetembroCoréia do Sul</v>
      </c>
      <c r="BH3011" s="2">
        <v>2022</v>
      </c>
      <c r="BI3011" s="55" t="s">
        <v>62</v>
      </c>
      <c r="BJ3011" s="55" t="str">
        <f t="shared" si="451"/>
        <v>Setembro/2022</v>
      </c>
      <c r="BK3011" s="2" t="s">
        <v>51</v>
      </c>
      <c r="BL3011" s="2" t="s">
        <v>49</v>
      </c>
      <c r="BM3011" s="52" t="s">
        <v>1198</v>
      </c>
      <c r="BN3011" s="51">
        <f t="shared" ref="BN3011:BN3074" si="453">VLOOKUP(BG3011,AC:AQ,VLOOKUP(BM3011,$BP$2:$BQ$16,2,FALSE),FALSE)</f>
        <v>3398451.4443484433</v>
      </c>
    </row>
    <row r="3012" spans="59:66" x14ac:dyDescent="0.25">
      <c r="BG3012" s="50" t="str">
        <f t="shared" si="452"/>
        <v>2022SetembroVietnã</v>
      </c>
      <c r="BH3012" s="2">
        <v>2022</v>
      </c>
      <c r="BI3012" s="55" t="s">
        <v>62</v>
      </c>
      <c r="BJ3012" s="55" t="str">
        <f t="shared" ref="BJ3012:BJ3075" si="454">BI3012&amp;"/"&amp;BH3012</f>
        <v>Setembro/2022</v>
      </c>
      <c r="BK3012" s="2" t="s">
        <v>51</v>
      </c>
      <c r="BL3012" s="2" t="s">
        <v>47</v>
      </c>
      <c r="BM3012" s="52" t="s">
        <v>1198</v>
      </c>
      <c r="BN3012" s="51">
        <f t="shared" si="453"/>
        <v>2039070.866609066</v>
      </c>
    </row>
    <row r="3013" spans="59:66" x14ac:dyDescent="0.25">
      <c r="BG3013" s="50" t="str">
        <f t="shared" si="452"/>
        <v>2022SetembroFilipinas</v>
      </c>
      <c r="BH3013" s="2">
        <v>2022</v>
      </c>
      <c r="BI3013" s="55" t="s">
        <v>62</v>
      </c>
      <c r="BJ3013" s="55" t="str">
        <f t="shared" si="454"/>
        <v>Setembro/2022</v>
      </c>
      <c r="BK3013" s="2" t="s">
        <v>51</v>
      </c>
      <c r="BL3013" s="2" t="s">
        <v>48</v>
      </c>
      <c r="BM3013" s="52" t="s">
        <v>1198</v>
      </c>
      <c r="BN3013" s="51">
        <f t="shared" si="453"/>
        <v>2039070.866609066</v>
      </c>
    </row>
    <row r="3014" spans="59:66" x14ac:dyDescent="0.25">
      <c r="BG3014" s="50" t="str">
        <f t="shared" si="452"/>
        <v>2022SetembroOutros - Ásia</v>
      </c>
      <c r="BH3014" s="2">
        <v>2022</v>
      </c>
      <c r="BI3014" s="55" t="s">
        <v>62</v>
      </c>
      <c r="BJ3014" s="55" t="str">
        <f t="shared" si="454"/>
        <v>Setembro/2022</v>
      </c>
      <c r="BK3014" s="2" t="s">
        <v>51</v>
      </c>
      <c r="BL3014" s="2" t="s">
        <v>1195</v>
      </c>
      <c r="BM3014" s="52" t="s">
        <v>1198</v>
      </c>
      <c r="BN3014" s="51">
        <f t="shared" si="453"/>
        <v>3710728.73091305</v>
      </c>
    </row>
    <row r="3015" spans="59:66" x14ac:dyDescent="0.25">
      <c r="BG3015" s="50" t="str">
        <f t="shared" si="452"/>
        <v>2022OutubroChina</v>
      </c>
      <c r="BH3015" s="2">
        <v>2022</v>
      </c>
      <c r="BI3015" s="55" t="s">
        <v>63</v>
      </c>
      <c r="BJ3015" s="55" t="str">
        <f t="shared" si="454"/>
        <v>Outubro/2022</v>
      </c>
      <c r="BK3015" s="2" t="s">
        <v>51</v>
      </c>
      <c r="BL3015" s="2" t="s">
        <v>43</v>
      </c>
      <c r="BM3015" s="52" t="s">
        <v>1198</v>
      </c>
      <c r="BN3015" s="51">
        <f t="shared" si="453"/>
        <v>26505200.924737513</v>
      </c>
    </row>
    <row r="3016" spans="59:66" x14ac:dyDescent="0.25">
      <c r="BG3016" s="50" t="str">
        <f t="shared" si="452"/>
        <v>2022OutubroÍndia</v>
      </c>
      <c r="BH3016" s="2">
        <v>2022</v>
      </c>
      <c r="BI3016" s="55" t="s">
        <v>63</v>
      </c>
      <c r="BJ3016" s="55" t="str">
        <f t="shared" si="454"/>
        <v>Outubro/2022</v>
      </c>
      <c r="BK3016" s="2" t="s">
        <v>51</v>
      </c>
      <c r="BL3016" s="2" t="s">
        <v>44</v>
      </c>
      <c r="BM3016" s="52" t="s">
        <v>1198</v>
      </c>
      <c r="BN3016" s="51">
        <f t="shared" si="453"/>
        <v>6796205.3653173111</v>
      </c>
    </row>
    <row r="3017" spans="59:66" x14ac:dyDescent="0.25">
      <c r="BG3017" s="50" t="str">
        <f t="shared" si="452"/>
        <v>2022OutubroJapão</v>
      </c>
      <c r="BH3017" s="2">
        <v>2022</v>
      </c>
      <c r="BI3017" s="55" t="s">
        <v>63</v>
      </c>
      <c r="BJ3017" s="55" t="str">
        <f t="shared" si="454"/>
        <v>Outubro/2022</v>
      </c>
      <c r="BK3017" s="2" t="s">
        <v>51</v>
      </c>
      <c r="BL3017" s="2" t="s">
        <v>45</v>
      </c>
      <c r="BM3017" s="52" t="s">
        <v>1198</v>
      </c>
      <c r="BN3017" s="51">
        <f t="shared" si="453"/>
        <v>8835066.9749125056</v>
      </c>
    </row>
    <row r="3018" spans="59:66" x14ac:dyDescent="0.25">
      <c r="BG3018" s="50" t="str">
        <f t="shared" si="452"/>
        <v>2022OutubroIndonésia</v>
      </c>
      <c r="BH3018" s="2">
        <v>2022</v>
      </c>
      <c r="BI3018" s="55" t="s">
        <v>63</v>
      </c>
      <c r="BJ3018" s="55" t="str">
        <f t="shared" si="454"/>
        <v>Outubro/2022</v>
      </c>
      <c r="BK3018" s="2" t="s">
        <v>51</v>
      </c>
      <c r="BL3018" s="2" t="s">
        <v>46</v>
      </c>
      <c r="BM3018" s="52" t="s">
        <v>1198</v>
      </c>
      <c r="BN3018" s="51">
        <f t="shared" si="453"/>
        <v>3398102.682658656</v>
      </c>
    </row>
    <row r="3019" spans="59:66" x14ac:dyDescent="0.25">
      <c r="BG3019" s="50" t="str">
        <f t="shared" si="452"/>
        <v>2022OutubroCoréia do Sul</v>
      </c>
      <c r="BH3019" s="2">
        <v>2022</v>
      </c>
      <c r="BI3019" s="55" t="s">
        <v>63</v>
      </c>
      <c r="BJ3019" s="55" t="str">
        <f t="shared" si="454"/>
        <v>Outubro/2022</v>
      </c>
      <c r="BK3019" s="2" t="s">
        <v>51</v>
      </c>
      <c r="BL3019" s="2" t="s">
        <v>49</v>
      </c>
      <c r="BM3019" s="52" t="s">
        <v>1198</v>
      </c>
      <c r="BN3019" s="51">
        <f t="shared" si="453"/>
        <v>3398102.6826586551</v>
      </c>
    </row>
    <row r="3020" spans="59:66" x14ac:dyDescent="0.25">
      <c r="BG3020" s="50" t="str">
        <f t="shared" si="452"/>
        <v>2022OutubroVietnã</v>
      </c>
      <c r="BH3020" s="2">
        <v>2022</v>
      </c>
      <c r="BI3020" s="55" t="s">
        <v>63</v>
      </c>
      <c r="BJ3020" s="55" t="str">
        <f t="shared" si="454"/>
        <v>Outubro/2022</v>
      </c>
      <c r="BK3020" s="2" t="s">
        <v>51</v>
      </c>
      <c r="BL3020" s="2" t="s">
        <v>47</v>
      </c>
      <c r="BM3020" s="52" t="s">
        <v>1198</v>
      </c>
      <c r="BN3020" s="51">
        <f t="shared" si="453"/>
        <v>2038861.6095951931</v>
      </c>
    </row>
    <row r="3021" spans="59:66" x14ac:dyDescent="0.25">
      <c r="BG3021" s="50" t="str">
        <f t="shared" si="452"/>
        <v>2022OutubroFilipinas</v>
      </c>
      <c r="BH3021" s="2">
        <v>2022</v>
      </c>
      <c r="BI3021" s="55" t="s">
        <v>63</v>
      </c>
      <c r="BJ3021" s="55" t="str">
        <f t="shared" si="454"/>
        <v>Outubro/2022</v>
      </c>
      <c r="BK3021" s="2" t="s">
        <v>51</v>
      </c>
      <c r="BL3021" s="2" t="s">
        <v>48</v>
      </c>
      <c r="BM3021" s="52" t="s">
        <v>1198</v>
      </c>
      <c r="BN3021" s="51">
        <f t="shared" si="453"/>
        <v>2038861.6095951931</v>
      </c>
    </row>
    <row r="3022" spans="59:66" x14ac:dyDescent="0.25">
      <c r="BG3022" s="50" t="str">
        <f t="shared" si="452"/>
        <v>2022OutubroOutros - Ásia</v>
      </c>
      <c r="BH3022" s="2">
        <v>2022</v>
      </c>
      <c r="BI3022" s="55" t="s">
        <v>63</v>
      </c>
      <c r="BJ3022" s="55" t="str">
        <f t="shared" si="454"/>
        <v>Outubro/2022</v>
      </c>
      <c r="BK3022" s="2" t="s">
        <v>51</v>
      </c>
      <c r="BL3022" s="2" t="s">
        <v>1195</v>
      </c>
      <c r="BM3022" s="52" t="s">
        <v>1198</v>
      </c>
      <c r="BN3022" s="51">
        <f t="shared" si="453"/>
        <v>3697798.7631585021</v>
      </c>
    </row>
    <row r="3023" spans="59:66" x14ac:dyDescent="0.25">
      <c r="BG3023" s="50" t="str">
        <f t="shared" si="452"/>
        <v>2022NovembroChina</v>
      </c>
      <c r="BH3023" s="2">
        <v>2022</v>
      </c>
      <c r="BI3023" s="55" t="s">
        <v>64</v>
      </c>
      <c r="BJ3023" s="55" t="str">
        <f t="shared" si="454"/>
        <v>Novembro/2022</v>
      </c>
      <c r="BK3023" s="2" t="s">
        <v>51</v>
      </c>
      <c r="BL3023" s="2" t="s">
        <v>43</v>
      </c>
      <c r="BM3023" s="52" t="s">
        <v>1198</v>
      </c>
      <c r="BN3023" s="51">
        <f t="shared" si="453"/>
        <v>26591094.69904235</v>
      </c>
    </row>
    <row r="3024" spans="59:66" x14ac:dyDescent="0.25">
      <c r="BG3024" s="50" t="str">
        <f t="shared" si="452"/>
        <v>2022NovembroÍndia</v>
      </c>
      <c r="BH3024" s="2">
        <v>2022</v>
      </c>
      <c r="BI3024" s="55" t="s">
        <v>64</v>
      </c>
      <c r="BJ3024" s="55" t="str">
        <f t="shared" si="454"/>
        <v>Novembro/2022</v>
      </c>
      <c r="BK3024" s="2" t="s">
        <v>51</v>
      </c>
      <c r="BL3024" s="2" t="s">
        <v>44</v>
      </c>
      <c r="BM3024" s="52" t="s">
        <v>1198</v>
      </c>
      <c r="BN3024" s="51">
        <f t="shared" si="453"/>
        <v>7134196.1387674613</v>
      </c>
    </row>
    <row r="3025" spans="59:66" x14ac:dyDescent="0.25">
      <c r="BG3025" s="50" t="str">
        <f t="shared" si="452"/>
        <v>2022NovembroJapão</v>
      </c>
      <c r="BH3025" s="2">
        <v>2022</v>
      </c>
      <c r="BI3025" s="55" t="s">
        <v>64</v>
      </c>
      <c r="BJ3025" s="55" t="str">
        <f t="shared" si="454"/>
        <v>Novembro/2022</v>
      </c>
      <c r="BK3025" s="2" t="s">
        <v>51</v>
      </c>
      <c r="BL3025" s="2" t="s">
        <v>45</v>
      </c>
      <c r="BM3025" s="52" t="s">
        <v>1198</v>
      </c>
      <c r="BN3025" s="51">
        <f t="shared" si="453"/>
        <v>9079885.9947949499</v>
      </c>
    </row>
    <row r="3026" spans="59:66" x14ac:dyDescent="0.25">
      <c r="BG3026" s="50" t="str">
        <f t="shared" si="452"/>
        <v>2022NovembroIndonésia</v>
      </c>
      <c r="BH3026" s="2">
        <v>2022</v>
      </c>
      <c r="BI3026" s="55" t="s">
        <v>64</v>
      </c>
      <c r="BJ3026" s="55" t="str">
        <f t="shared" si="454"/>
        <v>Novembro/2022</v>
      </c>
      <c r="BK3026" s="2" t="s">
        <v>51</v>
      </c>
      <c r="BL3026" s="2" t="s">
        <v>46</v>
      </c>
      <c r="BM3026" s="52" t="s">
        <v>1198</v>
      </c>
      <c r="BN3026" s="51">
        <f t="shared" si="453"/>
        <v>3891379.7120549781</v>
      </c>
    </row>
    <row r="3027" spans="59:66" x14ac:dyDescent="0.25">
      <c r="BG3027" s="50" t="str">
        <f t="shared" si="452"/>
        <v>2022NovembroCoréia do Sul</v>
      </c>
      <c r="BH3027" s="2">
        <v>2022</v>
      </c>
      <c r="BI3027" s="55" t="s">
        <v>64</v>
      </c>
      <c r="BJ3027" s="55" t="str">
        <f t="shared" si="454"/>
        <v>Novembro/2022</v>
      </c>
      <c r="BK3027" s="2" t="s">
        <v>51</v>
      </c>
      <c r="BL3027" s="2" t="s">
        <v>49</v>
      </c>
      <c r="BM3027" s="52" t="s">
        <v>1198</v>
      </c>
      <c r="BN3027" s="51">
        <f t="shared" si="453"/>
        <v>3891379.7120549772</v>
      </c>
    </row>
    <row r="3028" spans="59:66" x14ac:dyDescent="0.25">
      <c r="BG3028" s="50" t="str">
        <f t="shared" si="452"/>
        <v>2022NovembroVietnã</v>
      </c>
      <c r="BH3028" s="2">
        <v>2022</v>
      </c>
      <c r="BI3028" s="55" t="s">
        <v>64</v>
      </c>
      <c r="BJ3028" s="55" t="str">
        <f t="shared" si="454"/>
        <v>Novembro/2022</v>
      </c>
      <c r="BK3028" s="2" t="s">
        <v>51</v>
      </c>
      <c r="BL3028" s="2" t="s">
        <v>47</v>
      </c>
      <c r="BM3028" s="52" t="s">
        <v>1198</v>
      </c>
      <c r="BN3028" s="51">
        <f t="shared" si="453"/>
        <v>2594253.1413699854</v>
      </c>
    </row>
    <row r="3029" spans="59:66" x14ac:dyDescent="0.25">
      <c r="BG3029" s="50" t="str">
        <f t="shared" si="452"/>
        <v>2022NovembroFilipinas</v>
      </c>
      <c r="BH3029" s="2">
        <v>2022</v>
      </c>
      <c r="BI3029" s="55" t="s">
        <v>64</v>
      </c>
      <c r="BJ3029" s="55" t="str">
        <f t="shared" si="454"/>
        <v>Novembro/2022</v>
      </c>
      <c r="BK3029" s="2" t="s">
        <v>51</v>
      </c>
      <c r="BL3029" s="2" t="s">
        <v>48</v>
      </c>
      <c r="BM3029" s="52" t="s">
        <v>1198</v>
      </c>
      <c r="BN3029" s="51">
        <f t="shared" si="453"/>
        <v>2594253.1413699854</v>
      </c>
    </row>
    <row r="3030" spans="59:66" x14ac:dyDescent="0.25">
      <c r="BG3030" s="50" t="str">
        <f t="shared" si="452"/>
        <v>2022NovembroOutros - Ásia</v>
      </c>
      <c r="BH3030" s="2">
        <v>2022</v>
      </c>
      <c r="BI3030" s="55" t="s">
        <v>64</v>
      </c>
      <c r="BJ3030" s="55" t="str">
        <f t="shared" si="454"/>
        <v>Novembro/2022</v>
      </c>
      <c r="BK3030" s="2" t="s">
        <v>51</v>
      </c>
      <c r="BL3030" s="2" t="s">
        <v>1195</v>
      </c>
      <c r="BM3030" s="52" t="s">
        <v>1198</v>
      </c>
      <c r="BN3030" s="51">
        <f t="shared" si="453"/>
        <v>3632148.5785423336</v>
      </c>
    </row>
    <row r="3031" spans="59:66" x14ac:dyDescent="0.25">
      <c r="BG3031" s="50" t="str">
        <f t="shared" si="452"/>
        <v>2022DezembroChina</v>
      </c>
      <c r="BH3031" s="2">
        <v>2022</v>
      </c>
      <c r="BI3031" s="55" t="s">
        <v>65</v>
      </c>
      <c r="BJ3031" s="55" t="str">
        <f t="shared" si="454"/>
        <v>Dezembro/2022</v>
      </c>
      <c r="BK3031" s="2" t="s">
        <v>51</v>
      </c>
      <c r="BL3031" s="2" t="s">
        <v>43</v>
      </c>
      <c r="BM3031" s="52" t="s">
        <v>1198</v>
      </c>
      <c r="BN3031" s="51">
        <f t="shared" si="453"/>
        <v>27944928.552921273</v>
      </c>
    </row>
    <row r="3032" spans="59:66" x14ac:dyDescent="0.25">
      <c r="BG3032" s="50" t="str">
        <f t="shared" si="452"/>
        <v>2022DezembroÍndia</v>
      </c>
      <c r="BH3032" s="2">
        <v>2022</v>
      </c>
      <c r="BI3032" s="55" t="s">
        <v>65</v>
      </c>
      <c r="BJ3032" s="55" t="str">
        <f t="shared" si="454"/>
        <v>Dezembro/2022</v>
      </c>
      <c r="BK3032" s="2" t="s">
        <v>51</v>
      </c>
      <c r="BL3032" s="2" t="s">
        <v>44</v>
      </c>
      <c r="BM3032" s="52" t="s">
        <v>1198</v>
      </c>
      <c r="BN3032" s="51">
        <f t="shared" si="453"/>
        <v>7798584.7124431478</v>
      </c>
    </row>
    <row r="3033" spans="59:66" x14ac:dyDescent="0.25">
      <c r="BG3033" s="50" t="str">
        <f t="shared" si="452"/>
        <v>2022DezembroJapão</v>
      </c>
      <c r="BH3033" s="2">
        <v>2022</v>
      </c>
      <c r="BI3033" s="55" t="s">
        <v>65</v>
      </c>
      <c r="BJ3033" s="55" t="str">
        <f t="shared" si="454"/>
        <v>Dezembro/2022</v>
      </c>
      <c r="BK3033" s="2" t="s">
        <v>51</v>
      </c>
      <c r="BL3033" s="2" t="s">
        <v>45</v>
      </c>
      <c r="BM3033" s="52" t="s">
        <v>1198</v>
      </c>
      <c r="BN3033" s="51">
        <f t="shared" si="453"/>
        <v>9748230.8905539364</v>
      </c>
    </row>
    <row r="3034" spans="59:66" x14ac:dyDescent="0.25">
      <c r="BG3034" s="50" t="str">
        <f t="shared" si="452"/>
        <v>2022DezembroIndonésia</v>
      </c>
      <c r="BH3034" s="2">
        <v>2022</v>
      </c>
      <c r="BI3034" s="55" t="s">
        <v>65</v>
      </c>
      <c r="BJ3034" s="55" t="str">
        <f t="shared" si="454"/>
        <v>Dezembro/2022</v>
      </c>
      <c r="BK3034" s="2" t="s">
        <v>51</v>
      </c>
      <c r="BL3034" s="2" t="s">
        <v>46</v>
      </c>
      <c r="BM3034" s="52" t="s">
        <v>1198</v>
      </c>
      <c r="BN3034" s="51">
        <f t="shared" si="453"/>
        <v>3899292.3562215739</v>
      </c>
    </row>
    <row r="3035" spans="59:66" x14ac:dyDescent="0.25">
      <c r="BG3035" s="50" t="str">
        <f t="shared" si="452"/>
        <v>2022DezembroCoréia do Sul</v>
      </c>
      <c r="BH3035" s="2">
        <v>2022</v>
      </c>
      <c r="BI3035" s="55" t="s">
        <v>65</v>
      </c>
      <c r="BJ3035" s="55" t="str">
        <f t="shared" si="454"/>
        <v>Dezembro/2022</v>
      </c>
      <c r="BK3035" s="2" t="s">
        <v>51</v>
      </c>
      <c r="BL3035" s="2" t="s">
        <v>49</v>
      </c>
      <c r="BM3035" s="52" t="s">
        <v>1198</v>
      </c>
      <c r="BN3035" s="51">
        <f t="shared" si="453"/>
        <v>3899292.3562215744</v>
      </c>
    </row>
    <row r="3036" spans="59:66" x14ac:dyDescent="0.25">
      <c r="BG3036" s="50" t="str">
        <f t="shared" si="452"/>
        <v>2022DezembroVietnã</v>
      </c>
      <c r="BH3036" s="2">
        <v>2022</v>
      </c>
      <c r="BI3036" s="55" t="s">
        <v>65</v>
      </c>
      <c r="BJ3036" s="55" t="str">
        <f t="shared" si="454"/>
        <v>Dezembro/2022</v>
      </c>
      <c r="BK3036" s="2" t="s">
        <v>51</v>
      </c>
      <c r="BL3036" s="2" t="s">
        <v>47</v>
      </c>
      <c r="BM3036" s="52" t="s">
        <v>1198</v>
      </c>
      <c r="BN3036" s="51">
        <f t="shared" si="453"/>
        <v>2599528.2374810493</v>
      </c>
    </row>
    <row r="3037" spans="59:66" x14ac:dyDescent="0.25">
      <c r="BG3037" s="50" t="str">
        <f t="shared" si="452"/>
        <v>2022DezembroFilipinas</v>
      </c>
      <c r="BH3037" s="2">
        <v>2022</v>
      </c>
      <c r="BI3037" s="55" t="s">
        <v>65</v>
      </c>
      <c r="BJ3037" s="55" t="str">
        <f t="shared" si="454"/>
        <v>Dezembro/2022</v>
      </c>
      <c r="BK3037" s="2" t="s">
        <v>51</v>
      </c>
      <c r="BL3037" s="2" t="s">
        <v>48</v>
      </c>
      <c r="BM3037" s="52" t="s">
        <v>1198</v>
      </c>
      <c r="BN3037" s="51">
        <f t="shared" si="453"/>
        <v>2599528.2374810493</v>
      </c>
    </row>
    <row r="3038" spans="59:66" x14ac:dyDescent="0.25">
      <c r="BG3038" s="50" t="str">
        <f t="shared" si="452"/>
        <v>2022DezembroOutros - Ásia</v>
      </c>
      <c r="BH3038" s="2">
        <v>2022</v>
      </c>
      <c r="BI3038" s="55" t="s">
        <v>65</v>
      </c>
      <c r="BJ3038" s="55" t="str">
        <f t="shared" si="454"/>
        <v>Dezembro/2022</v>
      </c>
      <c r="BK3038" s="2" t="s">
        <v>51</v>
      </c>
      <c r="BL3038" s="2" t="s">
        <v>1195</v>
      </c>
      <c r="BM3038" s="52" t="s">
        <v>1198</v>
      </c>
      <c r="BN3038" s="51">
        <f t="shared" si="453"/>
        <v>3619596.2800369053</v>
      </c>
    </row>
    <row r="3039" spans="59:66" x14ac:dyDescent="0.25">
      <c r="BG3039" s="50" t="str">
        <f t="shared" si="452"/>
        <v>2022JaneiroChina</v>
      </c>
      <c r="BH3039" s="2">
        <v>2022</v>
      </c>
      <c r="BI3039" s="55" t="s">
        <v>16</v>
      </c>
      <c r="BJ3039" s="55" t="str">
        <f t="shared" si="454"/>
        <v>Janeiro/2022</v>
      </c>
      <c r="BK3039" s="2" t="s">
        <v>51</v>
      </c>
      <c r="BL3039" s="2" t="s">
        <v>43</v>
      </c>
      <c r="BM3039" s="52" t="s">
        <v>1204</v>
      </c>
      <c r="BN3039" s="51">
        <f t="shared" si="453"/>
        <v>36.998856924136284</v>
      </c>
    </row>
    <row r="3040" spans="59:66" x14ac:dyDescent="0.25">
      <c r="BG3040" s="50" t="str">
        <f t="shared" si="452"/>
        <v>2022JaneiroÍndia</v>
      </c>
      <c r="BH3040" s="2">
        <v>2022</v>
      </c>
      <c r="BI3040" s="55" t="s">
        <v>16</v>
      </c>
      <c r="BJ3040" s="55" t="str">
        <f t="shared" si="454"/>
        <v>Janeiro/2022</v>
      </c>
      <c r="BK3040" s="2" t="s">
        <v>51</v>
      </c>
      <c r="BL3040" s="2" t="s">
        <v>44</v>
      </c>
      <c r="BM3040" s="52" t="s">
        <v>1204</v>
      </c>
      <c r="BN3040" s="51">
        <f t="shared" si="453"/>
        <v>18499428.462068141</v>
      </c>
    </row>
    <row r="3041" spans="59:66" x14ac:dyDescent="0.25">
      <c r="BG3041" s="50" t="str">
        <f t="shared" si="452"/>
        <v>2022JaneiroJapão</v>
      </c>
      <c r="BH3041" s="2">
        <v>2022</v>
      </c>
      <c r="BI3041" s="55" t="s">
        <v>16</v>
      </c>
      <c r="BJ3041" s="55" t="str">
        <f t="shared" si="454"/>
        <v>Janeiro/2022</v>
      </c>
      <c r="BK3041" s="2" t="s">
        <v>51</v>
      </c>
      <c r="BL3041" s="2" t="s">
        <v>45</v>
      </c>
      <c r="BM3041" s="52" t="s">
        <v>1204</v>
      </c>
      <c r="BN3041" s="51">
        <f t="shared" si="453"/>
        <v>7399771.3848272553</v>
      </c>
    </row>
    <row r="3042" spans="59:66" x14ac:dyDescent="0.25">
      <c r="BG3042" s="50" t="str">
        <f t="shared" si="452"/>
        <v>2022JaneiroIndonésia</v>
      </c>
      <c r="BH3042" s="2">
        <v>2022</v>
      </c>
      <c r="BI3042" s="55" t="s">
        <v>16</v>
      </c>
      <c r="BJ3042" s="55" t="str">
        <f t="shared" si="454"/>
        <v>Janeiro/2022</v>
      </c>
      <c r="BK3042" s="2" t="s">
        <v>51</v>
      </c>
      <c r="BL3042" s="2" t="s">
        <v>46</v>
      </c>
      <c r="BM3042" s="52" t="s">
        <v>1204</v>
      </c>
      <c r="BN3042" s="51">
        <f t="shared" si="453"/>
        <v>3699885.6924136276</v>
      </c>
    </row>
    <row r="3043" spans="59:66" x14ac:dyDescent="0.25">
      <c r="BG3043" s="50" t="str">
        <f t="shared" si="452"/>
        <v>2022JaneiroCoréia do Sul</v>
      </c>
      <c r="BH3043" s="2">
        <v>2022</v>
      </c>
      <c r="BI3043" s="55" t="s">
        <v>16</v>
      </c>
      <c r="BJ3043" s="55" t="str">
        <f t="shared" si="454"/>
        <v>Janeiro/2022</v>
      </c>
      <c r="BK3043" s="2" t="s">
        <v>51</v>
      </c>
      <c r="BL3043" s="2" t="s">
        <v>49</v>
      </c>
      <c r="BM3043" s="52" t="s">
        <v>1204</v>
      </c>
      <c r="BN3043" s="51">
        <f t="shared" si="453"/>
        <v>1849942.8462068141</v>
      </c>
    </row>
    <row r="3044" spans="59:66" x14ac:dyDescent="0.25">
      <c r="BG3044" s="50" t="str">
        <f t="shared" si="452"/>
        <v>2022JaneiroVietnã</v>
      </c>
      <c r="BH3044" s="2">
        <v>2022</v>
      </c>
      <c r="BI3044" s="55" t="s">
        <v>16</v>
      </c>
      <c r="BJ3044" s="55" t="str">
        <f t="shared" si="454"/>
        <v>Janeiro/2022</v>
      </c>
      <c r="BK3044" s="2" t="s">
        <v>51</v>
      </c>
      <c r="BL3044" s="2" t="s">
        <v>47</v>
      </c>
      <c r="BM3044" s="52" t="s">
        <v>1204</v>
      </c>
      <c r="BN3044" s="51">
        <f t="shared" si="453"/>
        <v>924971.42310340691</v>
      </c>
    </row>
    <row r="3045" spans="59:66" x14ac:dyDescent="0.25">
      <c r="BG3045" s="50" t="str">
        <f t="shared" si="452"/>
        <v>2022JaneiroFilipinas</v>
      </c>
      <c r="BH3045" s="2">
        <v>2022</v>
      </c>
      <c r="BI3045" s="55" t="s">
        <v>16</v>
      </c>
      <c r="BJ3045" s="55" t="str">
        <f t="shared" si="454"/>
        <v>Janeiro/2022</v>
      </c>
      <c r="BK3045" s="2" t="s">
        <v>51</v>
      </c>
      <c r="BL3045" s="2" t="s">
        <v>48</v>
      </c>
      <c r="BM3045" s="52" t="s">
        <v>1204</v>
      </c>
      <c r="BN3045" s="51">
        <f t="shared" si="453"/>
        <v>369988.56924136274</v>
      </c>
    </row>
    <row r="3046" spans="59:66" x14ac:dyDescent="0.25">
      <c r="BG3046" s="50" t="str">
        <f t="shared" si="452"/>
        <v>2022JaneiroOutros - Ásia</v>
      </c>
      <c r="BH3046" s="2">
        <v>2022</v>
      </c>
      <c r="BI3046" s="55" t="s">
        <v>16</v>
      </c>
      <c r="BJ3046" s="55" t="str">
        <f t="shared" si="454"/>
        <v>Janeiro/2022</v>
      </c>
      <c r="BK3046" s="2" t="s">
        <v>51</v>
      </c>
      <c r="BL3046" s="2" t="s">
        <v>1195</v>
      </c>
      <c r="BM3046" s="52" t="s">
        <v>1204</v>
      </c>
      <c r="BN3046" s="51">
        <f t="shared" si="453"/>
        <v>14799542.769654511</v>
      </c>
    </row>
    <row r="3047" spans="59:66" x14ac:dyDescent="0.25">
      <c r="BG3047" s="50" t="str">
        <f t="shared" si="452"/>
        <v>2022FevereiroChina</v>
      </c>
      <c r="BH3047" s="2">
        <v>2022</v>
      </c>
      <c r="BI3047" s="55" t="s">
        <v>55</v>
      </c>
      <c r="BJ3047" s="55" t="str">
        <f t="shared" si="454"/>
        <v>Fevereiro/2022</v>
      </c>
      <c r="BK3047" s="2" t="s">
        <v>51</v>
      </c>
      <c r="BL3047" s="2" t="s">
        <v>43</v>
      </c>
      <c r="BM3047" s="52" t="s">
        <v>1204</v>
      </c>
      <c r="BN3047" s="51">
        <f t="shared" si="453"/>
        <v>40698742.616549909</v>
      </c>
    </row>
    <row r="3048" spans="59:66" x14ac:dyDescent="0.25">
      <c r="BG3048" s="50" t="str">
        <f t="shared" si="452"/>
        <v>2022FevereiroÍndia</v>
      </c>
      <c r="BH3048" s="2">
        <v>2022</v>
      </c>
      <c r="BI3048" s="55" t="s">
        <v>55</v>
      </c>
      <c r="BJ3048" s="55" t="str">
        <f t="shared" si="454"/>
        <v>Fevereiro/2022</v>
      </c>
      <c r="BK3048" s="2" t="s">
        <v>51</v>
      </c>
      <c r="BL3048" s="2" t="s">
        <v>44</v>
      </c>
      <c r="BM3048" s="52" t="s">
        <v>1204</v>
      </c>
      <c r="BN3048" s="51">
        <f t="shared" si="453"/>
        <v>20349371.308274951</v>
      </c>
    </row>
    <row r="3049" spans="59:66" x14ac:dyDescent="0.25">
      <c r="BG3049" s="50" t="str">
        <f t="shared" si="452"/>
        <v>2022FevereiroJapão</v>
      </c>
      <c r="BH3049" s="2">
        <v>2022</v>
      </c>
      <c r="BI3049" s="55" t="s">
        <v>55</v>
      </c>
      <c r="BJ3049" s="55" t="str">
        <f t="shared" si="454"/>
        <v>Fevereiro/2022</v>
      </c>
      <c r="BK3049" s="2" t="s">
        <v>51</v>
      </c>
      <c r="BL3049" s="2" t="s">
        <v>45</v>
      </c>
      <c r="BM3049" s="52" t="s">
        <v>1204</v>
      </c>
      <c r="BN3049" s="51">
        <f t="shared" si="453"/>
        <v>8139748.5233099805</v>
      </c>
    </row>
    <row r="3050" spans="59:66" x14ac:dyDescent="0.25">
      <c r="BG3050" s="50" t="str">
        <f t="shared" si="452"/>
        <v>2022FevereiroIndonésia</v>
      </c>
      <c r="BH3050" s="2">
        <v>2022</v>
      </c>
      <c r="BI3050" s="55" t="s">
        <v>55</v>
      </c>
      <c r="BJ3050" s="55" t="str">
        <f t="shared" si="454"/>
        <v>Fevereiro/2022</v>
      </c>
      <c r="BK3050" s="2" t="s">
        <v>51</v>
      </c>
      <c r="BL3050" s="2" t="s">
        <v>46</v>
      </c>
      <c r="BM3050" s="52" t="s">
        <v>1204</v>
      </c>
      <c r="BN3050" s="51">
        <f t="shared" si="453"/>
        <v>4069874.2616549907</v>
      </c>
    </row>
    <row r="3051" spans="59:66" x14ac:dyDescent="0.25">
      <c r="BG3051" s="50" t="str">
        <f t="shared" si="452"/>
        <v>2022FevereiroCoréia do Sul</v>
      </c>
      <c r="BH3051" s="2">
        <v>2022</v>
      </c>
      <c r="BI3051" s="55" t="s">
        <v>55</v>
      </c>
      <c r="BJ3051" s="55" t="str">
        <f t="shared" si="454"/>
        <v>Fevereiro/2022</v>
      </c>
      <c r="BK3051" s="2" t="s">
        <v>51</v>
      </c>
      <c r="BL3051" s="2" t="s">
        <v>49</v>
      </c>
      <c r="BM3051" s="52" t="s">
        <v>1204</v>
      </c>
      <c r="BN3051" s="51">
        <f t="shared" si="453"/>
        <v>2034937.1308274954</v>
      </c>
    </row>
    <row r="3052" spans="59:66" x14ac:dyDescent="0.25">
      <c r="BG3052" s="50" t="str">
        <f t="shared" si="452"/>
        <v>2022FevereiroVietnã</v>
      </c>
      <c r="BH3052" s="2">
        <v>2022</v>
      </c>
      <c r="BI3052" s="55" t="s">
        <v>55</v>
      </c>
      <c r="BJ3052" s="55" t="str">
        <f t="shared" si="454"/>
        <v>Fevereiro/2022</v>
      </c>
      <c r="BK3052" s="2" t="s">
        <v>51</v>
      </c>
      <c r="BL3052" s="2" t="s">
        <v>47</v>
      </c>
      <c r="BM3052" s="52" t="s">
        <v>1204</v>
      </c>
      <c r="BN3052" s="51">
        <f t="shared" si="453"/>
        <v>998969.1369516796</v>
      </c>
    </row>
    <row r="3053" spans="59:66" x14ac:dyDescent="0.25">
      <c r="BG3053" s="50" t="str">
        <f t="shared" si="452"/>
        <v>2022FevereiroFilipinas</v>
      </c>
      <c r="BH3053" s="2">
        <v>2022</v>
      </c>
      <c r="BI3053" s="55" t="s">
        <v>55</v>
      </c>
      <c r="BJ3053" s="55" t="str">
        <f t="shared" si="454"/>
        <v>Fevereiro/2022</v>
      </c>
      <c r="BK3053" s="2" t="s">
        <v>51</v>
      </c>
      <c r="BL3053" s="2" t="s">
        <v>48</v>
      </c>
      <c r="BM3053" s="52" t="s">
        <v>1204</v>
      </c>
      <c r="BN3053" s="51">
        <f t="shared" si="453"/>
        <v>406987.42616549903</v>
      </c>
    </row>
    <row r="3054" spans="59:66" x14ac:dyDescent="0.25">
      <c r="BG3054" s="50" t="str">
        <f t="shared" si="452"/>
        <v>2022FevereiroOutros - Ásia</v>
      </c>
      <c r="BH3054" s="2">
        <v>2022</v>
      </c>
      <c r="BI3054" s="55" t="s">
        <v>55</v>
      </c>
      <c r="BJ3054" s="55" t="str">
        <f t="shared" si="454"/>
        <v>Fevereiro/2022</v>
      </c>
      <c r="BK3054" s="2" t="s">
        <v>51</v>
      </c>
      <c r="BL3054" s="2" t="s">
        <v>1195</v>
      </c>
      <c r="BM3054" s="52" t="s">
        <v>1204</v>
      </c>
      <c r="BN3054" s="51">
        <f t="shared" si="453"/>
        <v>16279497.046619961</v>
      </c>
    </row>
    <row r="3055" spans="59:66" x14ac:dyDescent="0.25">
      <c r="BG3055" s="50" t="str">
        <f t="shared" si="452"/>
        <v>2022MarçoChina</v>
      </c>
      <c r="BH3055" s="2">
        <v>2022</v>
      </c>
      <c r="BI3055" s="55" t="s">
        <v>56</v>
      </c>
      <c r="BJ3055" s="55" t="str">
        <f t="shared" si="454"/>
        <v>Março/2022</v>
      </c>
      <c r="BK3055" s="2" t="s">
        <v>51</v>
      </c>
      <c r="BL3055" s="2" t="s">
        <v>43</v>
      </c>
      <c r="BM3055" s="52" t="s">
        <v>1204</v>
      </c>
      <c r="BN3055" s="51">
        <f t="shared" si="453"/>
        <v>44398628.30896353</v>
      </c>
    </row>
    <row r="3056" spans="59:66" x14ac:dyDescent="0.25">
      <c r="BG3056" s="50" t="str">
        <f t="shared" si="452"/>
        <v>2022MarçoÍndia</v>
      </c>
      <c r="BH3056" s="2">
        <v>2022</v>
      </c>
      <c r="BI3056" s="55" t="s">
        <v>56</v>
      </c>
      <c r="BJ3056" s="55" t="str">
        <f t="shared" si="454"/>
        <v>Março/2022</v>
      </c>
      <c r="BK3056" s="2" t="s">
        <v>51</v>
      </c>
      <c r="BL3056" s="2" t="s">
        <v>44</v>
      </c>
      <c r="BM3056" s="52" t="s">
        <v>1204</v>
      </c>
      <c r="BN3056" s="51">
        <f t="shared" si="453"/>
        <v>22199314.154481769</v>
      </c>
    </row>
    <row r="3057" spans="59:66" x14ac:dyDescent="0.25">
      <c r="BG3057" s="50" t="str">
        <f t="shared" si="452"/>
        <v>2022MarçoJapão</v>
      </c>
      <c r="BH3057" s="2">
        <v>2022</v>
      </c>
      <c r="BI3057" s="55" t="s">
        <v>56</v>
      </c>
      <c r="BJ3057" s="55" t="str">
        <f t="shared" si="454"/>
        <v>Março/2022</v>
      </c>
      <c r="BK3057" s="2" t="s">
        <v>51</v>
      </c>
      <c r="BL3057" s="2" t="s">
        <v>45</v>
      </c>
      <c r="BM3057" s="52" t="s">
        <v>1204</v>
      </c>
      <c r="BN3057" s="51">
        <f t="shared" si="453"/>
        <v>8879725.6617927067</v>
      </c>
    </row>
    <row r="3058" spans="59:66" x14ac:dyDescent="0.25">
      <c r="BG3058" s="50" t="str">
        <f t="shared" si="452"/>
        <v>2022MarçoIndonésia</v>
      </c>
      <c r="BH3058" s="2">
        <v>2022</v>
      </c>
      <c r="BI3058" s="55" t="s">
        <v>56</v>
      </c>
      <c r="BJ3058" s="55" t="str">
        <f t="shared" si="454"/>
        <v>Março/2022</v>
      </c>
      <c r="BK3058" s="2" t="s">
        <v>51</v>
      </c>
      <c r="BL3058" s="2" t="s">
        <v>46</v>
      </c>
      <c r="BM3058" s="52" t="s">
        <v>1204</v>
      </c>
      <c r="BN3058" s="51">
        <f t="shared" si="453"/>
        <v>4439862.8308963533</v>
      </c>
    </row>
    <row r="3059" spans="59:66" x14ac:dyDescent="0.25">
      <c r="BG3059" s="50" t="str">
        <f t="shared" si="452"/>
        <v>2022MarçoCoréia do Sul</v>
      </c>
      <c r="BH3059" s="2">
        <v>2022</v>
      </c>
      <c r="BI3059" s="55" t="s">
        <v>56</v>
      </c>
      <c r="BJ3059" s="55" t="str">
        <f t="shared" si="454"/>
        <v>Março/2022</v>
      </c>
      <c r="BK3059" s="2" t="s">
        <v>51</v>
      </c>
      <c r="BL3059" s="2" t="s">
        <v>49</v>
      </c>
      <c r="BM3059" s="52" t="s">
        <v>1204</v>
      </c>
      <c r="BN3059" s="51">
        <f t="shared" si="453"/>
        <v>2219931.4154481767</v>
      </c>
    </row>
    <row r="3060" spans="59:66" x14ac:dyDescent="0.25">
      <c r="BG3060" s="50" t="str">
        <f t="shared" si="452"/>
        <v>2022MarçoVietnã</v>
      </c>
      <c r="BH3060" s="2">
        <v>2022</v>
      </c>
      <c r="BI3060" s="55" t="s">
        <v>56</v>
      </c>
      <c r="BJ3060" s="55" t="str">
        <f t="shared" si="454"/>
        <v>Março/2022</v>
      </c>
      <c r="BK3060" s="2" t="s">
        <v>51</v>
      </c>
      <c r="BL3060" s="2" t="s">
        <v>47</v>
      </c>
      <c r="BM3060" s="52" t="s">
        <v>1204</v>
      </c>
      <c r="BN3060" s="51">
        <f t="shared" si="453"/>
        <v>1109965.7077240881</v>
      </c>
    </row>
    <row r="3061" spans="59:66" x14ac:dyDescent="0.25">
      <c r="BG3061" s="50" t="str">
        <f t="shared" si="452"/>
        <v>2022MarçoFilipinas</v>
      </c>
      <c r="BH3061" s="2">
        <v>2022</v>
      </c>
      <c r="BI3061" s="55" t="s">
        <v>56</v>
      </c>
      <c r="BJ3061" s="55" t="str">
        <f t="shared" si="454"/>
        <v>Março/2022</v>
      </c>
      <c r="BK3061" s="2" t="s">
        <v>51</v>
      </c>
      <c r="BL3061" s="2" t="s">
        <v>48</v>
      </c>
      <c r="BM3061" s="52" t="s">
        <v>1204</v>
      </c>
      <c r="BN3061" s="51">
        <f t="shared" si="453"/>
        <v>443986.28308963543</v>
      </c>
    </row>
    <row r="3062" spans="59:66" x14ac:dyDescent="0.25">
      <c r="BG3062" s="50" t="str">
        <f t="shared" si="452"/>
        <v>2022MarçoOutros - Ásia</v>
      </c>
      <c r="BH3062" s="2">
        <v>2022</v>
      </c>
      <c r="BI3062" s="55" t="s">
        <v>56</v>
      </c>
      <c r="BJ3062" s="55" t="str">
        <f t="shared" si="454"/>
        <v>Março/2022</v>
      </c>
      <c r="BK3062" s="2" t="s">
        <v>51</v>
      </c>
      <c r="BL3062" s="2" t="s">
        <v>1195</v>
      </c>
      <c r="BM3062" s="52" t="s">
        <v>1204</v>
      </c>
      <c r="BN3062" s="51">
        <f t="shared" si="453"/>
        <v>17759451.323585413</v>
      </c>
    </row>
    <row r="3063" spans="59:66" x14ac:dyDescent="0.25">
      <c r="BG3063" s="50" t="str">
        <f t="shared" si="452"/>
        <v>2022AbrilChina</v>
      </c>
      <c r="BH3063" s="2">
        <v>2022</v>
      </c>
      <c r="BI3063" s="55" t="s">
        <v>57</v>
      </c>
      <c r="BJ3063" s="55" t="str">
        <f t="shared" si="454"/>
        <v>Abril/2022</v>
      </c>
      <c r="BK3063" s="2" t="s">
        <v>51</v>
      </c>
      <c r="BL3063" s="2" t="s">
        <v>43</v>
      </c>
      <c r="BM3063" s="52" t="s">
        <v>1204</v>
      </c>
      <c r="BN3063" s="51">
        <f t="shared" si="453"/>
        <v>45508.594016687624</v>
      </c>
    </row>
    <row r="3064" spans="59:66" x14ac:dyDescent="0.25">
      <c r="BG3064" s="50" t="str">
        <f t="shared" si="452"/>
        <v>2022AbrilÍndia</v>
      </c>
      <c r="BH3064" s="2">
        <v>2022</v>
      </c>
      <c r="BI3064" s="55" t="s">
        <v>57</v>
      </c>
      <c r="BJ3064" s="55" t="str">
        <f t="shared" si="454"/>
        <v>Abril/2022</v>
      </c>
      <c r="BK3064" s="2" t="s">
        <v>51</v>
      </c>
      <c r="BL3064" s="2" t="s">
        <v>44</v>
      </c>
      <c r="BM3064" s="52" t="s">
        <v>1204</v>
      </c>
      <c r="BN3064" s="51">
        <f t="shared" si="453"/>
        <v>41438.719755032631</v>
      </c>
    </row>
    <row r="3065" spans="59:66" x14ac:dyDescent="0.25">
      <c r="BG3065" s="50" t="str">
        <f t="shared" si="452"/>
        <v>2022AbrilJapão</v>
      </c>
      <c r="BH3065" s="2">
        <v>2022</v>
      </c>
      <c r="BI3065" s="55" t="s">
        <v>57</v>
      </c>
      <c r="BJ3065" s="55" t="str">
        <f t="shared" si="454"/>
        <v>Abril/2022</v>
      </c>
      <c r="BK3065" s="2" t="s">
        <v>51</v>
      </c>
      <c r="BL3065" s="2" t="s">
        <v>45</v>
      </c>
      <c r="BM3065" s="52" t="s">
        <v>1204</v>
      </c>
      <c r="BN3065" s="51">
        <f t="shared" si="453"/>
        <v>33668.95980096401</v>
      </c>
    </row>
    <row r="3066" spans="59:66" x14ac:dyDescent="0.25">
      <c r="BG3066" s="50" t="str">
        <f t="shared" si="452"/>
        <v>2022AbrilIndonésia</v>
      </c>
      <c r="BH3066" s="2">
        <v>2022</v>
      </c>
      <c r="BI3066" s="55" t="s">
        <v>57</v>
      </c>
      <c r="BJ3066" s="55" t="str">
        <f t="shared" si="454"/>
        <v>Abril/2022</v>
      </c>
      <c r="BK3066" s="2" t="s">
        <v>51</v>
      </c>
      <c r="BL3066" s="2" t="s">
        <v>46</v>
      </c>
      <c r="BM3066" s="52" t="s">
        <v>1204</v>
      </c>
      <c r="BN3066" s="51">
        <f t="shared" si="453"/>
        <v>29229.096970067658</v>
      </c>
    </row>
    <row r="3067" spans="59:66" x14ac:dyDescent="0.25">
      <c r="BG3067" s="50" t="str">
        <f t="shared" si="452"/>
        <v>2022AbrilCoréia do Sul</v>
      </c>
      <c r="BH3067" s="2">
        <v>2022</v>
      </c>
      <c r="BI3067" s="55" t="s">
        <v>57</v>
      </c>
      <c r="BJ3067" s="55" t="str">
        <f t="shared" si="454"/>
        <v>Abril/2022</v>
      </c>
      <c r="BK3067" s="2" t="s">
        <v>51</v>
      </c>
      <c r="BL3067" s="2" t="s">
        <v>49</v>
      </c>
      <c r="BM3067" s="52" t="s">
        <v>1204</v>
      </c>
      <c r="BN3067" s="51">
        <f t="shared" si="453"/>
        <v>24789.234139171305</v>
      </c>
    </row>
    <row r="3068" spans="59:66" x14ac:dyDescent="0.25">
      <c r="BG3068" s="50" t="str">
        <f t="shared" si="452"/>
        <v>2022AbrilVietnã</v>
      </c>
      <c r="BH3068" s="2">
        <v>2022</v>
      </c>
      <c r="BI3068" s="55" t="s">
        <v>57</v>
      </c>
      <c r="BJ3068" s="55" t="str">
        <f t="shared" si="454"/>
        <v>Abril/2022</v>
      </c>
      <c r="BK3068" s="2" t="s">
        <v>51</v>
      </c>
      <c r="BL3068" s="2" t="s">
        <v>47</v>
      </c>
      <c r="BM3068" s="52" t="s">
        <v>1204</v>
      </c>
      <c r="BN3068" s="51">
        <f t="shared" si="453"/>
        <v>20349.371308274953</v>
      </c>
    </row>
    <row r="3069" spans="59:66" x14ac:dyDescent="0.25">
      <c r="BG3069" s="50" t="str">
        <f t="shared" si="452"/>
        <v>2022AbrilFilipinas</v>
      </c>
      <c r="BH3069" s="2">
        <v>2022</v>
      </c>
      <c r="BI3069" s="55" t="s">
        <v>57</v>
      </c>
      <c r="BJ3069" s="55" t="str">
        <f t="shared" si="454"/>
        <v>Abril/2022</v>
      </c>
      <c r="BK3069" s="2" t="s">
        <v>51</v>
      </c>
      <c r="BL3069" s="2" t="s">
        <v>48</v>
      </c>
      <c r="BM3069" s="52" t="s">
        <v>1204</v>
      </c>
      <c r="BN3069" s="51">
        <f t="shared" si="453"/>
        <v>16279497.046619963</v>
      </c>
    </row>
    <row r="3070" spans="59:66" x14ac:dyDescent="0.25">
      <c r="BG3070" s="50" t="str">
        <f t="shared" si="452"/>
        <v>2022AbrilOutros - Ásia</v>
      </c>
      <c r="BH3070" s="2">
        <v>2022</v>
      </c>
      <c r="BI3070" s="55" t="s">
        <v>57</v>
      </c>
      <c r="BJ3070" s="55" t="str">
        <f t="shared" si="454"/>
        <v>Abril/2022</v>
      </c>
      <c r="BK3070" s="2" t="s">
        <v>51</v>
      </c>
      <c r="BL3070" s="2" t="s">
        <v>1195</v>
      </c>
      <c r="BM3070" s="52" t="s">
        <v>1204</v>
      </c>
      <c r="BN3070" s="51">
        <f t="shared" si="453"/>
        <v>46618.559724411716</v>
      </c>
    </row>
    <row r="3071" spans="59:66" x14ac:dyDescent="0.25">
      <c r="BG3071" s="50" t="str">
        <f t="shared" si="452"/>
        <v>2022MaioChina</v>
      </c>
      <c r="BH3071" s="2">
        <v>2022</v>
      </c>
      <c r="BI3071" s="55" t="s">
        <v>58</v>
      </c>
      <c r="BJ3071" s="55" t="str">
        <f t="shared" si="454"/>
        <v>Maio/2022</v>
      </c>
      <c r="BK3071" s="2" t="s">
        <v>51</v>
      </c>
      <c r="BL3071" s="2" t="s">
        <v>43</v>
      </c>
      <c r="BM3071" s="52" t="s">
        <v>1204</v>
      </c>
      <c r="BN3071" s="51">
        <f t="shared" si="453"/>
        <v>42548.685462756715</v>
      </c>
    </row>
    <row r="3072" spans="59:66" x14ac:dyDescent="0.25">
      <c r="BG3072" s="50" t="str">
        <f t="shared" si="452"/>
        <v>2022MaioÍndia</v>
      </c>
      <c r="BH3072" s="2">
        <v>2022</v>
      </c>
      <c r="BI3072" s="55" t="s">
        <v>58</v>
      </c>
      <c r="BJ3072" s="55" t="str">
        <f t="shared" si="454"/>
        <v>Maio/2022</v>
      </c>
      <c r="BK3072" s="2" t="s">
        <v>51</v>
      </c>
      <c r="BL3072" s="2" t="s">
        <v>44</v>
      </c>
      <c r="BM3072" s="52" t="s">
        <v>1204</v>
      </c>
      <c r="BN3072" s="51">
        <f t="shared" si="453"/>
        <v>34778.925508688095</v>
      </c>
    </row>
    <row r="3073" spans="59:66" x14ac:dyDescent="0.25">
      <c r="BG3073" s="50" t="str">
        <f t="shared" si="452"/>
        <v>2022MaioJapão</v>
      </c>
      <c r="BH3073" s="2">
        <v>2022</v>
      </c>
      <c r="BI3073" s="55" t="s">
        <v>58</v>
      </c>
      <c r="BJ3073" s="55" t="str">
        <f t="shared" si="454"/>
        <v>Maio/2022</v>
      </c>
      <c r="BK3073" s="2" t="s">
        <v>51</v>
      </c>
      <c r="BL3073" s="2" t="s">
        <v>45</v>
      </c>
      <c r="BM3073" s="52" t="s">
        <v>1204</v>
      </c>
      <c r="BN3073" s="51">
        <f t="shared" si="453"/>
        <v>30339.062677791746</v>
      </c>
    </row>
    <row r="3074" spans="59:66" x14ac:dyDescent="0.25">
      <c r="BG3074" s="50" t="str">
        <f t="shared" si="452"/>
        <v>2022MaioIndonésia</v>
      </c>
      <c r="BH3074" s="2">
        <v>2022</v>
      </c>
      <c r="BI3074" s="55" t="s">
        <v>58</v>
      </c>
      <c r="BJ3074" s="55" t="str">
        <f t="shared" si="454"/>
        <v>Maio/2022</v>
      </c>
      <c r="BK3074" s="2" t="s">
        <v>51</v>
      </c>
      <c r="BL3074" s="2" t="s">
        <v>46</v>
      </c>
      <c r="BM3074" s="52" t="s">
        <v>1204</v>
      </c>
      <c r="BN3074" s="51">
        <f t="shared" si="453"/>
        <v>25529.211277654031</v>
      </c>
    </row>
    <row r="3075" spans="59:66" x14ac:dyDescent="0.25">
      <c r="BG3075" s="50" t="str">
        <f t="shared" ref="BG3075:BG3138" si="455">BH3075&amp;BI3075&amp;BL3075</f>
        <v>2022MaioCoréia do Sul</v>
      </c>
      <c r="BH3075" s="2">
        <v>2022</v>
      </c>
      <c r="BI3075" s="55" t="s">
        <v>58</v>
      </c>
      <c r="BJ3075" s="55" t="str">
        <f t="shared" si="454"/>
        <v>Maio/2022</v>
      </c>
      <c r="BK3075" s="2" t="s">
        <v>51</v>
      </c>
      <c r="BL3075" s="2" t="s">
        <v>49</v>
      </c>
      <c r="BM3075" s="52" t="s">
        <v>1204</v>
      </c>
      <c r="BN3075" s="51">
        <f t="shared" ref="BN3075:BN3138" si="456">VLOOKUP(BG3075,AC:AQ,VLOOKUP(BM3075,$BP$2:$BQ$16,2,FALSE),FALSE)</f>
        <v>21089.348446757678</v>
      </c>
    </row>
    <row r="3076" spans="59:66" x14ac:dyDescent="0.25">
      <c r="BG3076" s="50" t="str">
        <f t="shared" si="455"/>
        <v>2022MaioVietnã</v>
      </c>
      <c r="BH3076" s="2">
        <v>2022</v>
      </c>
      <c r="BI3076" s="55" t="s">
        <v>58</v>
      </c>
      <c r="BJ3076" s="55" t="str">
        <f t="shared" ref="BJ3076:BJ3139" si="457">BI3076&amp;"/"&amp;BH3076</f>
        <v>Maio/2022</v>
      </c>
      <c r="BK3076" s="2" t="s">
        <v>51</v>
      </c>
      <c r="BL3076" s="2" t="s">
        <v>47</v>
      </c>
      <c r="BM3076" s="52" t="s">
        <v>1204</v>
      </c>
      <c r="BN3076" s="51">
        <f t="shared" si="456"/>
        <v>16649.485615861326</v>
      </c>
    </row>
    <row r="3077" spans="59:66" x14ac:dyDescent="0.25">
      <c r="BG3077" s="50" t="str">
        <f t="shared" si="455"/>
        <v>2022MaioFilipinas</v>
      </c>
      <c r="BH3077" s="2">
        <v>2022</v>
      </c>
      <c r="BI3077" s="55" t="s">
        <v>58</v>
      </c>
      <c r="BJ3077" s="55" t="str">
        <f t="shared" si="457"/>
        <v>Maio/2022</v>
      </c>
      <c r="BK3077" s="2" t="s">
        <v>51</v>
      </c>
      <c r="BL3077" s="2" t="s">
        <v>48</v>
      </c>
      <c r="BM3077" s="52" t="s">
        <v>1204</v>
      </c>
      <c r="BN3077" s="51">
        <f t="shared" si="456"/>
        <v>19609.394169792227</v>
      </c>
    </row>
    <row r="3078" spans="59:66" x14ac:dyDescent="0.25">
      <c r="BG3078" s="50" t="str">
        <f t="shared" si="455"/>
        <v>2022MaioOutros - Ásia</v>
      </c>
      <c r="BH3078" s="2">
        <v>2022</v>
      </c>
      <c r="BI3078" s="55" t="s">
        <v>58</v>
      </c>
      <c r="BJ3078" s="55" t="str">
        <f t="shared" si="457"/>
        <v>Maio/2022</v>
      </c>
      <c r="BK3078" s="2" t="s">
        <v>51</v>
      </c>
      <c r="BL3078" s="2" t="s">
        <v>1195</v>
      </c>
      <c r="BM3078" s="52" t="s">
        <v>1204</v>
      </c>
      <c r="BN3078" s="51">
        <f t="shared" si="456"/>
        <v>16279.497046619963</v>
      </c>
    </row>
    <row r="3079" spans="59:66" x14ac:dyDescent="0.25">
      <c r="BG3079" s="50" t="str">
        <f t="shared" si="455"/>
        <v>2022JunhoChina</v>
      </c>
      <c r="BH3079" s="2">
        <v>2022</v>
      </c>
      <c r="BI3079" s="55" t="s">
        <v>59</v>
      </c>
      <c r="BJ3079" s="55" t="str">
        <f t="shared" si="457"/>
        <v>Junho/2022</v>
      </c>
      <c r="BK3079" s="2" t="s">
        <v>51</v>
      </c>
      <c r="BL3079" s="2" t="s">
        <v>43</v>
      </c>
      <c r="BM3079" s="52" t="s">
        <v>1204</v>
      </c>
      <c r="BN3079" s="51">
        <f t="shared" si="456"/>
        <v>54388.319678480322</v>
      </c>
    </row>
    <row r="3080" spans="59:66" x14ac:dyDescent="0.25">
      <c r="BG3080" s="50" t="str">
        <f t="shared" si="455"/>
        <v>2022JunhoÍndia</v>
      </c>
      <c r="BH3080" s="2">
        <v>2022</v>
      </c>
      <c r="BI3080" s="55" t="s">
        <v>59</v>
      </c>
      <c r="BJ3080" s="55" t="str">
        <f t="shared" si="457"/>
        <v>Junho/2022</v>
      </c>
      <c r="BK3080" s="2" t="s">
        <v>51</v>
      </c>
      <c r="BL3080" s="2" t="s">
        <v>44</v>
      </c>
      <c r="BM3080" s="52" t="s">
        <v>1204</v>
      </c>
      <c r="BN3080" s="51">
        <f t="shared" si="456"/>
        <v>50318.445416825343</v>
      </c>
    </row>
    <row r="3081" spans="59:66" x14ac:dyDescent="0.25">
      <c r="BG3081" s="50" t="str">
        <f t="shared" si="455"/>
        <v>2022JunhoJapão</v>
      </c>
      <c r="BH3081" s="2">
        <v>2022</v>
      </c>
      <c r="BI3081" s="55" t="s">
        <v>59</v>
      </c>
      <c r="BJ3081" s="55" t="str">
        <f t="shared" si="457"/>
        <v>Junho/2022</v>
      </c>
      <c r="BK3081" s="2" t="s">
        <v>51</v>
      </c>
      <c r="BL3081" s="2" t="s">
        <v>45</v>
      </c>
      <c r="BM3081" s="52" t="s">
        <v>1204</v>
      </c>
      <c r="BN3081" s="51">
        <f t="shared" si="456"/>
        <v>41808.708324274005</v>
      </c>
    </row>
    <row r="3082" spans="59:66" x14ac:dyDescent="0.25">
      <c r="BG3082" s="50" t="str">
        <f t="shared" si="455"/>
        <v>2022JunhoIndonésia</v>
      </c>
      <c r="BH3082" s="2">
        <v>2022</v>
      </c>
      <c r="BI3082" s="55" t="s">
        <v>59</v>
      </c>
      <c r="BJ3082" s="55" t="str">
        <f t="shared" si="457"/>
        <v>Junho/2022</v>
      </c>
      <c r="BK3082" s="2" t="s">
        <v>51</v>
      </c>
      <c r="BL3082" s="2" t="s">
        <v>46</v>
      </c>
      <c r="BM3082" s="52" t="s">
        <v>1204</v>
      </c>
      <c r="BN3082" s="51">
        <f t="shared" si="456"/>
        <v>36628.868354894912</v>
      </c>
    </row>
    <row r="3083" spans="59:66" x14ac:dyDescent="0.25">
      <c r="BG3083" s="50" t="str">
        <f t="shared" si="455"/>
        <v>2022JunhoCoréia do Sul</v>
      </c>
      <c r="BH3083" s="2">
        <v>2022</v>
      </c>
      <c r="BI3083" s="55" t="s">
        <v>59</v>
      </c>
      <c r="BJ3083" s="55" t="str">
        <f t="shared" si="457"/>
        <v>Junho/2022</v>
      </c>
      <c r="BK3083" s="2" t="s">
        <v>51</v>
      </c>
      <c r="BL3083" s="2" t="s">
        <v>49</v>
      </c>
      <c r="BM3083" s="52" t="s">
        <v>1204</v>
      </c>
      <c r="BN3083" s="51">
        <f t="shared" si="456"/>
        <v>32189.00552399856</v>
      </c>
    </row>
    <row r="3084" spans="59:66" x14ac:dyDescent="0.25">
      <c r="BG3084" s="50" t="str">
        <f t="shared" si="455"/>
        <v>2022JunhoVietnã</v>
      </c>
      <c r="BH3084" s="2">
        <v>2022</v>
      </c>
      <c r="BI3084" s="55" t="s">
        <v>59</v>
      </c>
      <c r="BJ3084" s="55" t="str">
        <f t="shared" si="457"/>
        <v>Junho/2022</v>
      </c>
      <c r="BK3084" s="2" t="s">
        <v>51</v>
      </c>
      <c r="BL3084" s="2" t="s">
        <v>47</v>
      </c>
      <c r="BM3084" s="52" t="s">
        <v>1204</v>
      </c>
      <c r="BN3084" s="51">
        <f t="shared" si="456"/>
        <v>27749.142693102211</v>
      </c>
    </row>
    <row r="3085" spans="59:66" x14ac:dyDescent="0.25">
      <c r="BG3085" s="50" t="str">
        <f t="shared" si="455"/>
        <v>2022JunhoFilipinas</v>
      </c>
      <c r="BH3085" s="2">
        <v>2022</v>
      </c>
      <c r="BI3085" s="55" t="s">
        <v>59</v>
      </c>
      <c r="BJ3085" s="55" t="str">
        <f t="shared" si="457"/>
        <v>Junho/2022</v>
      </c>
      <c r="BK3085" s="2" t="s">
        <v>51</v>
      </c>
      <c r="BL3085" s="2" t="s">
        <v>48</v>
      </c>
      <c r="BM3085" s="52" t="s">
        <v>1204</v>
      </c>
      <c r="BN3085" s="51">
        <f t="shared" si="456"/>
        <v>23309.279862205858</v>
      </c>
    </row>
    <row r="3086" spans="59:66" x14ac:dyDescent="0.25">
      <c r="BG3086" s="50" t="str">
        <f t="shared" si="455"/>
        <v>2022JunhoOutros - Ásia</v>
      </c>
      <c r="BH3086" s="2">
        <v>2022</v>
      </c>
      <c r="BI3086" s="55" t="s">
        <v>59</v>
      </c>
      <c r="BJ3086" s="55" t="str">
        <f t="shared" si="457"/>
        <v>Junho/2022</v>
      </c>
      <c r="BK3086" s="2" t="s">
        <v>51</v>
      </c>
      <c r="BL3086" s="2" t="s">
        <v>1195</v>
      </c>
      <c r="BM3086" s="52" t="s">
        <v>1204</v>
      </c>
      <c r="BN3086" s="51">
        <f t="shared" si="456"/>
        <v>128756.02209599424</v>
      </c>
    </row>
    <row r="3087" spans="59:66" x14ac:dyDescent="0.25">
      <c r="BG3087" s="50" t="str">
        <f t="shared" si="455"/>
        <v>2022JulhoChina</v>
      </c>
      <c r="BH3087" s="2">
        <v>2022</v>
      </c>
      <c r="BI3087" s="55" t="s">
        <v>60</v>
      </c>
      <c r="BJ3087" s="55" t="str">
        <f t="shared" si="457"/>
        <v>Julho/2022</v>
      </c>
      <c r="BK3087" s="2" t="s">
        <v>51</v>
      </c>
      <c r="BL3087" s="2" t="s">
        <v>43</v>
      </c>
      <c r="BM3087" s="52" t="s">
        <v>1204</v>
      </c>
      <c r="BN3087" s="51">
        <f t="shared" si="456"/>
        <v>10806123.082105698</v>
      </c>
    </row>
    <row r="3088" spans="59:66" x14ac:dyDescent="0.25">
      <c r="BG3088" s="50" t="str">
        <f t="shared" si="455"/>
        <v>2022JulhoÍndia</v>
      </c>
      <c r="BH3088" s="2">
        <v>2022</v>
      </c>
      <c r="BI3088" s="55" t="s">
        <v>60</v>
      </c>
      <c r="BJ3088" s="55" t="str">
        <f t="shared" si="457"/>
        <v>Julho/2022</v>
      </c>
      <c r="BK3088" s="2" t="s">
        <v>51</v>
      </c>
      <c r="BL3088" s="2" t="s">
        <v>44</v>
      </c>
      <c r="BM3088" s="52" t="s">
        <v>1204</v>
      </c>
      <c r="BN3088" s="51">
        <f t="shared" si="456"/>
        <v>5894248.953875836</v>
      </c>
    </row>
    <row r="3089" spans="59:66" x14ac:dyDescent="0.25">
      <c r="BG3089" s="50" t="str">
        <f t="shared" si="455"/>
        <v>2022JulhoJapão</v>
      </c>
      <c r="BH3089" s="2">
        <v>2022</v>
      </c>
      <c r="BI3089" s="55" t="s">
        <v>60</v>
      </c>
      <c r="BJ3089" s="55" t="str">
        <f t="shared" si="457"/>
        <v>Julho/2022</v>
      </c>
      <c r="BK3089" s="2" t="s">
        <v>51</v>
      </c>
      <c r="BL3089" s="2" t="s">
        <v>45</v>
      </c>
      <c r="BM3089" s="52" t="s">
        <v>1204</v>
      </c>
      <c r="BN3089" s="51">
        <f t="shared" si="456"/>
        <v>3929499.302583891</v>
      </c>
    </row>
    <row r="3090" spans="59:66" x14ac:dyDescent="0.25">
      <c r="BG3090" s="50" t="str">
        <f t="shared" si="455"/>
        <v>2022JulhoIndonésia</v>
      </c>
      <c r="BH3090" s="2">
        <v>2022</v>
      </c>
      <c r="BI3090" s="55" t="s">
        <v>60</v>
      </c>
      <c r="BJ3090" s="55" t="str">
        <f t="shared" si="457"/>
        <v>Julho/2022</v>
      </c>
      <c r="BK3090" s="2" t="s">
        <v>51</v>
      </c>
      <c r="BL3090" s="2" t="s">
        <v>46</v>
      </c>
      <c r="BM3090" s="52" t="s">
        <v>1204</v>
      </c>
      <c r="BN3090" s="51">
        <f t="shared" si="456"/>
        <v>3683905.5961723975</v>
      </c>
    </row>
    <row r="3091" spans="59:66" x14ac:dyDescent="0.25">
      <c r="BG3091" s="50" t="str">
        <f t="shared" si="455"/>
        <v>2022JulhoCoréia do Sul</v>
      </c>
      <c r="BH3091" s="2">
        <v>2022</v>
      </c>
      <c r="BI3091" s="55" t="s">
        <v>60</v>
      </c>
      <c r="BJ3091" s="55" t="str">
        <f t="shared" si="457"/>
        <v>Julho/2022</v>
      </c>
      <c r="BK3091" s="2" t="s">
        <v>51</v>
      </c>
      <c r="BL3091" s="2" t="s">
        <v>49</v>
      </c>
      <c r="BM3091" s="52" t="s">
        <v>1204</v>
      </c>
      <c r="BN3091" s="51">
        <f t="shared" si="456"/>
        <v>2455937.0641149315</v>
      </c>
    </row>
    <row r="3092" spans="59:66" x14ac:dyDescent="0.25">
      <c r="BG3092" s="50" t="str">
        <f t="shared" si="455"/>
        <v>2022JulhoVietnã</v>
      </c>
      <c r="BH3092" s="2">
        <v>2022</v>
      </c>
      <c r="BI3092" s="55" t="s">
        <v>60</v>
      </c>
      <c r="BJ3092" s="55" t="str">
        <f t="shared" si="457"/>
        <v>Julho/2022</v>
      </c>
      <c r="BK3092" s="2" t="s">
        <v>51</v>
      </c>
      <c r="BL3092" s="2" t="s">
        <v>47</v>
      </c>
      <c r="BM3092" s="52" t="s">
        <v>1204</v>
      </c>
      <c r="BN3092" s="51">
        <f t="shared" si="456"/>
        <v>1964749.6512919455</v>
      </c>
    </row>
    <row r="3093" spans="59:66" x14ac:dyDescent="0.25">
      <c r="BG3093" s="50" t="str">
        <f t="shared" si="455"/>
        <v>2022JulhoFilipinas</v>
      </c>
      <c r="BH3093" s="2">
        <v>2022</v>
      </c>
      <c r="BI3093" s="55" t="s">
        <v>60</v>
      </c>
      <c r="BJ3093" s="55" t="str">
        <f t="shared" si="457"/>
        <v>Julho/2022</v>
      </c>
      <c r="BK3093" s="2" t="s">
        <v>51</v>
      </c>
      <c r="BL3093" s="2" t="s">
        <v>48</v>
      </c>
      <c r="BM3093" s="52" t="s">
        <v>1204</v>
      </c>
      <c r="BN3093" s="51">
        <f t="shared" si="456"/>
        <v>1473562.2384689588</v>
      </c>
    </row>
    <row r="3094" spans="59:66" x14ac:dyDescent="0.25">
      <c r="BG3094" s="50" t="str">
        <f t="shared" si="455"/>
        <v>2022JulhoOutros - Ásia</v>
      </c>
      <c r="BH3094" s="2">
        <v>2022</v>
      </c>
      <c r="BI3094" s="55" t="s">
        <v>60</v>
      </c>
      <c r="BJ3094" s="55" t="str">
        <f t="shared" si="457"/>
        <v>Julho/2022</v>
      </c>
      <c r="BK3094" s="2" t="s">
        <v>51</v>
      </c>
      <c r="BL3094" s="2" t="s">
        <v>1195</v>
      </c>
      <c r="BM3094" s="52" t="s">
        <v>1204</v>
      </c>
      <c r="BN3094" s="51">
        <f t="shared" si="456"/>
        <v>2570220.6901026317</v>
      </c>
    </row>
    <row r="3095" spans="59:66" x14ac:dyDescent="0.25">
      <c r="BG3095" s="50" t="str">
        <f t="shared" si="455"/>
        <v>2022AgostoChina</v>
      </c>
      <c r="BH3095" s="2">
        <v>2022</v>
      </c>
      <c r="BI3095" s="55" t="s">
        <v>61</v>
      </c>
      <c r="BJ3095" s="55" t="str">
        <f t="shared" si="457"/>
        <v>Agosto/2022</v>
      </c>
      <c r="BK3095" s="2" t="s">
        <v>51</v>
      </c>
      <c r="BL3095" s="2" t="s">
        <v>43</v>
      </c>
      <c r="BM3095" s="52" t="s">
        <v>1204</v>
      </c>
      <c r="BN3095" s="51">
        <f t="shared" si="456"/>
        <v>11251914.363002986</v>
      </c>
    </row>
    <row r="3096" spans="59:66" x14ac:dyDescent="0.25">
      <c r="BG3096" s="50" t="str">
        <f t="shared" si="455"/>
        <v>2022AgostoÍndia</v>
      </c>
      <c r="BH3096" s="2">
        <v>2022</v>
      </c>
      <c r="BI3096" s="55" t="s">
        <v>61</v>
      </c>
      <c r="BJ3096" s="55" t="str">
        <f t="shared" si="457"/>
        <v>Agosto/2022</v>
      </c>
      <c r="BK3096" s="2" t="s">
        <v>51</v>
      </c>
      <c r="BL3096" s="2" t="s">
        <v>44</v>
      </c>
      <c r="BM3096" s="52" t="s">
        <v>1204</v>
      </c>
      <c r="BN3096" s="51">
        <f t="shared" si="456"/>
        <v>6115170.8494581468</v>
      </c>
    </row>
    <row r="3097" spans="59:66" x14ac:dyDescent="0.25">
      <c r="BG3097" s="50" t="str">
        <f t="shared" si="455"/>
        <v>2022AgostoJapão</v>
      </c>
      <c r="BH3097" s="2">
        <v>2022</v>
      </c>
      <c r="BI3097" s="55" t="s">
        <v>61</v>
      </c>
      <c r="BJ3097" s="55" t="str">
        <f t="shared" si="457"/>
        <v>Agosto/2022</v>
      </c>
      <c r="BK3097" s="2" t="s">
        <v>51</v>
      </c>
      <c r="BL3097" s="2" t="s">
        <v>45</v>
      </c>
      <c r="BM3097" s="52" t="s">
        <v>1204</v>
      </c>
      <c r="BN3097" s="51">
        <f t="shared" si="456"/>
        <v>4158316.1776315388</v>
      </c>
    </row>
    <row r="3098" spans="59:66" x14ac:dyDescent="0.25">
      <c r="BG3098" s="50" t="str">
        <f t="shared" si="455"/>
        <v>2022AgostoIndonésia</v>
      </c>
      <c r="BH3098" s="2">
        <v>2022</v>
      </c>
      <c r="BI3098" s="55" t="s">
        <v>61</v>
      </c>
      <c r="BJ3098" s="55" t="str">
        <f t="shared" si="457"/>
        <v>Agosto/2022</v>
      </c>
      <c r="BK3098" s="2" t="s">
        <v>51</v>
      </c>
      <c r="BL3098" s="2" t="s">
        <v>46</v>
      </c>
      <c r="BM3098" s="52" t="s">
        <v>1204</v>
      </c>
      <c r="BN3098" s="51">
        <f t="shared" si="456"/>
        <v>3913709.3436532142</v>
      </c>
    </row>
    <row r="3099" spans="59:66" x14ac:dyDescent="0.25">
      <c r="BG3099" s="50" t="str">
        <f t="shared" si="455"/>
        <v>2022AgostoCoréia do Sul</v>
      </c>
      <c r="BH3099" s="2">
        <v>2022</v>
      </c>
      <c r="BI3099" s="55" t="s">
        <v>61</v>
      </c>
      <c r="BJ3099" s="55" t="str">
        <f t="shared" si="457"/>
        <v>Agosto/2022</v>
      </c>
      <c r="BK3099" s="2" t="s">
        <v>51</v>
      </c>
      <c r="BL3099" s="2" t="s">
        <v>49</v>
      </c>
      <c r="BM3099" s="52" t="s">
        <v>1204</v>
      </c>
      <c r="BN3099" s="51">
        <f t="shared" si="456"/>
        <v>2568371.7567724213</v>
      </c>
    </row>
    <row r="3100" spans="59:66" x14ac:dyDescent="0.25">
      <c r="BG3100" s="50" t="str">
        <f t="shared" si="455"/>
        <v>2022AgostoVietnã</v>
      </c>
      <c r="BH3100" s="2">
        <v>2022</v>
      </c>
      <c r="BI3100" s="55" t="s">
        <v>61</v>
      </c>
      <c r="BJ3100" s="55" t="str">
        <f t="shared" si="457"/>
        <v>Agosto/2022</v>
      </c>
      <c r="BK3100" s="2" t="s">
        <v>51</v>
      </c>
      <c r="BL3100" s="2" t="s">
        <v>47</v>
      </c>
      <c r="BM3100" s="52" t="s">
        <v>1204</v>
      </c>
      <c r="BN3100" s="51">
        <f t="shared" si="456"/>
        <v>2079158.0888157694</v>
      </c>
    </row>
    <row r="3101" spans="59:66" x14ac:dyDescent="0.25">
      <c r="BG3101" s="50" t="str">
        <f t="shared" si="455"/>
        <v>2022AgostoFilipinas</v>
      </c>
      <c r="BH3101" s="2">
        <v>2022</v>
      </c>
      <c r="BI3101" s="55" t="s">
        <v>61</v>
      </c>
      <c r="BJ3101" s="55" t="str">
        <f t="shared" si="457"/>
        <v>Agosto/2022</v>
      </c>
      <c r="BK3101" s="2" t="s">
        <v>51</v>
      </c>
      <c r="BL3101" s="2" t="s">
        <v>48</v>
      </c>
      <c r="BM3101" s="52" t="s">
        <v>1204</v>
      </c>
      <c r="BN3101" s="51">
        <f t="shared" si="456"/>
        <v>1589944.4208591182</v>
      </c>
    </row>
    <row r="3102" spans="59:66" x14ac:dyDescent="0.25">
      <c r="BG3102" s="50" t="str">
        <f t="shared" si="455"/>
        <v>2022AgostoOutros - Ásia</v>
      </c>
      <c r="BH3102" s="2">
        <v>2022</v>
      </c>
      <c r="BI3102" s="55" t="s">
        <v>61</v>
      </c>
      <c r="BJ3102" s="55" t="str">
        <f t="shared" si="457"/>
        <v>Agosto/2022</v>
      </c>
      <c r="BK3102" s="2" t="s">
        <v>51</v>
      </c>
      <c r="BL3102" s="2" t="s">
        <v>1195</v>
      </c>
      <c r="BM3102" s="52" t="s">
        <v>1204</v>
      </c>
      <c r="BN3102" s="51">
        <f t="shared" si="456"/>
        <v>2526802.7341194563</v>
      </c>
    </row>
    <row r="3103" spans="59:66" x14ac:dyDescent="0.25">
      <c r="BG3103" s="50" t="str">
        <f t="shared" si="455"/>
        <v>2022SetembroChina</v>
      </c>
      <c r="BH3103" s="2">
        <v>2022</v>
      </c>
      <c r="BI3103" s="55" t="s">
        <v>62</v>
      </c>
      <c r="BJ3103" s="55" t="str">
        <f t="shared" si="457"/>
        <v>Setembro/2022</v>
      </c>
      <c r="BK3103" s="2" t="s">
        <v>51</v>
      </c>
      <c r="BL3103" s="2" t="s">
        <v>43</v>
      </c>
      <c r="BM3103" s="52" t="s">
        <v>1204</v>
      </c>
      <c r="BN3103" s="51">
        <f t="shared" si="456"/>
        <v>11710796.555075729</v>
      </c>
    </row>
    <row r="3104" spans="59:66" x14ac:dyDescent="0.25">
      <c r="BG3104" s="50" t="str">
        <f t="shared" si="455"/>
        <v>2022SetembroÍndia</v>
      </c>
      <c r="BH3104" s="2">
        <v>2022</v>
      </c>
      <c r="BI3104" s="55" t="s">
        <v>62</v>
      </c>
      <c r="BJ3104" s="55" t="str">
        <f t="shared" si="457"/>
        <v>Setembro/2022</v>
      </c>
      <c r="BK3104" s="2" t="s">
        <v>51</v>
      </c>
      <c r="BL3104" s="2" t="s">
        <v>44</v>
      </c>
      <c r="BM3104" s="52" t="s">
        <v>1204</v>
      </c>
      <c r="BN3104" s="51">
        <f t="shared" si="456"/>
        <v>6343348.1339993533</v>
      </c>
    </row>
    <row r="3105" spans="59:66" x14ac:dyDescent="0.25">
      <c r="BG3105" s="50" t="str">
        <f t="shared" si="455"/>
        <v>2022SetembroJapão</v>
      </c>
      <c r="BH3105" s="2">
        <v>2022</v>
      </c>
      <c r="BI3105" s="55" t="s">
        <v>62</v>
      </c>
      <c r="BJ3105" s="55" t="str">
        <f t="shared" si="457"/>
        <v>Setembro/2022</v>
      </c>
      <c r="BK3105" s="2" t="s">
        <v>51</v>
      </c>
      <c r="BL3105" s="2" t="s">
        <v>45</v>
      </c>
      <c r="BM3105" s="52" t="s">
        <v>1204</v>
      </c>
      <c r="BN3105" s="51">
        <f t="shared" si="456"/>
        <v>4391548.7081533987</v>
      </c>
    </row>
    <row r="3106" spans="59:66" x14ac:dyDescent="0.25">
      <c r="BG3106" s="50" t="str">
        <f t="shared" si="455"/>
        <v>2022SetembroIndonésia</v>
      </c>
      <c r="BH3106" s="2">
        <v>2022</v>
      </c>
      <c r="BI3106" s="55" t="s">
        <v>62</v>
      </c>
      <c r="BJ3106" s="55" t="str">
        <f t="shared" si="457"/>
        <v>Setembro/2022</v>
      </c>
      <c r="BK3106" s="2" t="s">
        <v>51</v>
      </c>
      <c r="BL3106" s="2" t="s">
        <v>46</v>
      </c>
      <c r="BM3106" s="52" t="s">
        <v>1204</v>
      </c>
      <c r="BN3106" s="51">
        <f t="shared" si="456"/>
        <v>4147573.7799226535</v>
      </c>
    </row>
    <row r="3107" spans="59:66" x14ac:dyDescent="0.25">
      <c r="BG3107" s="50" t="str">
        <f t="shared" si="455"/>
        <v>2022SetembroCoréia do Sul</v>
      </c>
      <c r="BH3107" s="2">
        <v>2022</v>
      </c>
      <c r="BI3107" s="55" t="s">
        <v>62</v>
      </c>
      <c r="BJ3107" s="55" t="str">
        <f t="shared" si="457"/>
        <v>Setembro/2022</v>
      </c>
      <c r="BK3107" s="2" t="s">
        <v>51</v>
      </c>
      <c r="BL3107" s="2" t="s">
        <v>49</v>
      </c>
      <c r="BM3107" s="52" t="s">
        <v>1204</v>
      </c>
      <c r="BN3107" s="51">
        <f t="shared" si="456"/>
        <v>2683724.210538188</v>
      </c>
    </row>
    <row r="3108" spans="59:66" x14ac:dyDescent="0.25">
      <c r="BG3108" s="50" t="str">
        <f t="shared" si="455"/>
        <v>2022SetembroVietnã</v>
      </c>
      <c r="BH3108" s="2">
        <v>2022</v>
      </c>
      <c r="BI3108" s="55" t="s">
        <v>62</v>
      </c>
      <c r="BJ3108" s="55" t="str">
        <f t="shared" si="457"/>
        <v>Setembro/2022</v>
      </c>
      <c r="BK3108" s="2" t="s">
        <v>51</v>
      </c>
      <c r="BL3108" s="2" t="s">
        <v>47</v>
      </c>
      <c r="BM3108" s="52" t="s">
        <v>1204</v>
      </c>
      <c r="BN3108" s="51">
        <f t="shared" si="456"/>
        <v>2195774.3540766989</v>
      </c>
    </row>
    <row r="3109" spans="59:66" x14ac:dyDescent="0.25">
      <c r="BG3109" s="50" t="str">
        <f t="shared" si="455"/>
        <v>2022SetembroFilipinas</v>
      </c>
      <c r="BH3109" s="2">
        <v>2022</v>
      </c>
      <c r="BI3109" s="55" t="s">
        <v>62</v>
      </c>
      <c r="BJ3109" s="55" t="str">
        <f t="shared" si="457"/>
        <v>Setembro/2022</v>
      </c>
      <c r="BK3109" s="2" t="s">
        <v>51</v>
      </c>
      <c r="BL3109" s="2" t="s">
        <v>48</v>
      </c>
      <c r="BM3109" s="52" t="s">
        <v>1204</v>
      </c>
      <c r="BN3109" s="51">
        <f t="shared" si="456"/>
        <v>1707824.4976152102</v>
      </c>
    </row>
    <row r="3110" spans="59:66" x14ac:dyDescent="0.25">
      <c r="BG3110" s="50" t="str">
        <f t="shared" si="455"/>
        <v>2022SetembroOutros - Ásia</v>
      </c>
      <c r="BH3110" s="2">
        <v>2022</v>
      </c>
      <c r="BI3110" s="55" t="s">
        <v>62</v>
      </c>
      <c r="BJ3110" s="55" t="str">
        <f t="shared" si="457"/>
        <v>Setembro/2022</v>
      </c>
      <c r="BK3110" s="2" t="s">
        <v>51</v>
      </c>
      <c r="BL3110" s="2" t="s">
        <v>1195</v>
      </c>
      <c r="BM3110" s="52" t="s">
        <v>1204</v>
      </c>
      <c r="BN3110" s="51">
        <f t="shared" si="456"/>
        <v>2447938.6505277767</v>
      </c>
    </row>
    <row r="3111" spans="59:66" x14ac:dyDescent="0.25">
      <c r="BG3111" s="50" t="str">
        <f t="shared" si="455"/>
        <v>2022OutubroChina</v>
      </c>
      <c r="BH3111" s="2">
        <v>2022</v>
      </c>
      <c r="BI3111" s="55" t="s">
        <v>63</v>
      </c>
      <c r="BJ3111" s="55" t="str">
        <f t="shared" si="457"/>
        <v>Outubro/2022</v>
      </c>
      <c r="BK3111" s="2" t="s">
        <v>51</v>
      </c>
      <c r="BL3111" s="2" t="s">
        <v>43</v>
      </c>
      <c r="BM3111" s="52" t="s">
        <v>1204</v>
      </c>
      <c r="BN3111" s="51">
        <f t="shared" si="456"/>
        <v>12153506.546873385</v>
      </c>
    </row>
    <row r="3112" spans="59:66" x14ac:dyDescent="0.25">
      <c r="BG3112" s="50" t="str">
        <f t="shared" si="455"/>
        <v>2022OutubroÍndia</v>
      </c>
      <c r="BH3112" s="2">
        <v>2022</v>
      </c>
      <c r="BI3112" s="55" t="s">
        <v>63</v>
      </c>
      <c r="BJ3112" s="55" t="str">
        <f t="shared" si="457"/>
        <v>Outubro/2022</v>
      </c>
      <c r="BK3112" s="2" t="s">
        <v>51</v>
      </c>
      <c r="BL3112" s="2" t="s">
        <v>44</v>
      </c>
      <c r="BM3112" s="52" t="s">
        <v>1204</v>
      </c>
      <c r="BN3112" s="51">
        <f t="shared" si="456"/>
        <v>6562893.5353116281</v>
      </c>
    </row>
    <row r="3113" spans="59:66" x14ac:dyDescent="0.25">
      <c r="BG3113" s="50" t="str">
        <f t="shared" si="455"/>
        <v>2022OutubroJapão</v>
      </c>
      <c r="BH3113" s="2">
        <v>2022</v>
      </c>
      <c r="BI3113" s="55" t="s">
        <v>63</v>
      </c>
      <c r="BJ3113" s="55" t="str">
        <f t="shared" si="457"/>
        <v>Outubro/2022</v>
      </c>
      <c r="BK3113" s="2" t="s">
        <v>51</v>
      </c>
      <c r="BL3113" s="2" t="s">
        <v>45</v>
      </c>
      <c r="BM3113" s="52" t="s">
        <v>1204</v>
      </c>
      <c r="BN3113" s="51">
        <f t="shared" si="456"/>
        <v>4618332.4878118867</v>
      </c>
    </row>
    <row r="3114" spans="59:66" x14ac:dyDescent="0.25">
      <c r="BG3114" s="50" t="str">
        <f t="shared" si="455"/>
        <v>2022OutubroIndonésia</v>
      </c>
      <c r="BH3114" s="2">
        <v>2022</v>
      </c>
      <c r="BI3114" s="55" t="s">
        <v>63</v>
      </c>
      <c r="BJ3114" s="55" t="str">
        <f t="shared" si="457"/>
        <v>Outubro/2022</v>
      </c>
      <c r="BK3114" s="2" t="s">
        <v>51</v>
      </c>
      <c r="BL3114" s="2" t="s">
        <v>46</v>
      </c>
      <c r="BM3114" s="52" t="s">
        <v>1204</v>
      </c>
      <c r="BN3114" s="51">
        <f t="shared" si="456"/>
        <v>4375262.3568744194</v>
      </c>
    </row>
    <row r="3115" spans="59:66" x14ac:dyDescent="0.25">
      <c r="BG3115" s="50" t="str">
        <f t="shared" si="455"/>
        <v>2022OutubroCoréia do Sul</v>
      </c>
      <c r="BH3115" s="2">
        <v>2022</v>
      </c>
      <c r="BI3115" s="55" t="s">
        <v>63</v>
      </c>
      <c r="BJ3115" s="55" t="str">
        <f t="shared" si="457"/>
        <v>Outubro/2022</v>
      </c>
      <c r="BK3115" s="2" t="s">
        <v>51</v>
      </c>
      <c r="BL3115" s="2" t="s">
        <v>49</v>
      </c>
      <c r="BM3115" s="52" t="s">
        <v>1204</v>
      </c>
      <c r="BN3115" s="51">
        <f t="shared" si="456"/>
        <v>2795306.5057808775</v>
      </c>
    </row>
    <row r="3116" spans="59:66" x14ac:dyDescent="0.25">
      <c r="BG3116" s="50" t="str">
        <f t="shared" si="455"/>
        <v>2022OutubroVietnã</v>
      </c>
      <c r="BH3116" s="2">
        <v>2022</v>
      </c>
      <c r="BI3116" s="55" t="s">
        <v>63</v>
      </c>
      <c r="BJ3116" s="55" t="str">
        <f t="shared" si="457"/>
        <v>Outubro/2022</v>
      </c>
      <c r="BK3116" s="2" t="s">
        <v>51</v>
      </c>
      <c r="BL3116" s="2" t="s">
        <v>47</v>
      </c>
      <c r="BM3116" s="52" t="s">
        <v>1204</v>
      </c>
      <c r="BN3116" s="51">
        <f t="shared" si="456"/>
        <v>2309166.2439059429</v>
      </c>
    </row>
    <row r="3117" spans="59:66" x14ac:dyDescent="0.25">
      <c r="BG3117" s="50" t="str">
        <f t="shared" si="455"/>
        <v>2022OutubroFilipinas</v>
      </c>
      <c r="BH3117" s="2">
        <v>2022</v>
      </c>
      <c r="BI3117" s="55" t="s">
        <v>63</v>
      </c>
      <c r="BJ3117" s="55" t="str">
        <f t="shared" si="457"/>
        <v>Outubro/2022</v>
      </c>
      <c r="BK3117" s="2" t="s">
        <v>51</v>
      </c>
      <c r="BL3117" s="2" t="s">
        <v>48</v>
      </c>
      <c r="BM3117" s="52" t="s">
        <v>1204</v>
      </c>
      <c r="BN3117" s="51">
        <f t="shared" si="456"/>
        <v>1823025.982031008</v>
      </c>
    </row>
    <row r="3118" spans="59:66" x14ac:dyDescent="0.25">
      <c r="BG3118" s="50" t="str">
        <f t="shared" si="455"/>
        <v>2022OutubroOutros - Ásia</v>
      </c>
      <c r="BH3118" s="2">
        <v>2022</v>
      </c>
      <c r="BI3118" s="55" t="s">
        <v>63</v>
      </c>
      <c r="BJ3118" s="55" t="str">
        <f t="shared" si="457"/>
        <v>Outubro/2022</v>
      </c>
      <c r="BK3118" s="2" t="s">
        <v>51</v>
      </c>
      <c r="BL3118" s="2" t="s">
        <v>1195</v>
      </c>
      <c r="BM3118" s="52" t="s">
        <v>1204</v>
      </c>
      <c r="BN3118" s="51">
        <f t="shared" si="456"/>
        <v>2416176.3869162197</v>
      </c>
    </row>
    <row r="3119" spans="59:66" x14ac:dyDescent="0.25">
      <c r="BG3119" s="50" t="str">
        <f t="shared" si="455"/>
        <v>2022NovembroChina</v>
      </c>
      <c r="BH3119" s="2">
        <v>2022</v>
      </c>
      <c r="BI3119" s="55" t="s">
        <v>64</v>
      </c>
      <c r="BJ3119" s="55" t="str">
        <f t="shared" si="457"/>
        <v>Novembro/2022</v>
      </c>
      <c r="BK3119" s="2" t="s">
        <v>51</v>
      </c>
      <c r="BL3119" s="2" t="s">
        <v>43</v>
      </c>
      <c r="BM3119" s="52" t="s">
        <v>1204</v>
      </c>
      <c r="BN3119" s="51">
        <f t="shared" si="456"/>
        <v>12607828.115112413</v>
      </c>
    </row>
    <row r="3120" spans="59:66" x14ac:dyDescent="0.25">
      <c r="BG3120" s="50" t="str">
        <f t="shared" si="455"/>
        <v>2022NovembroÍndia</v>
      </c>
      <c r="BH3120" s="2">
        <v>2022</v>
      </c>
      <c r="BI3120" s="55" t="s">
        <v>64</v>
      </c>
      <c r="BJ3120" s="55" t="str">
        <f t="shared" si="457"/>
        <v>Novembro/2022</v>
      </c>
      <c r="BK3120" s="2" t="s">
        <v>51</v>
      </c>
      <c r="BL3120" s="2" t="s">
        <v>44</v>
      </c>
      <c r="BM3120" s="52" t="s">
        <v>1204</v>
      </c>
      <c r="BN3120" s="51">
        <f t="shared" si="456"/>
        <v>6788830.523522066</v>
      </c>
    </row>
    <row r="3121" spans="59:66" x14ac:dyDescent="0.25">
      <c r="BG3121" s="50" t="str">
        <f t="shared" si="455"/>
        <v>2022NovembroJapão</v>
      </c>
      <c r="BH3121" s="2">
        <v>2022</v>
      </c>
      <c r="BI3121" s="55" t="s">
        <v>64</v>
      </c>
      <c r="BJ3121" s="55" t="str">
        <f t="shared" si="457"/>
        <v>Novembro/2022</v>
      </c>
      <c r="BK3121" s="2" t="s">
        <v>51</v>
      </c>
      <c r="BL3121" s="2" t="s">
        <v>45</v>
      </c>
      <c r="BM3121" s="52" t="s">
        <v>1204</v>
      </c>
      <c r="BN3121" s="51">
        <f t="shared" si="456"/>
        <v>4849164.6596586201</v>
      </c>
    </row>
    <row r="3122" spans="59:66" x14ac:dyDescent="0.25">
      <c r="BG3122" s="50" t="str">
        <f t="shared" si="455"/>
        <v>2022NovembroIndonésia</v>
      </c>
      <c r="BH3122" s="2">
        <v>2022</v>
      </c>
      <c r="BI3122" s="55" t="s">
        <v>64</v>
      </c>
      <c r="BJ3122" s="55" t="str">
        <f t="shared" si="457"/>
        <v>Novembro/2022</v>
      </c>
      <c r="BK3122" s="2" t="s">
        <v>51</v>
      </c>
      <c r="BL3122" s="2" t="s">
        <v>46</v>
      </c>
      <c r="BM3122" s="52" t="s">
        <v>1204</v>
      </c>
      <c r="BN3122" s="51">
        <f t="shared" si="456"/>
        <v>4606706.4266756894</v>
      </c>
    </row>
    <row r="3123" spans="59:66" x14ac:dyDescent="0.25">
      <c r="BG3123" s="50" t="str">
        <f t="shared" si="455"/>
        <v>2022NovembroCoréia do Sul</v>
      </c>
      <c r="BH3123" s="2">
        <v>2022</v>
      </c>
      <c r="BI3123" s="55" t="s">
        <v>64</v>
      </c>
      <c r="BJ3123" s="55" t="str">
        <f t="shared" si="457"/>
        <v>Novembro/2022</v>
      </c>
      <c r="BK3123" s="2" t="s">
        <v>51</v>
      </c>
      <c r="BL3123" s="2" t="s">
        <v>49</v>
      </c>
      <c r="BM3123" s="52" t="s">
        <v>1204</v>
      </c>
      <c r="BN3123" s="51">
        <f t="shared" si="456"/>
        <v>2909498.795795172</v>
      </c>
    </row>
    <row r="3124" spans="59:66" x14ac:dyDescent="0.25">
      <c r="BG3124" s="50" t="str">
        <f t="shared" si="455"/>
        <v>2022NovembroVietnã</v>
      </c>
      <c r="BH3124" s="2">
        <v>2022</v>
      </c>
      <c r="BI3124" s="55" t="s">
        <v>64</v>
      </c>
      <c r="BJ3124" s="55" t="str">
        <f t="shared" si="457"/>
        <v>Novembro/2022</v>
      </c>
      <c r="BK3124" s="2" t="s">
        <v>51</v>
      </c>
      <c r="BL3124" s="2" t="s">
        <v>47</v>
      </c>
      <c r="BM3124" s="52" t="s">
        <v>1204</v>
      </c>
      <c r="BN3124" s="51">
        <f t="shared" si="456"/>
        <v>2424582.3298293101</v>
      </c>
    </row>
    <row r="3125" spans="59:66" x14ac:dyDescent="0.25">
      <c r="BG3125" s="50" t="str">
        <f t="shared" si="455"/>
        <v>2022NovembroFilipinas</v>
      </c>
      <c r="BH3125" s="2">
        <v>2022</v>
      </c>
      <c r="BI3125" s="55" t="s">
        <v>64</v>
      </c>
      <c r="BJ3125" s="55" t="str">
        <f t="shared" si="457"/>
        <v>Novembro/2022</v>
      </c>
      <c r="BK3125" s="2" t="s">
        <v>51</v>
      </c>
      <c r="BL3125" s="2" t="s">
        <v>48</v>
      </c>
      <c r="BM3125" s="52" t="s">
        <v>1204</v>
      </c>
      <c r="BN3125" s="51">
        <f t="shared" si="456"/>
        <v>1939665.8638634484</v>
      </c>
    </row>
    <row r="3126" spans="59:66" x14ac:dyDescent="0.25">
      <c r="BG3126" s="50" t="str">
        <f t="shared" si="455"/>
        <v>2022NovembroOutros - Ásia</v>
      </c>
      <c r="BH3126" s="2">
        <v>2022</v>
      </c>
      <c r="BI3126" s="55" t="s">
        <v>64</v>
      </c>
      <c r="BJ3126" s="55" t="str">
        <f t="shared" si="457"/>
        <v>Novembro/2022</v>
      </c>
      <c r="BK3126" s="2" t="s">
        <v>51</v>
      </c>
      <c r="BL3126" s="2" t="s">
        <v>1195</v>
      </c>
      <c r="BM3126" s="52" t="s">
        <v>1204</v>
      </c>
      <c r="BN3126" s="51">
        <f t="shared" si="456"/>
        <v>2352534.4866450112</v>
      </c>
    </row>
    <row r="3127" spans="59:66" x14ac:dyDescent="0.25">
      <c r="BG3127" s="50" t="str">
        <f t="shared" si="455"/>
        <v>2022DezembroChina</v>
      </c>
      <c r="BH3127" s="2">
        <v>2022</v>
      </c>
      <c r="BI3127" s="55" t="s">
        <v>65</v>
      </c>
      <c r="BJ3127" s="55" t="str">
        <f t="shared" si="457"/>
        <v>Dezembro/2022</v>
      </c>
      <c r="BK3127" s="2" t="s">
        <v>51</v>
      </c>
      <c r="BL3127" s="2" t="s">
        <v>43</v>
      </c>
      <c r="BM3127" s="52" t="s">
        <v>1204</v>
      </c>
      <c r="BN3127" s="51">
        <f t="shared" si="456"/>
        <v>13049742.099044453</v>
      </c>
    </row>
    <row r="3128" spans="59:66" x14ac:dyDescent="0.25">
      <c r="BG3128" s="50" t="str">
        <f t="shared" si="455"/>
        <v>2022DezembroÍndia</v>
      </c>
      <c r="BH3128" s="2">
        <v>2022</v>
      </c>
      <c r="BI3128" s="55" t="s">
        <v>65</v>
      </c>
      <c r="BJ3128" s="55" t="str">
        <f t="shared" si="457"/>
        <v>Dezembro/2022</v>
      </c>
      <c r="BK3128" s="2" t="s">
        <v>51</v>
      </c>
      <c r="BL3128" s="2" t="s">
        <v>44</v>
      </c>
      <c r="BM3128" s="52" t="s">
        <v>1204</v>
      </c>
      <c r="BN3128" s="51">
        <f t="shared" si="456"/>
        <v>7008194.8309683176</v>
      </c>
    </row>
    <row r="3129" spans="59:66" x14ac:dyDescent="0.25">
      <c r="BG3129" s="50" t="str">
        <f t="shared" si="455"/>
        <v>2022DezembroJapão</v>
      </c>
      <c r="BH3129" s="2">
        <v>2022</v>
      </c>
      <c r="BI3129" s="55" t="s">
        <v>65</v>
      </c>
      <c r="BJ3129" s="55" t="str">
        <f t="shared" si="457"/>
        <v>Dezembro/2022</v>
      </c>
      <c r="BK3129" s="2" t="s">
        <v>51</v>
      </c>
      <c r="BL3129" s="2" t="s">
        <v>45</v>
      </c>
      <c r="BM3129" s="52" t="s">
        <v>1204</v>
      </c>
      <c r="BN3129" s="51">
        <f t="shared" si="456"/>
        <v>5074899.705183954</v>
      </c>
    </row>
    <row r="3130" spans="59:66" x14ac:dyDescent="0.25">
      <c r="BG3130" s="50" t="str">
        <f t="shared" si="455"/>
        <v>2022DezembroIndonésia</v>
      </c>
      <c r="BH3130" s="2">
        <v>2022</v>
      </c>
      <c r="BI3130" s="55" t="s">
        <v>65</v>
      </c>
      <c r="BJ3130" s="55" t="str">
        <f t="shared" si="457"/>
        <v>Dezembro/2022</v>
      </c>
      <c r="BK3130" s="2" t="s">
        <v>51</v>
      </c>
      <c r="BL3130" s="2" t="s">
        <v>46</v>
      </c>
      <c r="BM3130" s="52" t="s">
        <v>1204</v>
      </c>
      <c r="BN3130" s="51">
        <f t="shared" si="456"/>
        <v>4833237.814460909</v>
      </c>
    </row>
    <row r="3131" spans="59:66" x14ac:dyDescent="0.25">
      <c r="BG3131" s="50" t="str">
        <f t="shared" si="455"/>
        <v>2022DezembroCoréia do Sul</v>
      </c>
      <c r="BH3131" s="2">
        <v>2022</v>
      </c>
      <c r="BI3131" s="55" t="s">
        <v>65</v>
      </c>
      <c r="BJ3131" s="55" t="str">
        <f t="shared" si="457"/>
        <v>Dezembro/2022</v>
      </c>
      <c r="BK3131" s="2" t="s">
        <v>51</v>
      </c>
      <c r="BL3131" s="2" t="s">
        <v>49</v>
      </c>
      <c r="BM3131" s="52" t="s">
        <v>1204</v>
      </c>
      <c r="BN3131" s="51">
        <f t="shared" si="456"/>
        <v>3020773.6340380684</v>
      </c>
    </row>
    <row r="3132" spans="59:66" x14ac:dyDescent="0.25">
      <c r="BG3132" s="50" t="str">
        <f t="shared" si="455"/>
        <v>2022DezembroVietnã</v>
      </c>
      <c r="BH3132" s="2">
        <v>2022</v>
      </c>
      <c r="BI3132" s="55" t="s">
        <v>65</v>
      </c>
      <c r="BJ3132" s="55" t="str">
        <f t="shared" si="457"/>
        <v>Dezembro/2022</v>
      </c>
      <c r="BK3132" s="2" t="s">
        <v>51</v>
      </c>
      <c r="BL3132" s="2" t="s">
        <v>47</v>
      </c>
      <c r="BM3132" s="52" t="s">
        <v>1204</v>
      </c>
      <c r="BN3132" s="51">
        <f t="shared" si="456"/>
        <v>2537449.852591977</v>
      </c>
    </row>
    <row r="3133" spans="59:66" x14ac:dyDescent="0.25">
      <c r="BG3133" s="50" t="str">
        <f t="shared" si="455"/>
        <v>2022DezembroFilipinas</v>
      </c>
      <c r="BH3133" s="2">
        <v>2022</v>
      </c>
      <c r="BI3133" s="55" t="s">
        <v>65</v>
      </c>
      <c r="BJ3133" s="55" t="str">
        <f t="shared" si="457"/>
        <v>Dezembro/2022</v>
      </c>
      <c r="BK3133" s="2" t="s">
        <v>51</v>
      </c>
      <c r="BL3133" s="2" t="s">
        <v>48</v>
      </c>
      <c r="BM3133" s="52" t="s">
        <v>1204</v>
      </c>
      <c r="BN3133" s="51">
        <f t="shared" si="456"/>
        <v>2054126.0711458863</v>
      </c>
    </row>
    <row r="3134" spans="59:66" x14ac:dyDescent="0.25">
      <c r="BG3134" s="50" t="str">
        <f t="shared" si="455"/>
        <v>2022DezembroOutros - Ásia</v>
      </c>
      <c r="BH3134" s="2">
        <v>2022</v>
      </c>
      <c r="BI3134" s="55" t="s">
        <v>65</v>
      </c>
      <c r="BJ3134" s="55" t="str">
        <f t="shared" si="457"/>
        <v>Dezembro/2022</v>
      </c>
      <c r="BK3134" s="2" t="s">
        <v>51</v>
      </c>
      <c r="BL3134" s="2" t="s">
        <v>1195</v>
      </c>
      <c r="BM3134" s="52" t="s">
        <v>1204</v>
      </c>
      <c r="BN3134" s="51">
        <f t="shared" si="456"/>
        <v>2325528.3492645249</v>
      </c>
    </row>
    <row r="3135" spans="59:66" x14ac:dyDescent="0.25">
      <c r="BG3135" s="50" t="str">
        <f t="shared" si="455"/>
        <v>2022JaneiroChina</v>
      </c>
      <c r="BH3135" s="2">
        <v>2022</v>
      </c>
      <c r="BI3135" s="55" t="s">
        <v>16</v>
      </c>
      <c r="BJ3135" s="55" t="str">
        <f t="shared" si="457"/>
        <v>Janeiro/2022</v>
      </c>
      <c r="BK3135" s="2" t="s">
        <v>51</v>
      </c>
      <c r="BL3135" s="2" t="s">
        <v>43</v>
      </c>
      <c r="BM3135" s="52" t="s">
        <v>1201</v>
      </c>
      <c r="BN3135" s="51">
        <f t="shared" si="456"/>
        <v>66597942.463445306</v>
      </c>
    </row>
    <row r="3136" spans="59:66" x14ac:dyDescent="0.25">
      <c r="BG3136" s="50" t="str">
        <f t="shared" si="455"/>
        <v>2022JaneiroÍndia</v>
      </c>
      <c r="BH3136" s="2">
        <v>2022</v>
      </c>
      <c r="BI3136" s="55" t="s">
        <v>16</v>
      </c>
      <c r="BJ3136" s="55" t="str">
        <f t="shared" si="457"/>
        <v>Janeiro/2022</v>
      </c>
      <c r="BK3136" s="2" t="s">
        <v>51</v>
      </c>
      <c r="BL3136" s="2" t="s">
        <v>44</v>
      </c>
      <c r="BM3136" s="52" t="s">
        <v>1201</v>
      </c>
      <c r="BN3136" s="51">
        <f t="shared" si="456"/>
        <v>40698742.616549917</v>
      </c>
    </row>
    <row r="3137" spans="59:66" x14ac:dyDescent="0.25">
      <c r="BG3137" s="50" t="str">
        <f t="shared" si="455"/>
        <v>2022JaneiroJapão</v>
      </c>
      <c r="BH3137" s="2">
        <v>2022</v>
      </c>
      <c r="BI3137" s="55" t="s">
        <v>16</v>
      </c>
      <c r="BJ3137" s="55" t="str">
        <f t="shared" si="457"/>
        <v>Janeiro/2022</v>
      </c>
      <c r="BK3137" s="2" t="s">
        <v>51</v>
      </c>
      <c r="BL3137" s="2" t="s">
        <v>45</v>
      </c>
      <c r="BM3137" s="52" t="s">
        <v>1201</v>
      </c>
      <c r="BN3137" s="51">
        <f t="shared" si="456"/>
        <v>22199314.154481769</v>
      </c>
    </row>
    <row r="3138" spans="59:66" x14ac:dyDescent="0.25">
      <c r="BG3138" s="50" t="str">
        <f t="shared" si="455"/>
        <v>2022JaneiroIndonésia</v>
      </c>
      <c r="BH3138" s="2">
        <v>2022</v>
      </c>
      <c r="BI3138" s="55" t="s">
        <v>16</v>
      </c>
      <c r="BJ3138" s="55" t="str">
        <f t="shared" si="457"/>
        <v>Janeiro/2022</v>
      </c>
      <c r="BK3138" s="2" t="s">
        <v>51</v>
      </c>
      <c r="BL3138" s="2" t="s">
        <v>46</v>
      </c>
      <c r="BM3138" s="52" t="s">
        <v>1201</v>
      </c>
      <c r="BN3138" s="51">
        <f t="shared" si="456"/>
        <v>14799542.769654511</v>
      </c>
    </row>
    <row r="3139" spans="59:66" x14ac:dyDescent="0.25">
      <c r="BG3139" s="50" t="str">
        <f t="shared" ref="BG3139:BG3202" si="458">BH3139&amp;BI3139&amp;BL3139</f>
        <v>2022JaneiroCoréia do Sul</v>
      </c>
      <c r="BH3139" s="2">
        <v>2022</v>
      </c>
      <c r="BI3139" s="55" t="s">
        <v>16</v>
      </c>
      <c r="BJ3139" s="55" t="str">
        <f t="shared" si="457"/>
        <v>Janeiro/2022</v>
      </c>
      <c r="BK3139" s="2" t="s">
        <v>51</v>
      </c>
      <c r="BL3139" s="2" t="s">
        <v>49</v>
      </c>
      <c r="BM3139" s="52" t="s">
        <v>1201</v>
      </c>
      <c r="BN3139" s="51">
        <f t="shared" ref="BN3139:BN3202" si="459">VLOOKUP(BG3139,AC:AQ,VLOOKUP(BM3139,$BP$2:$BQ$16,2,FALSE),FALSE)</f>
        <v>11099657.077240884</v>
      </c>
    </row>
    <row r="3140" spans="59:66" x14ac:dyDescent="0.25">
      <c r="BG3140" s="50" t="str">
        <f t="shared" si="458"/>
        <v>2022JaneiroVietnã</v>
      </c>
      <c r="BH3140" s="2">
        <v>2022</v>
      </c>
      <c r="BI3140" s="55" t="s">
        <v>16</v>
      </c>
      <c r="BJ3140" s="55" t="str">
        <f t="shared" ref="BJ3140:BJ3203" si="460">BI3140&amp;"/"&amp;BH3140</f>
        <v>Janeiro/2022</v>
      </c>
      <c r="BK3140" s="2" t="s">
        <v>51</v>
      </c>
      <c r="BL3140" s="2" t="s">
        <v>47</v>
      </c>
      <c r="BM3140" s="52" t="s">
        <v>1201</v>
      </c>
      <c r="BN3140" s="51">
        <f t="shared" si="459"/>
        <v>7399771.3848272553</v>
      </c>
    </row>
    <row r="3141" spans="59:66" x14ac:dyDescent="0.25">
      <c r="BG3141" s="50" t="str">
        <f t="shared" si="458"/>
        <v>2022JaneiroFilipinas</v>
      </c>
      <c r="BH3141" s="2">
        <v>2022</v>
      </c>
      <c r="BI3141" s="55" t="s">
        <v>16</v>
      </c>
      <c r="BJ3141" s="55" t="str">
        <f t="shared" si="460"/>
        <v>Janeiro/2022</v>
      </c>
      <c r="BK3141" s="2" t="s">
        <v>51</v>
      </c>
      <c r="BL3141" s="2" t="s">
        <v>48</v>
      </c>
      <c r="BM3141" s="52" t="s">
        <v>1201</v>
      </c>
      <c r="BN3141" s="51">
        <f t="shared" si="459"/>
        <v>3699885.6924136276</v>
      </c>
    </row>
    <row r="3142" spans="59:66" x14ac:dyDescent="0.25">
      <c r="BG3142" s="50" t="str">
        <f t="shared" si="458"/>
        <v>2022JaneiroOutros - Ásia</v>
      </c>
      <c r="BH3142" s="2">
        <v>2022</v>
      </c>
      <c r="BI3142" s="55" t="s">
        <v>16</v>
      </c>
      <c r="BJ3142" s="55" t="str">
        <f t="shared" si="460"/>
        <v>Janeiro/2022</v>
      </c>
      <c r="BK3142" s="2" t="s">
        <v>51</v>
      </c>
      <c r="BL3142" s="2" t="s">
        <v>1195</v>
      </c>
      <c r="BM3142" s="52" t="s">
        <v>1201</v>
      </c>
      <c r="BN3142" s="51">
        <f t="shared" si="459"/>
        <v>19239405.600550864</v>
      </c>
    </row>
    <row r="3143" spans="59:66" x14ac:dyDescent="0.25">
      <c r="BG3143" s="50" t="str">
        <f t="shared" si="458"/>
        <v>2022FevereiroChina</v>
      </c>
      <c r="BH3143" s="2">
        <v>2022</v>
      </c>
      <c r="BI3143" s="55" t="s">
        <v>55</v>
      </c>
      <c r="BJ3143" s="55" t="str">
        <f t="shared" si="460"/>
        <v>Fevereiro/2022</v>
      </c>
      <c r="BK3143" s="2" t="s">
        <v>51</v>
      </c>
      <c r="BL3143" s="2" t="s">
        <v>43</v>
      </c>
      <c r="BM3143" s="52" t="s">
        <v>1201</v>
      </c>
      <c r="BN3143" s="51">
        <f t="shared" si="459"/>
        <v>70297828.155858934</v>
      </c>
    </row>
    <row r="3144" spans="59:66" x14ac:dyDescent="0.25">
      <c r="BG3144" s="50" t="str">
        <f t="shared" si="458"/>
        <v>2022FevereiroÍndia</v>
      </c>
      <c r="BH3144" s="2">
        <v>2022</v>
      </c>
      <c r="BI3144" s="55" t="s">
        <v>55</v>
      </c>
      <c r="BJ3144" s="55" t="str">
        <f t="shared" si="460"/>
        <v>Fevereiro/2022</v>
      </c>
      <c r="BK3144" s="2" t="s">
        <v>51</v>
      </c>
      <c r="BL3144" s="2" t="s">
        <v>44</v>
      </c>
      <c r="BM3144" s="52" t="s">
        <v>1201</v>
      </c>
      <c r="BN3144" s="51">
        <f t="shared" si="459"/>
        <v>44398628.30896353</v>
      </c>
    </row>
    <row r="3145" spans="59:66" x14ac:dyDescent="0.25">
      <c r="BG3145" s="50" t="str">
        <f t="shared" si="458"/>
        <v>2022FevereiroJapão</v>
      </c>
      <c r="BH3145" s="2">
        <v>2022</v>
      </c>
      <c r="BI3145" s="55" t="s">
        <v>55</v>
      </c>
      <c r="BJ3145" s="55" t="str">
        <f t="shared" si="460"/>
        <v>Fevereiro/2022</v>
      </c>
      <c r="BK3145" s="2" t="s">
        <v>51</v>
      </c>
      <c r="BL3145" s="2" t="s">
        <v>45</v>
      </c>
      <c r="BM3145" s="52" t="s">
        <v>1201</v>
      </c>
      <c r="BN3145" s="51">
        <f t="shared" si="459"/>
        <v>24049257.000688579</v>
      </c>
    </row>
    <row r="3146" spans="59:66" x14ac:dyDescent="0.25">
      <c r="BG3146" s="50" t="str">
        <f t="shared" si="458"/>
        <v>2022FevereiroIndonésia</v>
      </c>
      <c r="BH3146" s="2">
        <v>2022</v>
      </c>
      <c r="BI3146" s="55" t="s">
        <v>55</v>
      </c>
      <c r="BJ3146" s="55" t="str">
        <f t="shared" si="460"/>
        <v>Fevereiro/2022</v>
      </c>
      <c r="BK3146" s="2" t="s">
        <v>51</v>
      </c>
      <c r="BL3146" s="2" t="s">
        <v>46</v>
      </c>
      <c r="BM3146" s="52" t="s">
        <v>1201</v>
      </c>
      <c r="BN3146" s="51">
        <f t="shared" si="459"/>
        <v>16649485.615861326</v>
      </c>
    </row>
    <row r="3147" spans="59:66" x14ac:dyDescent="0.25">
      <c r="BG3147" s="50" t="str">
        <f t="shared" si="458"/>
        <v>2022FevereiroCoréia do Sul</v>
      </c>
      <c r="BH3147" s="2">
        <v>2022</v>
      </c>
      <c r="BI3147" s="55" t="s">
        <v>55</v>
      </c>
      <c r="BJ3147" s="55" t="str">
        <f t="shared" si="460"/>
        <v>Fevereiro/2022</v>
      </c>
      <c r="BK3147" s="2" t="s">
        <v>51</v>
      </c>
      <c r="BL3147" s="2" t="s">
        <v>49</v>
      </c>
      <c r="BM3147" s="52" t="s">
        <v>1201</v>
      </c>
      <c r="BN3147" s="51">
        <f t="shared" si="459"/>
        <v>12949599.923447696</v>
      </c>
    </row>
    <row r="3148" spans="59:66" x14ac:dyDescent="0.25">
      <c r="BG3148" s="50" t="str">
        <f t="shared" si="458"/>
        <v>2022FevereiroVietnã</v>
      </c>
      <c r="BH3148" s="2">
        <v>2022</v>
      </c>
      <c r="BI3148" s="55" t="s">
        <v>55</v>
      </c>
      <c r="BJ3148" s="55" t="str">
        <f t="shared" si="460"/>
        <v>Fevereiro/2022</v>
      </c>
      <c r="BK3148" s="2" t="s">
        <v>51</v>
      </c>
      <c r="BL3148" s="2" t="s">
        <v>47</v>
      </c>
      <c r="BM3148" s="52" t="s">
        <v>1201</v>
      </c>
      <c r="BN3148" s="51">
        <f t="shared" si="459"/>
        <v>8139748.5233099815</v>
      </c>
    </row>
    <row r="3149" spans="59:66" x14ac:dyDescent="0.25">
      <c r="BG3149" s="50" t="str">
        <f t="shared" si="458"/>
        <v>2022FevereiroFilipinas</v>
      </c>
      <c r="BH3149" s="2">
        <v>2022</v>
      </c>
      <c r="BI3149" s="55" t="s">
        <v>55</v>
      </c>
      <c r="BJ3149" s="55" t="str">
        <f t="shared" si="460"/>
        <v>Fevereiro/2022</v>
      </c>
      <c r="BK3149" s="2" t="s">
        <v>51</v>
      </c>
      <c r="BL3149" s="2" t="s">
        <v>48</v>
      </c>
      <c r="BM3149" s="52" t="s">
        <v>1201</v>
      </c>
      <c r="BN3149" s="51">
        <f t="shared" si="459"/>
        <v>4439862.8308963533</v>
      </c>
    </row>
    <row r="3150" spans="59:66" x14ac:dyDescent="0.25">
      <c r="BG3150" s="50" t="str">
        <f t="shared" si="458"/>
        <v>2022FevereiroOutros - Ásia</v>
      </c>
      <c r="BH3150" s="2">
        <v>2022</v>
      </c>
      <c r="BI3150" s="55" t="s">
        <v>55</v>
      </c>
      <c r="BJ3150" s="55" t="str">
        <f t="shared" si="460"/>
        <v>Fevereiro/2022</v>
      </c>
      <c r="BK3150" s="2" t="s">
        <v>51</v>
      </c>
      <c r="BL3150" s="2" t="s">
        <v>1195</v>
      </c>
      <c r="BM3150" s="52" t="s">
        <v>1201</v>
      </c>
      <c r="BN3150" s="51">
        <f t="shared" si="459"/>
        <v>22199314.154481765</v>
      </c>
    </row>
    <row r="3151" spans="59:66" x14ac:dyDescent="0.25">
      <c r="BG3151" s="50" t="str">
        <f t="shared" si="458"/>
        <v>2022MarçoChina</v>
      </c>
      <c r="BH3151" s="2">
        <v>2022</v>
      </c>
      <c r="BI3151" s="55" t="s">
        <v>56</v>
      </c>
      <c r="BJ3151" s="55" t="str">
        <f t="shared" si="460"/>
        <v>Março/2022</v>
      </c>
      <c r="BK3151" s="2" t="s">
        <v>51</v>
      </c>
      <c r="BL3151" s="2" t="s">
        <v>43</v>
      </c>
      <c r="BM3151" s="52" t="s">
        <v>1201</v>
      </c>
      <c r="BN3151" s="51">
        <f t="shared" si="459"/>
        <v>73997713.848272562</v>
      </c>
    </row>
    <row r="3152" spans="59:66" x14ac:dyDescent="0.25">
      <c r="BG3152" s="50" t="str">
        <f t="shared" si="458"/>
        <v>2022MarçoÍndia</v>
      </c>
      <c r="BH3152" s="2">
        <v>2022</v>
      </c>
      <c r="BI3152" s="55" t="s">
        <v>56</v>
      </c>
      <c r="BJ3152" s="55" t="str">
        <f t="shared" si="460"/>
        <v>Março/2022</v>
      </c>
      <c r="BK3152" s="2" t="s">
        <v>51</v>
      </c>
      <c r="BL3152" s="2" t="s">
        <v>44</v>
      </c>
      <c r="BM3152" s="52" t="s">
        <v>1201</v>
      </c>
      <c r="BN3152" s="51">
        <f t="shared" si="459"/>
        <v>48098514.001377165</v>
      </c>
    </row>
    <row r="3153" spans="59:66" x14ac:dyDescent="0.25">
      <c r="BG3153" s="50" t="str">
        <f t="shared" si="458"/>
        <v>2022MarçoJapão</v>
      </c>
      <c r="BH3153" s="2">
        <v>2022</v>
      </c>
      <c r="BI3153" s="55" t="s">
        <v>56</v>
      </c>
      <c r="BJ3153" s="55" t="str">
        <f t="shared" si="460"/>
        <v>Março/2022</v>
      </c>
      <c r="BK3153" s="2" t="s">
        <v>51</v>
      </c>
      <c r="BL3153" s="2" t="s">
        <v>45</v>
      </c>
      <c r="BM3153" s="52" t="s">
        <v>1201</v>
      </c>
      <c r="BN3153" s="51">
        <f t="shared" si="459"/>
        <v>25899199.846895393</v>
      </c>
    </row>
    <row r="3154" spans="59:66" x14ac:dyDescent="0.25">
      <c r="BG3154" s="50" t="str">
        <f t="shared" si="458"/>
        <v>2022MarçoIndonésia</v>
      </c>
      <c r="BH3154" s="2">
        <v>2022</v>
      </c>
      <c r="BI3154" s="55" t="s">
        <v>56</v>
      </c>
      <c r="BJ3154" s="55" t="str">
        <f t="shared" si="460"/>
        <v>Março/2022</v>
      </c>
      <c r="BK3154" s="2" t="s">
        <v>51</v>
      </c>
      <c r="BL3154" s="2" t="s">
        <v>46</v>
      </c>
      <c r="BM3154" s="52" t="s">
        <v>1201</v>
      </c>
      <c r="BN3154" s="51">
        <f t="shared" si="459"/>
        <v>18499428.462068141</v>
      </c>
    </row>
    <row r="3155" spans="59:66" x14ac:dyDescent="0.25">
      <c r="BG3155" s="50" t="str">
        <f t="shared" si="458"/>
        <v>2022MarçoCoréia do Sul</v>
      </c>
      <c r="BH3155" s="2">
        <v>2022</v>
      </c>
      <c r="BI3155" s="55" t="s">
        <v>56</v>
      </c>
      <c r="BJ3155" s="55" t="str">
        <f t="shared" si="460"/>
        <v>Março/2022</v>
      </c>
      <c r="BK3155" s="2" t="s">
        <v>51</v>
      </c>
      <c r="BL3155" s="2" t="s">
        <v>49</v>
      </c>
      <c r="BM3155" s="52" t="s">
        <v>1201</v>
      </c>
      <c r="BN3155" s="51">
        <f t="shared" si="459"/>
        <v>14799542.769654509</v>
      </c>
    </row>
    <row r="3156" spans="59:66" x14ac:dyDescent="0.25">
      <c r="BG3156" s="50" t="str">
        <f t="shared" si="458"/>
        <v>2022MarçoVietnã</v>
      </c>
      <c r="BH3156" s="2">
        <v>2022</v>
      </c>
      <c r="BI3156" s="55" t="s">
        <v>56</v>
      </c>
      <c r="BJ3156" s="55" t="str">
        <f t="shared" si="460"/>
        <v>Março/2022</v>
      </c>
      <c r="BK3156" s="2" t="s">
        <v>51</v>
      </c>
      <c r="BL3156" s="2" t="s">
        <v>47</v>
      </c>
      <c r="BM3156" s="52" t="s">
        <v>1201</v>
      </c>
      <c r="BN3156" s="51">
        <f t="shared" si="459"/>
        <v>8879725.6617927048</v>
      </c>
    </row>
    <row r="3157" spans="59:66" x14ac:dyDescent="0.25">
      <c r="BG3157" s="50" t="str">
        <f t="shared" si="458"/>
        <v>2022MarçoFilipinas</v>
      </c>
      <c r="BH3157" s="2">
        <v>2022</v>
      </c>
      <c r="BI3157" s="55" t="s">
        <v>56</v>
      </c>
      <c r="BJ3157" s="55" t="str">
        <f t="shared" si="460"/>
        <v>Março/2022</v>
      </c>
      <c r="BK3157" s="2" t="s">
        <v>51</v>
      </c>
      <c r="BL3157" s="2" t="s">
        <v>48</v>
      </c>
      <c r="BM3157" s="52" t="s">
        <v>1201</v>
      </c>
      <c r="BN3157" s="51">
        <f t="shared" si="459"/>
        <v>5179839.9693790805</v>
      </c>
    </row>
    <row r="3158" spans="59:66" x14ac:dyDescent="0.25">
      <c r="BG3158" s="50" t="str">
        <f t="shared" si="458"/>
        <v>2022MarçoOutros - Ásia</v>
      </c>
      <c r="BH3158" s="2">
        <v>2022</v>
      </c>
      <c r="BI3158" s="55" t="s">
        <v>56</v>
      </c>
      <c r="BJ3158" s="55" t="str">
        <f t="shared" si="460"/>
        <v>Março/2022</v>
      </c>
      <c r="BK3158" s="2" t="s">
        <v>51</v>
      </c>
      <c r="BL3158" s="2" t="s">
        <v>1195</v>
      </c>
      <c r="BM3158" s="52" t="s">
        <v>1201</v>
      </c>
      <c r="BN3158" s="51">
        <f t="shared" si="459"/>
        <v>25159222.708412666</v>
      </c>
    </row>
    <row r="3159" spans="59:66" x14ac:dyDescent="0.25">
      <c r="BG3159" s="50" t="str">
        <f t="shared" si="458"/>
        <v>2022AbrilChina</v>
      </c>
      <c r="BH3159" s="2">
        <v>2022</v>
      </c>
      <c r="BI3159" s="55" t="s">
        <v>57</v>
      </c>
      <c r="BJ3159" s="55" t="str">
        <f t="shared" si="460"/>
        <v>Abril/2022</v>
      </c>
      <c r="BK3159" s="2" t="s">
        <v>51</v>
      </c>
      <c r="BL3159" s="2" t="s">
        <v>43</v>
      </c>
      <c r="BM3159" s="52" t="s">
        <v>1201</v>
      </c>
      <c r="BN3159" s="51">
        <f t="shared" si="459"/>
        <v>77697599.540686175</v>
      </c>
    </row>
    <row r="3160" spans="59:66" x14ac:dyDescent="0.25">
      <c r="BG3160" s="50" t="str">
        <f t="shared" si="458"/>
        <v>2022AbrilÍndia</v>
      </c>
      <c r="BH3160" s="2">
        <v>2022</v>
      </c>
      <c r="BI3160" s="55" t="s">
        <v>57</v>
      </c>
      <c r="BJ3160" s="55" t="str">
        <f t="shared" si="460"/>
        <v>Abril/2022</v>
      </c>
      <c r="BK3160" s="2" t="s">
        <v>51</v>
      </c>
      <c r="BL3160" s="2" t="s">
        <v>44</v>
      </c>
      <c r="BM3160" s="52" t="s">
        <v>1201</v>
      </c>
      <c r="BN3160" s="51">
        <f t="shared" si="459"/>
        <v>51798399.693790793</v>
      </c>
    </row>
    <row r="3161" spans="59:66" x14ac:dyDescent="0.25">
      <c r="BG3161" s="50" t="str">
        <f t="shared" si="458"/>
        <v>2022AbrilJapão</v>
      </c>
      <c r="BH3161" s="2">
        <v>2022</v>
      </c>
      <c r="BI3161" s="55" t="s">
        <v>57</v>
      </c>
      <c r="BJ3161" s="55" t="str">
        <f t="shared" si="460"/>
        <v>Abril/2022</v>
      </c>
      <c r="BK3161" s="2" t="s">
        <v>51</v>
      </c>
      <c r="BL3161" s="2" t="s">
        <v>45</v>
      </c>
      <c r="BM3161" s="52" t="s">
        <v>1201</v>
      </c>
      <c r="BN3161" s="51">
        <f t="shared" si="459"/>
        <v>27749142.693102211</v>
      </c>
    </row>
    <row r="3162" spans="59:66" x14ac:dyDescent="0.25">
      <c r="BG3162" s="50" t="str">
        <f t="shared" si="458"/>
        <v>2022AbrilIndonésia</v>
      </c>
      <c r="BH3162" s="2">
        <v>2022</v>
      </c>
      <c r="BI3162" s="55" t="s">
        <v>57</v>
      </c>
      <c r="BJ3162" s="55" t="str">
        <f t="shared" si="460"/>
        <v>Abril/2022</v>
      </c>
      <c r="BK3162" s="2" t="s">
        <v>51</v>
      </c>
      <c r="BL3162" s="2" t="s">
        <v>46</v>
      </c>
      <c r="BM3162" s="52" t="s">
        <v>1201</v>
      </c>
      <c r="BN3162" s="51">
        <f t="shared" si="459"/>
        <v>22199314.154481765</v>
      </c>
    </row>
    <row r="3163" spans="59:66" x14ac:dyDescent="0.25">
      <c r="BG3163" s="50" t="str">
        <f t="shared" si="458"/>
        <v>2022AbrilCoréia do Sul</v>
      </c>
      <c r="BH3163" s="2">
        <v>2022</v>
      </c>
      <c r="BI3163" s="55" t="s">
        <v>57</v>
      </c>
      <c r="BJ3163" s="55" t="str">
        <f t="shared" si="460"/>
        <v>Abril/2022</v>
      </c>
      <c r="BK3163" s="2" t="s">
        <v>51</v>
      </c>
      <c r="BL3163" s="2" t="s">
        <v>49</v>
      </c>
      <c r="BM3163" s="52" t="s">
        <v>1201</v>
      </c>
      <c r="BN3163" s="51">
        <f t="shared" si="459"/>
        <v>18499428.462068141</v>
      </c>
    </row>
    <row r="3164" spans="59:66" x14ac:dyDescent="0.25">
      <c r="BG3164" s="50" t="str">
        <f t="shared" si="458"/>
        <v>2022AbrilVietnã</v>
      </c>
      <c r="BH3164" s="2">
        <v>2022</v>
      </c>
      <c r="BI3164" s="55" t="s">
        <v>57</v>
      </c>
      <c r="BJ3164" s="55" t="str">
        <f t="shared" si="460"/>
        <v>Abril/2022</v>
      </c>
      <c r="BK3164" s="2" t="s">
        <v>51</v>
      </c>
      <c r="BL3164" s="2" t="s">
        <v>47</v>
      </c>
      <c r="BM3164" s="52" t="s">
        <v>1201</v>
      </c>
      <c r="BN3164" s="51">
        <f t="shared" si="459"/>
        <v>9619702.8002754319</v>
      </c>
    </row>
    <row r="3165" spans="59:66" x14ac:dyDescent="0.25">
      <c r="BG3165" s="50" t="str">
        <f t="shared" si="458"/>
        <v>2022AbrilFilipinas</v>
      </c>
      <c r="BH3165" s="2">
        <v>2022</v>
      </c>
      <c r="BI3165" s="55" t="s">
        <v>57</v>
      </c>
      <c r="BJ3165" s="55" t="str">
        <f t="shared" si="460"/>
        <v>Abril/2022</v>
      </c>
      <c r="BK3165" s="2" t="s">
        <v>51</v>
      </c>
      <c r="BL3165" s="2" t="s">
        <v>48</v>
      </c>
      <c r="BM3165" s="52" t="s">
        <v>1201</v>
      </c>
      <c r="BN3165" s="51">
        <f t="shared" si="459"/>
        <v>5549828.5386204422</v>
      </c>
    </row>
    <row r="3166" spans="59:66" x14ac:dyDescent="0.25">
      <c r="BG3166" s="50" t="str">
        <f t="shared" si="458"/>
        <v>2022AbrilOutros - Ásia</v>
      </c>
      <c r="BH3166" s="2">
        <v>2022</v>
      </c>
      <c r="BI3166" s="55" t="s">
        <v>57</v>
      </c>
      <c r="BJ3166" s="55" t="str">
        <f t="shared" si="460"/>
        <v>Abril/2022</v>
      </c>
      <c r="BK3166" s="2" t="s">
        <v>51</v>
      </c>
      <c r="BL3166" s="2" t="s">
        <v>1195</v>
      </c>
      <c r="BM3166" s="52" t="s">
        <v>1201</v>
      </c>
      <c r="BN3166" s="51">
        <f t="shared" si="459"/>
        <v>28119131.262343571</v>
      </c>
    </row>
    <row r="3167" spans="59:66" x14ac:dyDescent="0.25">
      <c r="BG3167" s="50" t="str">
        <f t="shared" si="458"/>
        <v>2022MaioChina</v>
      </c>
      <c r="BH3167" s="2">
        <v>2022</v>
      </c>
      <c r="BI3167" s="55" t="s">
        <v>58</v>
      </c>
      <c r="BJ3167" s="55" t="str">
        <f t="shared" si="460"/>
        <v>Maio/2022</v>
      </c>
      <c r="BK3167" s="2" t="s">
        <v>51</v>
      </c>
      <c r="BL3167" s="2" t="s">
        <v>43</v>
      </c>
      <c r="BM3167" s="52" t="s">
        <v>1201</v>
      </c>
      <c r="BN3167" s="51">
        <f t="shared" si="459"/>
        <v>81397485.233099803</v>
      </c>
    </row>
    <row r="3168" spans="59:66" x14ac:dyDescent="0.25">
      <c r="BG3168" s="50" t="str">
        <f t="shared" si="458"/>
        <v>2022MaioÍndia</v>
      </c>
      <c r="BH3168" s="2">
        <v>2022</v>
      </c>
      <c r="BI3168" s="55" t="s">
        <v>58</v>
      </c>
      <c r="BJ3168" s="55" t="str">
        <f t="shared" si="460"/>
        <v>Maio/2022</v>
      </c>
      <c r="BK3168" s="2" t="s">
        <v>51</v>
      </c>
      <c r="BL3168" s="2" t="s">
        <v>44</v>
      </c>
      <c r="BM3168" s="52" t="s">
        <v>1201</v>
      </c>
      <c r="BN3168" s="51">
        <f t="shared" si="459"/>
        <v>55498285.386204414</v>
      </c>
    </row>
    <row r="3169" spans="59:66" x14ac:dyDescent="0.25">
      <c r="BG3169" s="50" t="str">
        <f t="shared" si="458"/>
        <v>2022MaioJapão</v>
      </c>
      <c r="BH3169" s="2">
        <v>2022</v>
      </c>
      <c r="BI3169" s="55" t="s">
        <v>58</v>
      </c>
      <c r="BJ3169" s="55" t="str">
        <f t="shared" si="460"/>
        <v>Maio/2022</v>
      </c>
      <c r="BK3169" s="2" t="s">
        <v>51</v>
      </c>
      <c r="BL3169" s="2" t="s">
        <v>45</v>
      </c>
      <c r="BM3169" s="52" t="s">
        <v>1201</v>
      </c>
      <c r="BN3169" s="51">
        <f t="shared" si="459"/>
        <v>29599085.539309021</v>
      </c>
    </row>
    <row r="3170" spans="59:66" x14ac:dyDescent="0.25">
      <c r="BG3170" s="50" t="str">
        <f t="shared" si="458"/>
        <v>2022MaioIndonésia</v>
      </c>
      <c r="BH3170" s="2">
        <v>2022</v>
      </c>
      <c r="BI3170" s="55" t="s">
        <v>58</v>
      </c>
      <c r="BJ3170" s="55" t="str">
        <f t="shared" si="460"/>
        <v>Maio/2022</v>
      </c>
      <c r="BK3170" s="2" t="s">
        <v>51</v>
      </c>
      <c r="BL3170" s="2" t="s">
        <v>46</v>
      </c>
      <c r="BM3170" s="52" t="s">
        <v>1201</v>
      </c>
      <c r="BN3170" s="51">
        <f t="shared" si="459"/>
        <v>22199314.154481765</v>
      </c>
    </row>
    <row r="3171" spans="59:66" x14ac:dyDescent="0.25">
      <c r="BG3171" s="50" t="str">
        <f t="shared" si="458"/>
        <v>2022MaioCoréia do Sul</v>
      </c>
      <c r="BH3171" s="2">
        <v>2022</v>
      </c>
      <c r="BI3171" s="55" t="s">
        <v>58</v>
      </c>
      <c r="BJ3171" s="55" t="str">
        <f t="shared" si="460"/>
        <v>Maio/2022</v>
      </c>
      <c r="BK3171" s="2" t="s">
        <v>51</v>
      </c>
      <c r="BL3171" s="2" t="s">
        <v>49</v>
      </c>
      <c r="BM3171" s="52" t="s">
        <v>1201</v>
      </c>
      <c r="BN3171" s="51">
        <f t="shared" si="459"/>
        <v>18499428.462068141</v>
      </c>
    </row>
    <row r="3172" spans="59:66" x14ac:dyDescent="0.25">
      <c r="BG3172" s="50" t="str">
        <f t="shared" si="458"/>
        <v>2022MaioVietnã</v>
      </c>
      <c r="BH3172" s="2">
        <v>2022</v>
      </c>
      <c r="BI3172" s="55" t="s">
        <v>58</v>
      </c>
      <c r="BJ3172" s="55" t="str">
        <f t="shared" si="460"/>
        <v>Maio/2022</v>
      </c>
      <c r="BK3172" s="2" t="s">
        <v>51</v>
      </c>
      <c r="BL3172" s="2" t="s">
        <v>47</v>
      </c>
      <c r="BM3172" s="52" t="s">
        <v>1201</v>
      </c>
      <c r="BN3172" s="51">
        <f t="shared" si="459"/>
        <v>10359679.938758157</v>
      </c>
    </row>
    <row r="3173" spans="59:66" x14ac:dyDescent="0.25">
      <c r="BG3173" s="50" t="str">
        <f t="shared" si="458"/>
        <v>2022MaioFilipinas</v>
      </c>
      <c r="BH3173" s="2">
        <v>2022</v>
      </c>
      <c r="BI3173" s="55" t="s">
        <v>58</v>
      </c>
      <c r="BJ3173" s="55" t="str">
        <f t="shared" si="460"/>
        <v>Maio/2022</v>
      </c>
      <c r="BK3173" s="2" t="s">
        <v>51</v>
      </c>
      <c r="BL3173" s="2" t="s">
        <v>48</v>
      </c>
      <c r="BM3173" s="52" t="s">
        <v>1201</v>
      </c>
      <c r="BN3173" s="51">
        <f t="shared" si="459"/>
        <v>5919817.1078618038</v>
      </c>
    </row>
    <row r="3174" spans="59:66" x14ac:dyDescent="0.25">
      <c r="BG3174" s="50" t="str">
        <f t="shared" si="458"/>
        <v>2022MaioOutros - Ásia</v>
      </c>
      <c r="BH3174" s="2">
        <v>2022</v>
      </c>
      <c r="BI3174" s="55" t="s">
        <v>58</v>
      </c>
      <c r="BJ3174" s="55" t="str">
        <f t="shared" si="460"/>
        <v>Maio/2022</v>
      </c>
      <c r="BK3174" s="2" t="s">
        <v>51</v>
      </c>
      <c r="BL3174" s="2" t="s">
        <v>1195</v>
      </c>
      <c r="BM3174" s="52" t="s">
        <v>1201</v>
      </c>
      <c r="BN3174" s="51">
        <f t="shared" si="459"/>
        <v>31079039.816274472</v>
      </c>
    </row>
    <row r="3175" spans="59:66" x14ac:dyDescent="0.25">
      <c r="BG3175" s="50" t="str">
        <f t="shared" si="458"/>
        <v>2022JunhoChina</v>
      </c>
      <c r="BH3175" s="2">
        <v>2022</v>
      </c>
      <c r="BI3175" s="55" t="s">
        <v>59</v>
      </c>
      <c r="BJ3175" s="55" t="str">
        <f t="shared" si="460"/>
        <v>Junho/2022</v>
      </c>
      <c r="BK3175" s="2" t="s">
        <v>51</v>
      </c>
      <c r="BL3175" s="2" t="s">
        <v>43</v>
      </c>
      <c r="BM3175" s="52" t="s">
        <v>1201</v>
      </c>
      <c r="BN3175" s="51">
        <f t="shared" si="459"/>
        <v>85097370.925513446</v>
      </c>
    </row>
    <row r="3176" spans="59:66" x14ac:dyDescent="0.25">
      <c r="BG3176" s="50" t="str">
        <f t="shared" si="458"/>
        <v>2022JunhoÍndia</v>
      </c>
      <c r="BH3176" s="2">
        <v>2022</v>
      </c>
      <c r="BI3176" s="55" t="s">
        <v>59</v>
      </c>
      <c r="BJ3176" s="55" t="str">
        <f t="shared" si="460"/>
        <v>Junho/2022</v>
      </c>
      <c r="BK3176" s="2" t="s">
        <v>51</v>
      </c>
      <c r="BL3176" s="2" t="s">
        <v>44</v>
      </c>
      <c r="BM3176" s="52" t="s">
        <v>1201</v>
      </c>
      <c r="BN3176" s="51">
        <f t="shared" si="459"/>
        <v>59198171.07861805</v>
      </c>
    </row>
    <row r="3177" spans="59:66" x14ac:dyDescent="0.25">
      <c r="BG3177" s="50" t="str">
        <f t="shared" si="458"/>
        <v>2022JunhoJapão</v>
      </c>
      <c r="BH3177" s="2">
        <v>2022</v>
      </c>
      <c r="BI3177" s="55" t="s">
        <v>59</v>
      </c>
      <c r="BJ3177" s="55" t="str">
        <f t="shared" si="460"/>
        <v>Junho/2022</v>
      </c>
      <c r="BK3177" s="2" t="s">
        <v>51</v>
      </c>
      <c r="BL3177" s="2" t="s">
        <v>45</v>
      </c>
      <c r="BM3177" s="52" t="s">
        <v>1201</v>
      </c>
      <c r="BN3177" s="51">
        <f t="shared" si="459"/>
        <v>31449028.385515839</v>
      </c>
    </row>
    <row r="3178" spans="59:66" x14ac:dyDescent="0.25">
      <c r="BG3178" s="50" t="str">
        <f t="shared" si="458"/>
        <v>2022JunhoIndonésia</v>
      </c>
      <c r="BH3178" s="2">
        <v>2022</v>
      </c>
      <c r="BI3178" s="55" t="s">
        <v>59</v>
      </c>
      <c r="BJ3178" s="55" t="str">
        <f t="shared" si="460"/>
        <v>Junho/2022</v>
      </c>
      <c r="BK3178" s="2" t="s">
        <v>51</v>
      </c>
      <c r="BL3178" s="2" t="s">
        <v>46</v>
      </c>
      <c r="BM3178" s="52" t="s">
        <v>1201</v>
      </c>
      <c r="BN3178" s="51">
        <f t="shared" si="459"/>
        <v>24049257.000688583</v>
      </c>
    </row>
    <row r="3179" spans="59:66" x14ac:dyDescent="0.25">
      <c r="BG3179" s="50" t="str">
        <f t="shared" si="458"/>
        <v>2022JunhoCoréia do Sul</v>
      </c>
      <c r="BH3179" s="2">
        <v>2022</v>
      </c>
      <c r="BI3179" s="55" t="s">
        <v>59</v>
      </c>
      <c r="BJ3179" s="55" t="str">
        <f t="shared" si="460"/>
        <v>Junho/2022</v>
      </c>
      <c r="BK3179" s="2" t="s">
        <v>51</v>
      </c>
      <c r="BL3179" s="2" t="s">
        <v>49</v>
      </c>
      <c r="BM3179" s="52" t="s">
        <v>1201</v>
      </c>
      <c r="BN3179" s="51">
        <f t="shared" si="459"/>
        <v>20349371.308274951</v>
      </c>
    </row>
    <row r="3180" spans="59:66" x14ac:dyDescent="0.25">
      <c r="BG3180" s="50" t="str">
        <f t="shared" si="458"/>
        <v>2022JunhoVietnã</v>
      </c>
      <c r="BH3180" s="2">
        <v>2022</v>
      </c>
      <c r="BI3180" s="55" t="s">
        <v>59</v>
      </c>
      <c r="BJ3180" s="55" t="str">
        <f t="shared" si="460"/>
        <v>Junho/2022</v>
      </c>
      <c r="BK3180" s="2" t="s">
        <v>51</v>
      </c>
      <c r="BL3180" s="2" t="s">
        <v>47</v>
      </c>
      <c r="BM3180" s="52" t="s">
        <v>1201</v>
      </c>
      <c r="BN3180" s="51">
        <f t="shared" si="459"/>
        <v>11099657.077240884</v>
      </c>
    </row>
    <row r="3181" spans="59:66" x14ac:dyDescent="0.25">
      <c r="BG3181" s="50" t="str">
        <f t="shared" si="458"/>
        <v>2022JunhoFilipinas</v>
      </c>
      <c r="BH3181" s="2">
        <v>2022</v>
      </c>
      <c r="BI3181" s="55" t="s">
        <v>59</v>
      </c>
      <c r="BJ3181" s="55" t="str">
        <f t="shared" si="460"/>
        <v>Junho/2022</v>
      </c>
      <c r="BK3181" s="2" t="s">
        <v>51</v>
      </c>
      <c r="BL3181" s="2" t="s">
        <v>48</v>
      </c>
      <c r="BM3181" s="52" t="s">
        <v>1201</v>
      </c>
      <c r="BN3181" s="51">
        <f t="shared" si="459"/>
        <v>6289805.6771031674</v>
      </c>
    </row>
    <row r="3182" spans="59:66" x14ac:dyDescent="0.25">
      <c r="BG3182" s="50" t="str">
        <f t="shared" si="458"/>
        <v>2022JunhoOutros - Ásia</v>
      </c>
      <c r="BH3182" s="2">
        <v>2022</v>
      </c>
      <c r="BI3182" s="55" t="s">
        <v>59</v>
      </c>
      <c r="BJ3182" s="55" t="str">
        <f t="shared" si="460"/>
        <v>Junho/2022</v>
      </c>
      <c r="BK3182" s="2" t="s">
        <v>51</v>
      </c>
      <c r="BL3182" s="2" t="s">
        <v>1195</v>
      </c>
      <c r="BM3182" s="52" t="s">
        <v>1201</v>
      </c>
      <c r="BN3182" s="51">
        <f t="shared" si="459"/>
        <v>34038948.37020538</v>
      </c>
    </row>
    <row r="3183" spans="59:66" x14ac:dyDescent="0.25">
      <c r="BG3183" s="50" t="str">
        <f t="shared" si="458"/>
        <v>2022JulhoChina</v>
      </c>
      <c r="BH3183" s="2">
        <v>2022</v>
      </c>
      <c r="BI3183" s="55" t="s">
        <v>60</v>
      </c>
      <c r="BJ3183" s="55" t="str">
        <f t="shared" si="460"/>
        <v>Julho/2022</v>
      </c>
      <c r="BK3183" s="2" t="s">
        <v>51</v>
      </c>
      <c r="BL3183" s="2" t="s">
        <v>43</v>
      </c>
      <c r="BM3183" s="52" t="s">
        <v>1201</v>
      </c>
      <c r="BN3183" s="51">
        <f t="shared" si="459"/>
        <v>2451181.6851842394</v>
      </c>
    </row>
    <row r="3184" spans="59:66" x14ac:dyDescent="0.25">
      <c r="BG3184" s="50" t="str">
        <f t="shared" si="458"/>
        <v>2022JulhoÍndia</v>
      </c>
      <c r="BH3184" s="2">
        <v>2022</v>
      </c>
      <c r="BI3184" s="55" t="s">
        <v>60</v>
      </c>
      <c r="BJ3184" s="55" t="str">
        <f t="shared" si="460"/>
        <v>Julho/2022</v>
      </c>
      <c r="BK3184" s="2" t="s">
        <v>51</v>
      </c>
      <c r="BL3184" s="2" t="s">
        <v>44</v>
      </c>
      <c r="BM3184" s="52" t="s">
        <v>1201</v>
      </c>
      <c r="BN3184" s="51">
        <f t="shared" si="459"/>
        <v>980472.67407369579</v>
      </c>
    </row>
    <row r="3185" spans="59:66" x14ac:dyDescent="0.25">
      <c r="BG3185" s="50" t="str">
        <f t="shared" si="458"/>
        <v>2022JulhoJapão</v>
      </c>
      <c r="BH3185" s="2">
        <v>2022</v>
      </c>
      <c r="BI3185" s="55" t="s">
        <v>60</v>
      </c>
      <c r="BJ3185" s="55" t="str">
        <f t="shared" si="460"/>
        <v>Julho/2022</v>
      </c>
      <c r="BK3185" s="2" t="s">
        <v>51</v>
      </c>
      <c r="BL3185" s="2" t="s">
        <v>45</v>
      </c>
      <c r="BM3185" s="52" t="s">
        <v>1201</v>
      </c>
      <c r="BN3185" s="51">
        <f t="shared" si="459"/>
        <v>490236.33703684789</v>
      </c>
    </row>
    <row r="3186" spans="59:66" x14ac:dyDescent="0.25">
      <c r="BG3186" s="50" t="str">
        <f t="shared" si="458"/>
        <v>2022JulhoIndonésia</v>
      </c>
      <c r="BH3186" s="2">
        <v>2022</v>
      </c>
      <c r="BI3186" s="55" t="s">
        <v>60</v>
      </c>
      <c r="BJ3186" s="55" t="str">
        <f t="shared" si="460"/>
        <v>Julho/2022</v>
      </c>
      <c r="BK3186" s="2" t="s">
        <v>51</v>
      </c>
      <c r="BL3186" s="2" t="s">
        <v>46</v>
      </c>
      <c r="BM3186" s="52" t="s">
        <v>1201</v>
      </c>
      <c r="BN3186" s="51">
        <f t="shared" si="459"/>
        <v>122559.08425921196</v>
      </c>
    </row>
    <row r="3187" spans="59:66" x14ac:dyDescent="0.25">
      <c r="BG3187" s="50" t="str">
        <f t="shared" si="458"/>
        <v>2022JulhoCoréia do Sul</v>
      </c>
      <c r="BH3187" s="2">
        <v>2022</v>
      </c>
      <c r="BI3187" s="55" t="s">
        <v>60</v>
      </c>
      <c r="BJ3187" s="55" t="str">
        <f t="shared" si="460"/>
        <v>Julho/2022</v>
      </c>
      <c r="BK3187" s="2" t="s">
        <v>51</v>
      </c>
      <c r="BL3187" s="2" t="s">
        <v>49</v>
      </c>
      <c r="BM3187" s="52" t="s">
        <v>1201</v>
      </c>
      <c r="BN3187" s="51">
        <f t="shared" si="459"/>
        <v>245118.16851842395</v>
      </c>
    </row>
    <row r="3188" spans="59:66" x14ac:dyDescent="0.25">
      <c r="BG3188" s="50" t="str">
        <f t="shared" si="458"/>
        <v>2022JulhoVietnã</v>
      </c>
      <c r="BH3188" s="2">
        <v>2022</v>
      </c>
      <c r="BI3188" s="55" t="s">
        <v>60</v>
      </c>
      <c r="BJ3188" s="55" t="str">
        <f t="shared" si="460"/>
        <v>Julho/2022</v>
      </c>
      <c r="BK3188" s="2" t="s">
        <v>51</v>
      </c>
      <c r="BL3188" s="2" t="s">
        <v>47</v>
      </c>
      <c r="BM3188" s="52" t="s">
        <v>1201</v>
      </c>
      <c r="BN3188" s="51">
        <f t="shared" si="459"/>
        <v>15319.885532401495</v>
      </c>
    </row>
    <row r="3189" spans="59:66" x14ac:dyDescent="0.25">
      <c r="BG3189" s="50" t="str">
        <f t="shared" si="458"/>
        <v>2022JulhoFilipinas</v>
      </c>
      <c r="BH3189" s="2">
        <v>2022</v>
      </c>
      <c r="BI3189" s="55" t="s">
        <v>60</v>
      </c>
      <c r="BJ3189" s="55" t="str">
        <f t="shared" si="460"/>
        <v>Julho/2022</v>
      </c>
      <c r="BK3189" s="2" t="s">
        <v>51</v>
      </c>
      <c r="BL3189" s="2" t="s">
        <v>48</v>
      </c>
      <c r="BM3189" s="52" t="s">
        <v>1201</v>
      </c>
      <c r="BN3189" s="51">
        <f t="shared" si="459"/>
        <v>61279.542129605979</v>
      </c>
    </row>
    <row r="3190" spans="59:66" x14ac:dyDescent="0.25">
      <c r="BG3190" s="50" t="str">
        <f t="shared" si="458"/>
        <v>2022JulhoOutros - Ásia</v>
      </c>
      <c r="BH3190" s="2">
        <v>2022</v>
      </c>
      <c r="BI3190" s="55" t="s">
        <v>60</v>
      </c>
      <c r="BJ3190" s="55" t="str">
        <f t="shared" si="460"/>
        <v>Julho/2022</v>
      </c>
      <c r="BK3190" s="2" t="s">
        <v>51</v>
      </c>
      <c r="BL3190" s="2" t="s">
        <v>1195</v>
      </c>
      <c r="BM3190" s="52" t="s">
        <v>1201</v>
      </c>
      <c r="BN3190" s="51">
        <f t="shared" si="459"/>
        <v>371491.13184400043</v>
      </c>
    </row>
    <row r="3191" spans="59:66" x14ac:dyDescent="0.25">
      <c r="BG3191" s="50" t="str">
        <f t="shared" si="458"/>
        <v>2022AgostoChina</v>
      </c>
      <c r="BH3191" s="2">
        <v>2022</v>
      </c>
      <c r="BI3191" s="55" t="s">
        <v>61</v>
      </c>
      <c r="BJ3191" s="55" t="str">
        <f t="shared" si="460"/>
        <v>Agosto/2022</v>
      </c>
      <c r="BK3191" s="2" t="s">
        <v>51</v>
      </c>
      <c r="BL3191" s="2" t="s">
        <v>43</v>
      </c>
      <c r="BM3191" s="52" t="s">
        <v>1201</v>
      </c>
      <c r="BN3191" s="51">
        <f t="shared" si="459"/>
        <v>2639194.0943925153</v>
      </c>
    </row>
    <row r="3192" spans="59:66" x14ac:dyDescent="0.25">
      <c r="BG3192" s="50" t="str">
        <f t="shared" si="458"/>
        <v>2022AgostoÍndia</v>
      </c>
      <c r="BH3192" s="2">
        <v>2022</v>
      </c>
      <c r="BI3192" s="55" t="s">
        <v>61</v>
      </c>
      <c r="BJ3192" s="55" t="str">
        <f t="shared" si="460"/>
        <v>Agosto/2022</v>
      </c>
      <c r="BK3192" s="2" t="s">
        <v>51</v>
      </c>
      <c r="BL3192" s="2" t="s">
        <v>44</v>
      </c>
      <c r="BM3192" s="52" t="s">
        <v>1201</v>
      </c>
      <c r="BN3192" s="51">
        <f t="shared" si="459"/>
        <v>1055677.6377570063</v>
      </c>
    </row>
    <row r="3193" spans="59:66" x14ac:dyDescent="0.25">
      <c r="BG3193" s="50" t="str">
        <f t="shared" si="458"/>
        <v>2022AgostoJapão</v>
      </c>
      <c r="BH3193" s="2">
        <v>2022</v>
      </c>
      <c r="BI3193" s="55" t="s">
        <v>61</v>
      </c>
      <c r="BJ3193" s="55" t="str">
        <f t="shared" si="460"/>
        <v>Agosto/2022</v>
      </c>
      <c r="BK3193" s="2" t="s">
        <v>51</v>
      </c>
      <c r="BL3193" s="2" t="s">
        <v>45</v>
      </c>
      <c r="BM3193" s="52" t="s">
        <v>1201</v>
      </c>
      <c r="BN3193" s="51">
        <f t="shared" si="459"/>
        <v>527838.81887850305</v>
      </c>
    </row>
    <row r="3194" spans="59:66" x14ac:dyDescent="0.25">
      <c r="BG3194" s="50" t="str">
        <f t="shared" si="458"/>
        <v>2022AgostoIndonésia</v>
      </c>
      <c r="BH3194" s="2">
        <v>2022</v>
      </c>
      <c r="BI3194" s="55" t="s">
        <v>61</v>
      </c>
      <c r="BJ3194" s="55" t="str">
        <f t="shared" si="460"/>
        <v>Agosto/2022</v>
      </c>
      <c r="BK3194" s="2" t="s">
        <v>51</v>
      </c>
      <c r="BL3194" s="2" t="s">
        <v>46</v>
      </c>
      <c r="BM3194" s="52" t="s">
        <v>1201</v>
      </c>
      <c r="BN3194" s="51">
        <f t="shared" si="459"/>
        <v>131959.70471962579</v>
      </c>
    </row>
    <row r="3195" spans="59:66" x14ac:dyDescent="0.25">
      <c r="BG3195" s="50" t="str">
        <f t="shared" si="458"/>
        <v>2022AgostoCoréia do Sul</v>
      </c>
      <c r="BH3195" s="2">
        <v>2022</v>
      </c>
      <c r="BI3195" s="55" t="s">
        <v>61</v>
      </c>
      <c r="BJ3195" s="55" t="str">
        <f t="shared" si="460"/>
        <v>Agosto/2022</v>
      </c>
      <c r="BK3195" s="2" t="s">
        <v>51</v>
      </c>
      <c r="BL3195" s="2" t="s">
        <v>49</v>
      </c>
      <c r="BM3195" s="52" t="s">
        <v>1201</v>
      </c>
      <c r="BN3195" s="51">
        <f t="shared" si="459"/>
        <v>263919.40943925153</v>
      </c>
    </row>
    <row r="3196" spans="59:66" x14ac:dyDescent="0.25">
      <c r="BG3196" s="50" t="str">
        <f t="shared" si="458"/>
        <v>2022AgostoVietnã</v>
      </c>
      <c r="BH3196" s="2">
        <v>2022</v>
      </c>
      <c r="BI3196" s="55" t="s">
        <v>61</v>
      </c>
      <c r="BJ3196" s="55" t="str">
        <f t="shared" si="460"/>
        <v>Agosto/2022</v>
      </c>
      <c r="BK3196" s="2" t="s">
        <v>51</v>
      </c>
      <c r="BL3196" s="2" t="s">
        <v>47</v>
      </c>
      <c r="BM3196" s="52" t="s">
        <v>1201</v>
      </c>
      <c r="BN3196" s="51">
        <f t="shared" si="459"/>
        <v>16494.963089953224</v>
      </c>
    </row>
    <row r="3197" spans="59:66" x14ac:dyDescent="0.25">
      <c r="BG3197" s="50" t="str">
        <f t="shared" si="458"/>
        <v>2022AgostoFilipinas</v>
      </c>
      <c r="BH3197" s="2">
        <v>2022</v>
      </c>
      <c r="BI3197" s="55" t="s">
        <v>61</v>
      </c>
      <c r="BJ3197" s="55" t="str">
        <f t="shared" si="460"/>
        <v>Agosto/2022</v>
      </c>
      <c r="BK3197" s="2" t="s">
        <v>51</v>
      </c>
      <c r="BL3197" s="2" t="s">
        <v>48</v>
      </c>
      <c r="BM3197" s="52" t="s">
        <v>1201</v>
      </c>
      <c r="BN3197" s="51">
        <f t="shared" si="459"/>
        <v>65979.852359812896</v>
      </c>
    </row>
    <row r="3198" spans="59:66" x14ac:dyDescent="0.25">
      <c r="BG3198" s="50" t="str">
        <f t="shared" si="458"/>
        <v>2022AgostoOutros - Ásia</v>
      </c>
      <c r="BH3198" s="2">
        <v>2022</v>
      </c>
      <c r="BI3198" s="55" t="s">
        <v>61</v>
      </c>
      <c r="BJ3198" s="55" t="str">
        <f t="shared" si="460"/>
        <v>Agosto/2022</v>
      </c>
      <c r="BK3198" s="2" t="s">
        <v>51</v>
      </c>
      <c r="BL3198" s="2" t="s">
        <v>1195</v>
      </c>
      <c r="BM3198" s="52" t="s">
        <v>1201</v>
      </c>
      <c r="BN3198" s="51">
        <f t="shared" si="459"/>
        <v>374998.20712593058</v>
      </c>
    </row>
    <row r="3199" spans="59:66" x14ac:dyDescent="0.25">
      <c r="BG3199" s="50" t="str">
        <f t="shared" si="458"/>
        <v>2022SetembroChina</v>
      </c>
      <c r="BH3199" s="2">
        <v>2022</v>
      </c>
      <c r="BI3199" s="55" t="s">
        <v>62</v>
      </c>
      <c r="BJ3199" s="55" t="str">
        <f t="shared" si="460"/>
        <v>Setembro/2022</v>
      </c>
      <c r="BK3199" s="2" t="s">
        <v>51</v>
      </c>
      <c r="BL3199" s="2" t="s">
        <v>43</v>
      </c>
      <c r="BM3199" s="52" t="s">
        <v>1201</v>
      </c>
      <c r="BN3199" s="51">
        <f t="shared" si="459"/>
        <v>2830851.186612559</v>
      </c>
    </row>
    <row r="3200" spans="59:66" x14ac:dyDescent="0.25">
      <c r="BG3200" s="50" t="str">
        <f t="shared" si="458"/>
        <v>2022SetembroÍndia</v>
      </c>
      <c r="BH3200" s="2">
        <v>2022</v>
      </c>
      <c r="BI3200" s="55" t="s">
        <v>62</v>
      </c>
      <c r="BJ3200" s="55" t="str">
        <f t="shared" si="460"/>
        <v>Setembro/2022</v>
      </c>
      <c r="BK3200" s="2" t="s">
        <v>51</v>
      </c>
      <c r="BL3200" s="2" t="s">
        <v>44</v>
      </c>
      <c r="BM3200" s="52" t="s">
        <v>1201</v>
      </c>
      <c r="BN3200" s="51">
        <f t="shared" si="459"/>
        <v>1132340.4746450235</v>
      </c>
    </row>
    <row r="3201" spans="59:66" x14ac:dyDescent="0.25">
      <c r="BG3201" s="50" t="str">
        <f t="shared" si="458"/>
        <v>2022SetembroJapão</v>
      </c>
      <c r="BH3201" s="2">
        <v>2022</v>
      </c>
      <c r="BI3201" s="55" t="s">
        <v>62</v>
      </c>
      <c r="BJ3201" s="55" t="str">
        <f t="shared" si="460"/>
        <v>Setembro/2022</v>
      </c>
      <c r="BK3201" s="2" t="s">
        <v>51</v>
      </c>
      <c r="BL3201" s="2" t="s">
        <v>45</v>
      </c>
      <c r="BM3201" s="52" t="s">
        <v>1201</v>
      </c>
      <c r="BN3201" s="51">
        <f t="shared" si="459"/>
        <v>566170.23732251173</v>
      </c>
    </row>
    <row r="3202" spans="59:66" x14ac:dyDescent="0.25">
      <c r="BG3202" s="50" t="str">
        <f t="shared" si="458"/>
        <v>2022SetembroIndonésia</v>
      </c>
      <c r="BH3202" s="2">
        <v>2022</v>
      </c>
      <c r="BI3202" s="55" t="s">
        <v>62</v>
      </c>
      <c r="BJ3202" s="55" t="str">
        <f t="shared" si="460"/>
        <v>Setembro/2022</v>
      </c>
      <c r="BK3202" s="2" t="s">
        <v>51</v>
      </c>
      <c r="BL3202" s="2" t="s">
        <v>46</v>
      </c>
      <c r="BM3202" s="52" t="s">
        <v>1201</v>
      </c>
      <c r="BN3202" s="51">
        <f t="shared" si="459"/>
        <v>141542.55933062793</v>
      </c>
    </row>
    <row r="3203" spans="59:66" x14ac:dyDescent="0.25">
      <c r="BG3203" s="50" t="str">
        <f t="shared" ref="BG3203:BG3266" si="461">BH3203&amp;BI3203&amp;BL3203</f>
        <v>2022SetembroCoréia do Sul</v>
      </c>
      <c r="BH3203" s="2">
        <v>2022</v>
      </c>
      <c r="BI3203" s="55" t="s">
        <v>62</v>
      </c>
      <c r="BJ3203" s="55" t="str">
        <f t="shared" si="460"/>
        <v>Setembro/2022</v>
      </c>
      <c r="BK3203" s="2" t="s">
        <v>51</v>
      </c>
      <c r="BL3203" s="2" t="s">
        <v>49</v>
      </c>
      <c r="BM3203" s="52" t="s">
        <v>1201</v>
      </c>
      <c r="BN3203" s="51">
        <f t="shared" ref="BN3203:BN3266" si="462">VLOOKUP(BG3203,AC:AQ,VLOOKUP(BM3203,$BP$2:$BQ$16,2,FALSE),FALSE)</f>
        <v>283085.11866125581</v>
      </c>
    </row>
    <row r="3204" spans="59:66" x14ac:dyDescent="0.25">
      <c r="BG3204" s="50" t="str">
        <f t="shared" si="461"/>
        <v>2022SetembroVietnã</v>
      </c>
      <c r="BH3204" s="2">
        <v>2022</v>
      </c>
      <c r="BI3204" s="55" t="s">
        <v>62</v>
      </c>
      <c r="BJ3204" s="55" t="str">
        <f t="shared" ref="BJ3204:BJ3267" si="463">BI3204&amp;"/"&amp;BH3204</f>
        <v>Setembro/2022</v>
      </c>
      <c r="BK3204" s="2" t="s">
        <v>51</v>
      </c>
      <c r="BL3204" s="2" t="s">
        <v>47</v>
      </c>
      <c r="BM3204" s="52" t="s">
        <v>1201</v>
      </c>
      <c r="BN3204" s="51">
        <f t="shared" si="462"/>
        <v>17692.819916328492</v>
      </c>
    </row>
    <row r="3205" spans="59:66" x14ac:dyDescent="0.25">
      <c r="BG3205" s="50" t="str">
        <f t="shared" si="461"/>
        <v>2022SetembroFilipinas</v>
      </c>
      <c r="BH3205" s="2">
        <v>2022</v>
      </c>
      <c r="BI3205" s="55" t="s">
        <v>62</v>
      </c>
      <c r="BJ3205" s="55" t="str">
        <f t="shared" si="463"/>
        <v>Setembro/2022</v>
      </c>
      <c r="BK3205" s="2" t="s">
        <v>51</v>
      </c>
      <c r="BL3205" s="2" t="s">
        <v>48</v>
      </c>
      <c r="BM3205" s="52" t="s">
        <v>1201</v>
      </c>
      <c r="BN3205" s="51">
        <f t="shared" si="462"/>
        <v>70771.279665313967</v>
      </c>
    </row>
    <row r="3206" spans="59:66" x14ac:dyDescent="0.25">
      <c r="BG3206" s="50" t="str">
        <f t="shared" si="461"/>
        <v>2022SetembroOutros - Ásia</v>
      </c>
      <c r="BH3206" s="2">
        <v>2022</v>
      </c>
      <c r="BI3206" s="55" t="s">
        <v>62</v>
      </c>
      <c r="BJ3206" s="55" t="str">
        <f t="shared" si="463"/>
        <v>Setembro/2022</v>
      </c>
      <c r="BK3206" s="2" t="s">
        <v>51</v>
      </c>
      <c r="BL3206" s="2" t="s">
        <v>1195</v>
      </c>
      <c r="BM3206" s="52" t="s">
        <v>1201</v>
      </c>
      <c r="BN3206" s="51">
        <f t="shared" si="462"/>
        <v>372013.19079315179</v>
      </c>
    </row>
    <row r="3207" spans="59:66" x14ac:dyDescent="0.25">
      <c r="BG3207" s="50" t="str">
        <f t="shared" si="461"/>
        <v>2022OutubroChina</v>
      </c>
      <c r="BH3207" s="2">
        <v>2022</v>
      </c>
      <c r="BI3207" s="55" t="s">
        <v>63</v>
      </c>
      <c r="BJ3207" s="55" t="str">
        <f t="shared" si="463"/>
        <v>Outubro/2022</v>
      </c>
      <c r="BK3207" s="2" t="s">
        <v>51</v>
      </c>
      <c r="BL3207" s="2" t="s">
        <v>43</v>
      </c>
      <c r="BM3207" s="52" t="s">
        <v>1201</v>
      </c>
      <c r="BN3207" s="51">
        <f t="shared" si="462"/>
        <v>3019082.572348942</v>
      </c>
    </row>
    <row r="3208" spans="59:66" x14ac:dyDescent="0.25">
      <c r="BG3208" s="50" t="str">
        <f t="shared" si="461"/>
        <v>2022OutubroÍndia</v>
      </c>
      <c r="BH3208" s="2">
        <v>2022</v>
      </c>
      <c r="BI3208" s="55" t="s">
        <v>63</v>
      </c>
      <c r="BJ3208" s="55" t="str">
        <f t="shared" si="463"/>
        <v>Outubro/2022</v>
      </c>
      <c r="BK3208" s="2" t="s">
        <v>51</v>
      </c>
      <c r="BL3208" s="2" t="s">
        <v>44</v>
      </c>
      <c r="BM3208" s="52" t="s">
        <v>1201</v>
      </c>
      <c r="BN3208" s="51">
        <f t="shared" si="462"/>
        <v>1207633.0289395768</v>
      </c>
    </row>
    <row r="3209" spans="59:66" x14ac:dyDescent="0.25">
      <c r="BG3209" s="50" t="str">
        <f t="shared" si="461"/>
        <v>2022OutubroJapão</v>
      </c>
      <c r="BH3209" s="2">
        <v>2022</v>
      </c>
      <c r="BI3209" s="55" t="s">
        <v>63</v>
      </c>
      <c r="BJ3209" s="55" t="str">
        <f t="shared" si="463"/>
        <v>Outubro/2022</v>
      </c>
      <c r="BK3209" s="2" t="s">
        <v>51</v>
      </c>
      <c r="BL3209" s="2" t="s">
        <v>45</v>
      </c>
      <c r="BM3209" s="52" t="s">
        <v>1201</v>
      </c>
      <c r="BN3209" s="51">
        <f t="shared" si="462"/>
        <v>603816.51446978841</v>
      </c>
    </row>
    <row r="3210" spans="59:66" x14ac:dyDescent="0.25">
      <c r="BG3210" s="50" t="str">
        <f t="shared" si="461"/>
        <v>2022OutubroIndonésia</v>
      </c>
      <c r="BH3210" s="2">
        <v>2022</v>
      </c>
      <c r="BI3210" s="55" t="s">
        <v>63</v>
      </c>
      <c r="BJ3210" s="55" t="str">
        <f t="shared" si="463"/>
        <v>Outubro/2022</v>
      </c>
      <c r="BK3210" s="2" t="s">
        <v>51</v>
      </c>
      <c r="BL3210" s="2" t="s">
        <v>46</v>
      </c>
      <c r="BM3210" s="52" t="s">
        <v>1201</v>
      </c>
      <c r="BN3210" s="51">
        <f t="shared" si="462"/>
        <v>150954.1286174471</v>
      </c>
    </row>
    <row r="3211" spans="59:66" x14ac:dyDescent="0.25">
      <c r="BG3211" s="50" t="str">
        <f t="shared" si="461"/>
        <v>2022OutubroCoréia do Sul</v>
      </c>
      <c r="BH3211" s="2">
        <v>2022</v>
      </c>
      <c r="BI3211" s="55" t="s">
        <v>63</v>
      </c>
      <c r="BJ3211" s="55" t="str">
        <f t="shared" si="463"/>
        <v>Outubro/2022</v>
      </c>
      <c r="BK3211" s="2" t="s">
        <v>51</v>
      </c>
      <c r="BL3211" s="2" t="s">
        <v>49</v>
      </c>
      <c r="BM3211" s="52" t="s">
        <v>1201</v>
      </c>
      <c r="BN3211" s="51">
        <f t="shared" si="462"/>
        <v>301908.25723489415</v>
      </c>
    </row>
    <row r="3212" spans="59:66" x14ac:dyDescent="0.25">
      <c r="BG3212" s="50" t="str">
        <f t="shared" si="461"/>
        <v>2022OutubroVietnã</v>
      </c>
      <c r="BH3212" s="2">
        <v>2022</v>
      </c>
      <c r="BI3212" s="55" t="s">
        <v>63</v>
      </c>
      <c r="BJ3212" s="55" t="str">
        <f t="shared" si="463"/>
        <v>Outubro/2022</v>
      </c>
      <c r="BK3212" s="2" t="s">
        <v>51</v>
      </c>
      <c r="BL3212" s="2" t="s">
        <v>47</v>
      </c>
      <c r="BM3212" s="52" t="s">
        <v>1201</v>
      </c>
      <c r="BN3212" s="51">
        <f t="shared" si="462"/>
        <v>18869.266077180884</v>
      </c>
    </row>
    <row r="3213" spans="59:66" x14ac:dyDescent="0.25">
      <c r="BG3213" s="50" t="str">
        <f t="shared" si="461"/>
        <v>2022OutubroFilipinas</v>
      </c>
      <c r="BH3213" s="2">
        <v>2022</v>
      </c>
      <c r="BI3213" s="55" t="s">
        <v>63</v>
      </c>
      <c r="BJ3213" s="55" t="str">
        <f t="shared" si="463"/>
        <v>Outubro/2022</v>
      </c>
      <c r="BK3213" s="2" t="s">
        <v>51</v>
      </c>
      <c r="BL3213" s="2" t="s">
        <v>48</v>
      </c>
      <c r="BM3213" s="52" t="s">
        <v>1201</v>
      </c>
      <c r="BN3213" s="51">
        <f t="shared" si="462"/>
        <v>75477.064308723537</v>
      </c>
    </row>
    <row r="3214" spans="59:66" x14ac:dyDescent="0.25">
      <c r="BG3214" s="50" t="str">
        <f t="shared" si="461"/>
        <v>2022OutubroOutros - Ásia</v>
      </c>
      <c r="BH3214" s="2">
        <v>2022</v>
      </c>
      <c r="BI3214" s="55" t="s">
        <v>63</v>
      </c>
      <c r="BJ3214" s="55" t="str">
        <f t="shared" si="463"/>
        <v>Outubro/2022</v>
      </c>
      <c r="BK3214" s="2" t="s">
        <v>51</v>
      </c>
      <c r="BL3214" s="2" t="s">
        <v>1195</v>
      </c>
      <c r="BM3214" s="52" t="s">
        <v>1201</v>
      </c>
      <c r="BN3214" s="51">
        <f t="shared" si="462"/>
        <v>375130.21413439367</v>
      </c>
    </row>
    <row r="3215" spans="59:66" x14ac:dyDescent="0.25">
      <c r="BG3215" s="50" t="str">
        <f t="shared" si="461"/>
        <v>2022NovembroChina</v>
      </c>
      <c r="BH3215" s="2">
        <v>2022</v>
      </c>
      <c r="BI3215" s="55" t="s">
        <v>64</v>
      </c>
      <c r="BJ3215" s="55" t="str">
        <f t="shared" si="463"/>
        <v>Novembro/2022</v>
      </c>
      <c r="BK3215" s="2" t="s">
        <v>51</v>
      </c>
      <c r="BL3215" s="2" t="s">
        <v>43</v>
      </c>
      <c r="BM3215" s="52" t="s">
        <v>1201</v>
      </c>
      <c r="BN3215" s="51">
        <f t="shared" si="462"/>
        <v>3210590.4061430874</v>
      </c>
    </row>
    <row r="3216" spans="59:66" x14ac:dyDescent="0.25">
      <c r="BG3216" s="50" t="str">
        <f t="shared" si="461"/>
        <v>2022NovembroÍndia</v>
      </c>
      <c r="BH3216" s="2">
        <v>2022</v>
      </c>
      <c r="BI3216" s="55" t="s">
        <v>64</v>
      </c>
      <c r="BJ3216" s="55" t="str">
        <f t="shared" si="463"/>
        <v>Novembro/2022</v>
      </c>
      <c r="BK3216" s="2" t="s">
        <v>51</v>
      </c>
      <c r="BL3216" s="2" t="s">
        <v>44</v>
      </c>
      <c r="BM3216" s="52" t="s">
        <v>1201</v>
      </c>
      <c r="BN3216" s="51">
        <f t="shared" si="462"/>
        <v>1284236.1624572349</v>
      </c>
    </row>
    <row r="3217" spans="59:66" x14ac:dyDescent="0.25">
      <c r="BG3217" s="50" t="str">
        <f t="shared" si="461"/>
        <v>2022NovembroJapão</v>
      </c>
      <c r="BH3217" s="2">
        <v>2022</v>
      </c>
      <c r="BI3217" s="55" t="s">
        <v>64</v>
      </c>
      <c r="BJ3217" s="55" t="str">
        <f t="shared" si="463"/>
        <v>Novembro/2022</v>
      </c>
      <c r="BK3217" s="2" t="s">
        <v>51</v>
      </c>
      <c r="BL3217" s="2" t="s">
        <v>45</v>
      </c>
      <c r="BM3217" s="52" t="s">
        <v>1201</v>
      </c>
      <c r="BN3217" s="51">
        <f t="shared" si="462"/>
        <v>642118.08122861758</v>
      </c>
    </row>
    <row r="3218" spans="59:66" x14ac:dyDescent="0.25">
      <c r="BG3218" s="50" t="str">
        <f t="shared" si="461"/>
        <v>2022NovembroIndonésia</v>
      </c>
      <c r="BH3218" s="2">
        <v>2022</v>
      </c>
      <c r="BI3218" s="55" t="s">
        <v>64</v>
      </c>
      <c r="BJ3218" s="55" t="str">
        <f t="shared" si="463"/>
        <v>Novembro/2022</v>
      </c>
      <c r="BK3218" s="2" t="s">
        <v>51</v>
      </c>
      <c r="BL3218" s="2" t="s">
        <v>46</v>
      </c>
      <c r="BM3218" s="52" t="s">
        <v>1201</v>
      </c>
      <c r="BN3218" s="51">
        <f t="shared" si="462"/>
        <v>160529.52030715439</v>
      </c>
    </row>
    <row r="3219" spans="59:66" x14ac:dyDescent="0.25">
      <c r="BG3219" s="50" t="str">
        <f t="shared" si="461"/>
        <v>2022NovembroCoréia do Sul</v>
      </c>
      <c r="BH3219" s="2">
        <v>2022</v>
      </c>
      <c r="BI3219" s="55" t="s">
        <v>64</v>
      </c>
      <c r="BJ3219" s="55" t="str">
        <f t="shared" si="463"/>
        <v>Novembro/2022</v>
      </c>
      <c r="BK3219" s="2" t="s">
        <v>51</v>
      </c>
      <c r="BL3219" s="2" t="s">
        <v>49</v>
      </c>
      <c r="BM3219" s="52" t="s">
        <v>1201</v>
      </c>
      <c r="BN3219" s="51">
        <f t="shared" si="462"/>
        <v>321059.04061430873</v>
      </c>
    </row>
    <row r="3220" spans="59:66" x14ac:dyDescent="0.25">
      <c r="BG3220" s="50" t="str">
        <f t="shared" si="461"/>
        <v>2022NovembroVietnã</v>
      </c>
      <c r="BH3220" s="2">
        <v>2022</v>
      </c>
      <c r="BI3220" s="55" t="s">
        <v>64</v>
      </c>
      <c r="BJ3220" s="55" t="str">
        <f t="shared" si="463"/>
        <v>Novembro/2022</v>
      </c>
      <c r="BK3220" s="2" t="s">
        <v>51</v>
      </c>
      <c r="BL3220" s="2" t="s">
        <v>47</v>
      </c>
      <c r="BM3220" s="52" t="s">
        <v>1201</v>
      </c>
      <c r="BN3220" s="51">
        <f t="shared" si="462"/>
        <v>20066.190038394299</v>
      </c>
    </row>
    <row r="3221" spans="59:66" x14ac:dyDescent="0.25">
      <c r="BG3221" s="50" t="str">
        <f t="shared" si="461"/>
        <v>2022NovembroFilipinas</v>
      </c>
      <c r="BH3221" s="2">
        <v>2022</v>
      </c>
      <c r="BI3221" s="55" t="s">
        <v>64</v>
      </c>
      <c r="BJ3221" s="55" t="str">
        <f t="shared" si="463"/>
        <v>Novembro/2022</v>
      </c>
      <c r="BK3221" s="2" t="s">
        <v>51</v>
      </c>
      <c r="BL3221" s="2" t="s">
        <v>48</v>
      </c>
      <c r="BM3221" s="52" t="s">
        <v>1201</v>
      </c>
      <c r="BN3221" s="51">
        <f t="shared" si="462"/>
        <v>80264.760153577183</v>
      </c>
    </row>
    <row r="3222" spans="59:66" x14ac:dyDescent="0.25">
      <c r="BG3222" s="50" t="str">
        <f t="shared" si="461"/>
        <v>2022NovembroOutros - Ásia</v>
      </c>
      <c r="BH3222" s="2">
        <v>2022</v>
      </c>
      <c r="BI3222" s="55" t="s">
        <v>64</v>
      </c>
      <c r="BJ3222" s="55" t="str">
        <f t="shared" si="463"/>
        <v>Novembro/2022</v>
      </c>
      <c r="BK3222" s="2" t="s">
        <v>51</v>
      </c>
      <c r="BL3222" s="2" t="s">
        <v>1195</v>
      </c>
      <c r="BM3222" s="52" t="s">
        <v>1201</v>
      </c>
      <c r="BN3222" s="51">
        <f t="shared" si="462"/>
        <v>372411.06437274441</v>
      </c>
    </row>
    <row r="3223" spans="59:66" x14ac:dyDescent="0.25">
      <c r="BG3223" s="50" t="str">
        <f t="shared" si="461"/>
        <v>2022DezembroChina</v>
      </c>
      <c r="BH3223" s="2">
        <v>2022</v>
      </c>
      <c r="BI3223" s="55" t="s">
        <v>65</v>
      </c>
      <c r="BJ3223" s="55" t="str">
        <f t="shared" si="463"/>
        <v>Dezembro/2022</v>
      </c>
      <c r="BK3223" s="2" t="s">
        <v>51</v>
      </c>
      <c r="BL3223" s="2" t="s">
        <v>43</v>
      </c>
      <c r="BM3223" s="52" t="s">
        <v>1201</v>
      </c>
      <c r="BN3223" s="51">
        <f t="shared" si="462"/>
        <v>3399281.1853414178</v>
      </c>
    </row>
    <row r="3224" spans="59:66" x14ac:dyDescent="0.25">
      <c r="BG3224" s="50" t="str">
        <f t="shared" si="461"/>
        <v>2022DezembroÍndia</v>
      </c>
      <c r="BH3224" s="2">
        <v>2022</v>
      </c>
      <c r="BI3224" s="55" t="s">
        <v>65</v>
      </c>
      <c r="BJ3224" s="55" t="str">
        <f t="shared" si="463"/>
        <v>Dezembro/2022</v>
      </c>
      <c r="BK3224" s="2" t="s">
        <v>51</v>
      </c>
      <c r="BL3224" s="2" t="s">
        <v>44</v>
      </c>
      <c r="BM3224" s="52" t="s">
        <v>1201</v>
      </c>
      <c r="BN3224" s="51">
        <f t="shared" si="462"/>
        <v>1359712.4741365672</v>
      </c>
    </row>
    <row r="3225" spans="59:66" x14ac:dyDescent="0.25">
      <c r="BG3225" s="50" t="str">
        <f t="shared" si="461"/>
        <v>2022DezembroJapão</v>
      </c>
      <c r="BH3225" s="2">
        <v>2022</v>
      </c>
      <c r="BI3225" s="55" t="s">
        <v>65</v>
      </c>
      <c r="BJ3225" s="55" t="str">
        <f t="shared" si="463"/>
        <v>Dezembro/2022</v>
      </c>
      <c r="BK3225" s="2" t="s">
        <v>51</v>
      </c>
      <c r="BL3225" s="2" t="s">
        <v>45</v>
      </c>
      <c r="BM3225" s="52" t="s">
        <v>1201</v>
      </c>
      <c r="BN3225" s="51">
        <f t="shared" si="462"/>
        <v>679856.23706828372</v>
      </c>
    </row>
    <row r="3226" spans="59:66" x14ac:dyDescent="0.25">
      <c r="BG3226" s="50" t="str">
        <f t="shared" si="461"/>
        <v>2022DezembroIndonésia</v>
      </c>
      <c r="BH3226" s="2">
        <v>2022</v>
      </c>
      <c r="BI3226" s="55" t="s">
        <v>65</v>
      </c>
      <c r="BJ3226" s="55" t="str">
        <f t="shared" si="463"/>
        <v>Dezembro/2022</v>
      </c>
      <c r="BK3226" s="2" t="s">
        <v>51</v>
      </c>
      <c r="BL3226" s="2" t="s">
        <v>46</v>
      </c>
      <c r="BM3226" s="52" t="s">
        <v>1201</v>
      </c>
      <c r="BN3226" s="51">
        <f t="shared" si="462"/>
        <v>169964.0592670709</v>
      </c>
    </row>
    <row r="3227" spans="59:66" x14ac:dyDescent="0.25">
      <c r="BG3227" s="50" t="str">
        <f t="shared" si="461"/>
        <v>2022DezembroCoréia do Sul</v>
      </c>
      <c r="BH3227" s="2">
        <v>2022</v>
      </c>
      <c r="BI3227" s="55" t="s">
        <v>65</v>
      </c>
      <c r="BJ3227" s="55" t="str">
        <f t="shared" si="463"/>
        <v>Dezembro/2022</v>
      </c>
      <c r="BK3227" s="2" t="s">
        <v>51</v>
      </c>
      <c r="BL3227" s="2" t="s">
        <v>49</v>
      </c>
      <c r="BM3227" s="52" t="s">
        <v>1201</v>
      </c>
      <c r="BN3227" s="51">
        <f t="shared" si="462"/>
        <v>339928.1185341418</v>
      </c>
    </row>
    <row r="3228" spans="59:66" x14ac:dyDescent="0.25">
      <c r="BG3228" s="50" t="str">
        <f t="shared" si="461"/>
        <v>2022DezembroVietnã</v>
      </c>
      <c r="BH3228" s="2">
        <v>2022</v>
      </c>
      <c r="BI3228" s="55" t="s">
        <v>65</v>
      </c>
      <c r="BJ3228" s="55" t="str">
        <f t="shared" si="463"/>
        <v>Dezembro/2022</v>
      </c>
      <c r="BK3228" s="2" t="s">
        <v>51</v>
      </c>
      <c r="BL3228" s="2" t="s">
        <v>47</v>
      </c>
      <c r="BM3228" s="52" t="s">
        <v>1201</v>
      </c>
      <c r="BN3228" s="51">
        <f t="shared" si="462"/>
        <v>21245.507408383863</v>
      </c>
    </row>
    <row r="3229" spans="59:66" x14ac:dyDescent="0.25">
      <c r="BG3229" s="50" t="str">
        <f t="shared" si="461"/>
        <v>2022DezembroFilipinas</v>
      </c>
      <c r="BH3229" s="2">
        <v>2022</v>
      </c>
      <c r="BI3229" s="55" t="s">
        <v>65</v>
      </c>
      <c r="BJ3229" s="55" t="str">
        <f t="shared" si="463"/>
        <v>Dezembro/2022</v>
      </c>
      <c r="BK3229" s="2" t="s">
        <v>51</v>
      </c>
      <c r="BL3229" s="2" t="s">
        <v>48</v>
      </c>
      <c r="BM3229" s="52" t="s">
        <v>1201</v>
      </c>
      <c r="BN3229" s="51">
        <f t="shared" si="462"/>
        <v>84982.029633535451</v>
      </c>
    </row>
    <row r="3230" spans="59:66" x14ac:dyDescent="0.25">
      <c r="BG3230" s="50" t="str">
        <f t="shared" si="461"/>
        <v>2022DezembroOutros - Ásia</v>
      </c>
      <c r="BH3230" s="2">
        <v>2022</v>
      </c>
      <c r="BI3230" s="55" t="s">
        <v>65</v>
      </c>
      <c r="BJ3230" s="55" t="str">
        <f t="shared" si="463"/>
        <v>Dezembro/2022</v>
      </c>
      <c r="BK3230" s="2" t="s">
        <v>51</v>
      </c>
      <c r="BL3230" s="2" t="s">
        <v>1195</v>
      </c>
      <c r="BM3230" s="52" t="s">
        <v>1201</v>
      </c>
      <c r="BN3230" s="51">
        <f t="shared" si="462"/>
        <v>374709.79310989258</v>
      </c>
    </row>
    <row r="3231" spans="59:66" x14ac:dyDescent="0.25">
      <c r="BG3231" s="50" t="str">
        <f t="shared" si="461"/>
        <v>2022JaneiroChina</v>
      </c>
      <c r="BH3231" s="2">
        <v>2022</v>
      </c>
      <c r="BI3231" s="55" t="s">
        <v>16</v>
      </c>
      <c r="BJ3231" s="55" t="str">
        <f t="shared" si="463"/>
        <v>Janeiro/2022</v>
      </c>
      <c r="BK3231" s="2" t="s">
        <v>51</v>
      </c>
      <c r="BL3231" s="2" t="s">
        <v>43</v>
      </c>
      <c r="BM3231" s="52" t="s">
        <v>1202</v>
      </c>
      <c r="BN3231" s="51">
        <f t="shared" si="462"/>
        <v>66597942.463445306</v>
      </c>
    </row>
    <row r="3232" spans="59:66" x14ac:dyDescent="0.25">
      <c r="BG3232" s="50" t="str">
        <f t="shared" si="461"/>
        <v>2022JaneiroÍndia</v>
      </c>
      <c r="BH3232" s="2">
        <v>2022</v>
      </c>
      <c r="BI3232" s="55" t="s">
        <v>16</v>
      </c>
      <c r="BJ3232" s="55" t="str">
        <f t="shared" si="463"/>
        <v>Janeiro/2022</v>
      </c>
      <c r="BK3232" s="2" t="s">
        <v>51</v>
      </c>
      <c r="BL3232" s="2" t="s">
        <v>44</v>
      </c>
      <c r="BM3232" s="52" t="s">
        <v>1202</v>
      </c>
      <c r="BN3232" s="51">
        <f t="shared" si="462"/>
        <v>40698742.616549917</v>
      </c>
    </row>
    <row r="3233" spans="59:66" x14ac:dyDescent="0.25">
      <c r="BG3233" s="50" t="str">
        <f t="shared" si="461"/>
        <v>2022JaneiroJapão</v>
      </c>
      <c r="BH3233" s="2">
        <v>2022</v>
      </c>
      <c r="BI3233" s="55" t="s">
        <v>16</v>
      </c>
      <c r="BJ3233" s="55" t="str">
        <f t="shared" si="463"/>
        <v>Janeiro/2022</v>
      </c>
      <c r="BK3233" s="2" t="s">
        <v>51</v>
      </c>
      <c r="BL3233" s="2" t="s">
        <v>45</v>
      </c>
      <c r="BM3233" s="52" t="s">
        <v>1202</v>
      </c>
      <c r="BN3233" s="51">
        <f t="shared" si="462"/>
        <v>22199314.154481769</v>
      </c>
    </row>
    <row r="3234" spans="59:66" x14ac:dyDescent="0.25">
      <c r="BG3234" s="50" t="str">
        <f t="shared" si="461"/>
        <v>2022JaneiroIndonésia</v>
      </c>
      <c r="BH3234" s="2">
        <v>2022</v>
      </c>
      <c r="BI3234" s="55" t="s">
        <v>16</v>
      </c>
      <c r="BJ3234" s="55" t="str">
        <f t="shared" si="463"/>
        <v>Janeiro/2022</v>
      </c>
      <c r="BK3234" s="2" t="s">
        <v>51</v>
      </c>
      <c r="BL3234" s="2" t="s">
        <v>46</v>
      </c>
      <c r="BM3234" s="52" t="s">
        <v>1202</v>
      </c>
      <c r="BN3234" s="51">
        <f t="shared" si="462"/>
        <v>14799542.769654511</v>
      </c>
    </row>
    <row r="3235" spans="59:66" x14ac:dyDescent="0.25">
      <c r="BG3235" s="50" t="str">
        <f t="shared" si="461"/>
        <v>2022JaneiroCoréia do Sul</v>
      </c>
      <c r="BH3235" s="2">
        <v>2022</v>
      </c>
      <c r="BI3235" s="55" t="s">
        <v>16</v>
      </c>
      <c r="BJ3235" s="55" t="str">
        <f t="shared" si="463"/>
        <v>Janeiro/2022</v>
      </c>
      <c r="BK3235" s="2" t="s">
        <v>51</v>
      </c>
      <c r="BL3235" s="2" t="s">
        <v>49</v>
      </c>
      <c r="BM3235" s="52" t="s">
        <v>1202</v>
      </c>
      <c r="BN3235" s="51">
        <f t="shared" si="462"/>
        <v>11099657.077240884</v>
      </c>
    </row>
    <row r="3236" spans="59:66" x14ac:dyDescent="0.25">
      <c r="BG3236" s="50" t="str">
        <f t="shared" si="461"/>
        <v>2022JaneiroVietnã</v>
      </c>
      <c r="BH3236" s="2">
        <v>2022</v>
      </c>
      <c r="BI3236" s="55" t="s">
        <v>16</v>
      </c>
      <c r="BJ3236" s="55" t="str">
        <f t="shared" si="463"/>
        <v>Janeiro/2022</v>
      </c>
      <c r="BK3236" s="2" t="s">
        <v>51</v>
      </c>
      <c r="BL3236" s="2" t="s">
        <v>47</v>
      </c>
      <c r="BM3236" s="52" t="s">
        <v>1202</v>
      </c>
      <c r="BN3236" s="51">
        <f t="shared" si="462"/>
        <v>7399771.3848272553</v>
      </c>
    </row>
    <row r="3237" spans="59:66" x14ac:dyDescent="0.25">
      <c r="BG3237" s="50" t="str">
        <f t="shared" si="461"/>
        <v>2022JaneiroFilipinas</v>
      </c>
      <c r="BH3237" s="2">
        <v>2022</v>
      </c>
      <c r="BI3237" s="55" t="s">
        <v>16</v>
      </c>
      <c r="BJ3237" s="55" t="str">
        <f t="shared" si="463"/>
        <v>Janeiro/2022</v>
      </c>
      <c r="BK3237" s="2" t="s">
        <v>51</v>
      </c>
      <c r="BL3237" s="2" t="s">
        <v>48</v>
      </c>
      <c r="BM3237" s="52" t="s">
        <v>1202</v>
      </c>
      <c r="BN3237" s="51">
        <f t="shared" si="462"/>
        <v>3699885.6924136276</v>
      </c>
    </row>
    <row r="3238" spans="59:66" x14ac:dyDescent="0.25">
      <c r="BG3238" s="50" t="str">
        <f t="shared" si="461"/>
        <v>2022JaneiroOutros - Ásia</v>
      </c>
      <c r="BH3238" s="2">
        <v>2022</v>
      </c>
      <c r="BI3238" s="55" t="s">
        <v>16</v>
      </c>
      <c r="BJ3238" s="55" t="str">
        <f t="shared" si="463"/>
        <v>Janeiro/2022</v>
      </c>
      <c r="BK3238" s="2" t="s">
        <v>51</v>
      </c>
      <c r="BL3238" s="2" t="s">
        <v>1195</v>
      </c>
      <c r="BM3238" s="52" t="s">
        <v>1202</v>
      </c>
      <c r="BN3238" s="51">
        <f t="shared" si="462"/>
        <v>19239405.600550864</v>
      </c>
    </row>
    <row r="3239" spans="59:66" x14ac:dyDescent="0.25">
      <c r="BG3239" s="50" t="str">
        <f t="shared" si="461"/>
        <v>2022FevereiroChina</v>
      </c>
      <c r="BH3239" s="2">
        <v>2022</v>
      </c>
      <c r="BI3239" s="55" t="s">
        <v>55</v>
      </c>
      <c r="BJ3239" s="55" t="str">
        <f t="shared" si="463"/>
        <v>Fevereiro/2022</v>
      </c>
      <c r="BK3239" s="2" t="s">
        <v>51</v>
      </c>
      <c r="BL3239" s="2" t="s">
        <v>43</v>
      </c>
      <c r="BM3239" s="52" t="s">
        <v>1202</v>
      </c>
      <c r="BN3239" s="51">
        <f t="shared" si="462"/>
        <v>70297828.155858934</v>
      </c>
    </row>
    <row r="3240" spans="59:66" x14ac:dyDescent="0.25">
      <c r="BG3240" s="50" t="str">
        <f t="shared" si="461"/>
        <v>2022FevereiroÍndia</v>
      </c>
      <c r="BH3240" s="2">
        <v>2022</v>
      </c>
      <c r="BI3240" s="55" t="s">
        <v>55</v>
      </c>
      <c r="BJ3240" s="55" t="str">
        <f t="shared" si="463"/>
        <v>Fevereiro/2022</v>
      </c>
      <c r="BK3240" s="2" t="s">
        <v>51</v>
      </c>
      <c r="BL3240" s="2" t="s">
        <v>44</v>
      </c>
      <c r="BM3240" s="52" t="s">
        <v>1202</v>
      </c>
      <c r="BN3240" s="51">
        <f t="shared" si="462"/>
        <v>44398628.30896353</v>
      </c>
    </row>
    <row r="3241" spans="59:66" x14ac:dyDescent="0.25">
      <c r="BG3241" s="50" t="str">
        <f t="shared" si="461"/>
        <v>2022FevereiroJapão</v>
      </c>
      <c r="BH3241" s="2">
        <v>2022</v>
      </c>
      <c r="BI3241" s="55" t="s">
        <v>55</v>
      </c>
      <c r="BJ3241" s="55" t="str">
        <f t="shared" si="463"/>
        <v>Fevereiro/2022</v>
      </c>
      <c r="BK3241" s="2" t="s">
        <v>51</v>
      </c>
      <c r="BL3241" s="2" t="s">
        <v>45</v>
      </c>
      <c r="BM3241" s="52" t="s">
        <v>1202</v>
      </c>
      <c r="BN3241" s="51">
        <f t="shared" si="462"/>
        <v>24049257.000688579</v>
      </c>
    </row>
    <row r="3242" spans="59:66" x14ac:dyDescent="0.25">
      <c r="BG3242" s="50" t="str">
        <f t="shared" si="461"/>
        <v>2022FevereiroIndonésia</v>
      </c>
      <c r="BH3242" s="2">
        <v>2022</v>
      </c>
      <c r="BI3242" s="55" t="s">
        <v>55</v>
      </c>
      <c r="BJ3242" s="55" t="str">
        <f t="shared" si="463"/>
        <v>Fevereiro/2022</v>
      </c>
      <c r="BK3242" s="2" t="s">
        <v>51</v>
      </c>
      <c r="BL3242" s="2" t="s">
        <v>46</v>
      </c>
      <c r="BM3242" s="52" t="s">
        <v>1202</v>
      </c>
      <c r="BN3242" s="51">
        <f t="shared" si="462"/>
        <v>16649485.615861326</v>
      </c>
    </row>
    <row r="3243" spans="59:66" x14ac:dyDescent="0.25">
      <c r="BG3243" s="50" t="str">
        <f t="shared" si="461"/>
        <v>2022FevereiroCoréia do Sul</v>
      </c>
      <c r="BH3243" s="2">
        <v>2022</v>
      </c>
      <c r="BI3243" s="55" t="s">
        <v>55</v>
      </c>
      <c r="BJ3243" s="55" t="str">
        <f t="shared" si="463"/>
        <v>Fevereiro/2022</v>
      </c>
      <c r="BK3243" s="2" t="s">
        <v>51</v>
      </c>
      <c r="BL3243" s="2" t="s">
        <v>49</v>
      </c>
      <c r="BM3243" s="52" t="s">
        <v>1202</v>
      </c>
      <c r="BN3243" s="51">
        <f t="shared" si="462"/>
        <v>12949599.923447696</v>
      </c>
    </row>
    <row r="3244" spans="59:66" x14ac:dyDescent="0.25">
      <c r="BG3244" s="50" t="str">
        <f t="shared" si="461"/>
        <v>2022FevereiroVietnã</v>
      </c>
      <c r="BH3244" s="2">
        <v>2022</v>
      </c>
      <c r="BI3244" s="55" t="s">
        <v>55</v>
      </c>
      <c r="BJ3244" s="55" t="str">
        <f t="shared" si="463"/>
        <v>Fevereiro/2022</v>
      </c>
      <c r="BK3244" s="2" t="s">
        <v>51</v>
      </c>
      <c r="BL3244" s="2" t="s">
        <v>47</v>
      </c>
      <c r="BM3244" s="52" t="s">
        <v>1202</v>
      </c>
      <c r="BN3244" s="51">
        <f t="shared" si="462"/>
        <v>8139748.5233099815</v>
      </c>
    </row>
    <row r="3245" spans="59:66" x14ac:dyDescent="0.25">
      <c r="BG3245" s="50" t="str">
        <f t="shared" si="461"/>
        <v>2022FevereiroFilipinas</v>
      </c>
      <c r="BH3245" s="2">
        <v>2022</v>
      </c>
      <c r="BI3245" s="55" t="s">
        <v>55</v>
      </c>
      <c r="BJ3245" s="55" t="str">
        <f t="shared" si="463"/>
        <v>Fevereiro/2022</v>
      </c>
      <c r="BK3245" s="2" t="s">
        <v>51</v>
      </c>
      <c r="BL3245" s="2" t="s">
        <v>48</v>
      </c>
      <c r="BM3245" s="52" t="s">
        <v>1202</v>
      </c>
      <c r="BN3245" s="51">
        <f t="shared" si="462"/>
        <v>4439862.8308963533</v>
      </c>
    </row>
    <row r="3246" spans="59:66" x14ac:dyDescent="0.25">
      <c r="BG3246" s="50" t="str">
        <f t="shared" si="461"/>
        <v>2022FevereiroOutros - Ásia</v>
      </c>
      <c r="BH3246" s="2">
        <v>2022</v>
      </c>
      <c r="BI3246" s="55" t="s">
        <v>55</v>
      </c>
      <c r="BJ3246" s="55" t="str">
        <f t="shared" si="463"/>
        <v>Fevereiro/2022</v>
      </c>
      <c r="BK3246" s="2" t="s">
        <v>51</v>
      </c>
      <c r="BL3246" s="2" t="s">
        <v>1195</v>
      </c>
      <c r="BM3246" s="52" t="s">
        <v>1202</v>
      </c>
      <c r="BN3246" s="51">
        <f t="shared" si="462"/>
        <v>22199314.154481765</v>
      </c>
    </row>
    <row r="3247" spans="59:66" x14ac:dyDescent="0.25">
      <c r="BG3247" s="50" t="str">
        <f t="shared" si="461"/>
        <v>2022MarçoChina</v>
      </c>
      <c r="BH3247" s="2">
        <v>2022</v>
      </c>
      <c r="BI3247" s="55" t="s">
        <v>56</v>
      </c>
      <c r="BJ3247" s="55" t="str">
        <f t="shared" si="463"/>
        <v>Março/2022</v>
      </c>
      <c r="BK3247" s="2" t="s">
        <v>51</v>
      </c>
      <c r="BL3247" s="2" t="s">
        <v>43</v>
      </c>
      <c r="BM3247" s="52" t="s">
        <v>1202</v>
      </c>
      <c r="BN3247" s="51">
        <f t="shared" si="462"/>
        <v>73997713.848272562</v>
      </c>
    </row>
    <row r="3248" spans="59:66" x14ac:dyDescent="0.25">
      <c r="BG3248" s="50" t="str">
        <f t="shared" si="461"/>
        <v>2022MarçoÍndia</v>
      </c>
      <c r="BH3248" s="2">
        <v>2022</v>
      </c>
      <c r="BI3248" s="55" t="s">
        <v>56</v>
      </c>
      <c r="BJ3248" s="55" t="str">
        <f t="shared" si="463"/>
        <v>Março/2022</v>
      </c>
      <c r="BK3248" s="2" t="s">
        <v>51</v>
      </c>
      <c r="BL3248" s="2" t="s">
        <v>44</v>
      </c>
      <c r="BM3248" s="52" t="s">
        <v>1202</v>
      </c>
      <c r="BN3248" s="51">
        <f t="shared" si="462"/>
        <v>48098514.001377165</v>
      </c>
    </row>
    <row r="3249" spans="59:66" x14ac:dyDescent="0.25">
      <c r="BG3249" s="50" t="str">
        <f t="shared" si="461"/>
        <v>2022MarçoJapão</v>
      </c>
      <c r="BH3249" s="2">
        <v>2022</v>
      </c>
      <c r="BI3249" s="55" t="s">
        <v>56</v>
      </c>
      <c r="BJ3249" s="55" t="str">
        <f t="shared" si="463"/>
        <v>Março/2022</v>
      </c>
      <c r="BK3249" s="2" t="s">
        <v>51</v>
      </c>
      <c r="BL3249" s="2" t="s">
        <v>45</v>
      </c>
      <c r="BM3249" s="52" t="s">
        <v>1202</v>
      </c>
      <c r="BN3249" s="51">
        <f t="shared" si="462"/>
        <v>25899199.846895393</v>
      </c>
    </row>
    <row r="3250" spans="59:66" x14ac:dyDescent="0.25">
      <c r="BG3250" s="50" t="str">
        <f t="shared" si="461"/>
        <v>2022MarçoIndonésia</v>
      </c>
      <c r="BH3250" s="2">
        <v>2022</v>
      </c>
      <c r="BI3250" s="55" t="s">
        <v>56</v>
      </c>
      <c r="BJ3250" s="55" t="str">
        <f t="shared" si="463"/>
        <v>Março/2022</v>
      </c>
      <c r="BK3250" s="2" t="s">
        <v>51</v>
      </c>
      <c r="BL3250" s="2" t="s">
        <v>46</v>
      </c>
      <c r="BM3250" s="52" t="s">
        <v>1202</v>
      </c>
      <c r="BN3250" s="51">
        <f t="shared" si="462"/>
        <v>18499428.462068141</v>
      </c>
    </row>
    <row r="3251" spans="59:66" x14ac:dyDescent="0.25">
      <c r="BG3251" s="50" t="str">
        <f t="shared" si="461"/>
        <v>2022MarçoCoréia do Sul</v>
      </c>
      <c r="BH3251" s="2">
        <v>2022</v>
      </c>
      <c r="BI3251" s="55" t="s">
        <v>56</v>
      </c>
      <c r="BJ3251" s="55" t="str">
        <f t="shared" si="463"/>
        <v>Março/2022</v>
      </c>
      <c r="BK3251" s="2" t="s">
        <v>51</v>
      </c>
      <c r="BL3251" s="2" t="s">
        <v>49</v>
      </c>
      <c r="BM3251" s="52" t="s">
        <v>1202</v>
      </c>
      <c r="BN3251" s="51">
        <f t="shared" si="462"/>
        <v>14799542.769654509</v>
      </c>
    </row>
    <row r="3252" spans="59:66" x14ac:dyDescent="0.25">
      <c r="BG3252" s="50" t="str">
        <f t="shared" si="461"/>
        <v>2022MarçoVietnã</v>
      </c>
      <c r="BH3252" s="2">
        <v>2022</v>
      </c>
      <c r="BI3252" s="55" t="s">
        <v>56</v>
      </c>
      <c r="BJ3252" s="55" t="str">
        <f t="shared" si="463"/>
        <v>Março/2022</v>
      </c>
      <c r="BK3252" s="2" t="s">
        <v>51</v>
      </c>
      <c r="BL3252" s="2" t="s">
        <v>47</v>
      </c>
      <c r="BM3252" s="52" t="s">
        <v>1202</v>
      </c>
      <c r="BN3252" s="51">
        <f t="shared" si="462"/>
        <v>8879725.6617927048</v>
      </c>
    </row>
    <row r="3253" spans="59:66" x14ac:dyDescent="0.25">
      <c r="BG3253" s="50" t="str">
        <f t="shared" si="461"/>
        <v>2022MarçoFilipinas</v>
      </c>
      <c r="BH3253" s="2">
        <v>2022</v>
      </c>
      <c r="BI3253" s="55" t="s">
        <v>56</v>
      </c>
      <c r="BJ3253" s="55" t="str">
        <f t="shared" si="463"/>
        <v>Março/2022</v>
      </c>
      <c r="BK3253" s="2" t="s">
        <v>51</v>
      </c>
      <c r="BL3253" s="2" t="s">
        <v>48</v>
      </c>
      <c r="BM3253" s="52" t="s">
        <v>1202</v>
      </c>
      <c r="BN3253" s="51">
        <f t="shared" si="462"/>
        <v>5179839.9693790805</v>
      </c>
    </row>
    <row r="3254" spans="59:66" x14ac:dyDescent="0.25">
      <c r="BG3254" s="50" t="str">
        <f t="shared" si="461"/>
        <v>2022MarçoOutros - Ásia</v>
      </c>
      <c r="BH3254" s="2">
        <v>2022</v>
      </c>
      <c r="BI3254" s="55" t="s">
        <v>56</v>
      </c>
      <c r="BJ3254" s="55" t="str">
        <f t="shared" si="463"/>
        <v>Março/2022</v>
      </c>
      <c r="BK3254" s="2" t="s">
        <v>51</v>
      </c>
      <c r="BL3254" s="2" t="s">
        <v>1195</v>
      </c>
      <c r="BM3254" s="52" t="s">
        <v>1202</v>
      </c>
      <c r="BN3254" s="51">
        <f t="shared" si="462"/>
        <v>25159222.708412666</v>
      </c>
    </row>
    <row r="3255" spans="59:66" x14ac:dyDescent="0.25">
      <c r="BG3255" s="50" t="str">
        <f t="shared" si="461"/>
        <v>2022AbrilChina</v>
      </c>
      <c r="BH3255" s="2">
        <v>2022</v>
      </c>
      <c r="BI3255" s="55" t="s">
        <v>57</v>
      </c>
      <c r="BJ3255" s="55" t="str">
        <f t="shared" si="463"/>
        <v>Abril/2022</v>
      </c>
      <c r="BK3255" s="2" t="s">
        <v>51</v>
      </c>
      <c r="BL3255" s="2" t="s">
        <v>43</v>
      </c>
      <c r="BM3255" s="52" t="s">
        <v>1202</v>
      </c>
      <c r="BN3255" s="51">
        <f t="shared" si="462"/>
        <v>77697599.540686175</v>
      </c>
    </row>
    <row r="3256" spans="59:66" x14ac:dyDescent="0.25">
      <c r="BG3256" s="50" t="str">
        <f t="shared" si="461"/>
        <v>2022AbrilÍndia</v>
      </c>
      <c r="BH3256" s="2">
        <v>2022</v>
      </c>
      <c r="BI3256" s="55" t="s">
        <v>57</v>
      </c>
      <c r="BJ3256" s="55" t="str">
        <f t="shared" si="463"/>
        <v>Abril/2022</v>
      </c>
      <c r="BK3256" s="2" t="s">
        <v>51</v>
      </c>
      <c r="BL3256" s="2" t="s">
        <v>44</v>
      </c>
      <c r="BM3256" s="52" t="s">
        <v>1202</v>
      </c>
      <c r="BN3256" s="51">
        <f t="shared" si="462"/>
        <v>51798399.693790793</v>
      </c>
    </row>
    <row r="3257" spans="59:66" x14ac:dyDescent="0.25">
      <c r="BG3257" s="50" t="str">
        <f t="shared" si="461"/>
        <v>2022AbrilJapão</v>
      </c>
      <c r="BH3257" s="2">
        <v>2022</v>
      </c>
      <c r="BI3257" s="55" t="s">
        <v>57</v>
      </c>
      <c r="BJ3257" s="55" t="str">
        <f t="shared" si="463"/>
        <v>Abril/2022</v>
      </c>
      <c r="BK3257" s="2" t="s">
        <v>51</v>
      </c>
      <c r="BL3257" s="2" t="s">
        <v>45</v>
      </c>
      <c r="BM3257" s="52" t="s">
        <v>1202</v>
      </c>
      <c r="BN3257" s="51">
        <f t="shared" si="462"/>
        <v>27749142.693102211</v>
      </c>
    </row>
    <row r="3258" spans="59:66" x14ac:dyDescent="0.25">
      <c r="BG3258" s="50" t="str">
        <f t="shared" si="461"/>
        <v>2022AbrilIndonésia</v>
      </c>
      <c r="BH3258" s="2">
        <v>2022</v>
      </c>
      <c r="BI3258" s="55" t="s">
        <v>57</v>
      </c>
      <c r="BJ3258" s="55" t="str">
        <f t="shared" si="463"/>
        <v>Abril/2022</v>
      </c>
      <c r="BK3258" s="2" t="s">
        <v>51</v>
      </c>
      <c r="BL3258" s="2" t="s">
        <v>46</v>
      </c>
      <c r="BM3258" s="52" t="s">
        <v>1202</v>
      </c>
      <c r="BN3258" s="51">
        <f t="shared" si="462"/>
        <v>22199314.154481765</v>
      </c>
    </row>
    <row r="3259" spans="59:66" x14ac:dyDescent="0.25">
      <c r="BG3259" s="50" t="str">
        <f t="shared" si="461"/>
        <v>2022AbrilCoréia do Sul</v>
      </c>
      <c r="BH3259" s="2">
        <v>2022</v>
      </c>
      <c r="BI3259" s="55" t="s">
        <v>57</v>
      </c>
      <c r="BJ3259" s="55" t="str">
        <f t="shared" si="463"/>
        <v>Abril/2022</v>
      </c>
      <c r="BK3259" s="2" t="s">
        <v>51</v>
      </c>
      <c r="BL3259" s="2" t="s">
        <v>49</v>
      </c>
      <c r="BM3259" s="52" t="s">
        <v>1202</v>
      </c>
      <c r="BN3259" s="51">
        <f t="shared" si="462"/>
        <v>18499428.462068141</v>
      </c>
    </row>
    <row r="3260" spans="59:66" x14ac:dyDescent="0.25">
      <c r="BG3260" s="50" t="str">
        <f t="shared" si="461"/>
        <v>2022AbrilVietnã</v>
      </c>
      <c r="BH3260" s="2">
        <v>2022</v>
      </c>
      <c r="BI3260" s="55" t="s">
        <v>57</v>
      </c>
      <c r="BJ3260" s="55" t="str">
        <f t="shared" si="463"/>
        <v>Abril/2022</v>
      </c>
      <c r="BK3260" s="2" t="s">
        <v>51</v>
      </c>
      <c r="BL3260" s="2" t="s">
        <v>47</v>
      </c>
      <c r="BM3260" s="52" t="s">
        <v>1202</v>
      </c>
      <c r="BN3260" s="51">
        <f t="shared" si="462"/>
        <v>9619702.8002754319</v>
      </c>
    </row>
    <row r="3261" spans="59:66" x14ac:dyDescent="0.25">
      <c r="BG3261" s="50" t="str">
        <f t="shared" si="461"/>
        <v>2022AbrilFilipinas</v>
      </c>
      <c r="BH3261" s="2">
        <v>2022</v>
      </c>
      <c r="BI3261" s="55" t="s">
        <v>57</v>
      </c>
      <c r="BJ3261" s="55" t="str">
        <f t="shared" si="463"/>
        <v>Abril/2022</v>
      </c>
      <c r="BK3261" s="2" t="s">
        <v>51</v>
      </c>
      <c r="BL3261" s="2" t="s">
        <v>48</v>
      </c>
      <c r="BM3261" s="52" t="s">
        <v>1202</v>
      </c>
      <c r="BN3261" s="51">
        <f t="shared" si="462"/>
        <v>5549828.5386204422</v>
      </c>
    </row>
    <row r="3262" spans="59:66" x14ac:dyDescent="0.25">
      <c r="BG3262" s="50" t="str">
        <f t="shared" si="461"/>
        <v>2022AbrilOutros - Ásia</v>
      </c>
      <c r="BH3262" s="2">
        <v>2022</v>
      </c>
      <c r="BI3262" s="55" t="s">
        <v>57</v>
      </c>
      <c r="BJ3262" s="55" t="str">
        <f t="shared" si="463"/>
        <v>Abril/2022</v>
      </c>
      <c r="BK3262" s="2" t="s">
        <v>51</v>
      </c>
      <c r="BL3262" s="2" t="s">
        <v>1195</v>
      </c>
      <c r="BM3262" s="52" t="s">
        <v>1202</v>
      </c>
      <c r="BN3262" s="51">
        <f t="shared" si="462"/>
        <v>28119131.262343571</v>
      </c>
    </row>
    <row r="3263" spans="59:66" x14ac:dyDescent="0.25">
      <c r="BG3263" s="50" t="str">
        <f t="shared" si="461"/>
        <v>2022MaioChina</v>
      </c>
      <c r="BH3263" s="2">
        <v>2022</v>
      </c>
      <c r="BI3263" s="55" t="s">
        <v>58</v>
      </c>
      <c r="BJ3263" s="55" t="str">
        <f t="shared" si="463"/>
        <v>Maio/2022</v>
      </c>
      <c r="BK3263" s="2" t="s">
        <v>51</v>
      </c>
      <c r="BL3263" s="2" t="s">
        <v>43</v>
      </c>
      <c r="BM3263" s="52" t="s">
        <v>1202</v>
      </c>
      <c r="BN3263" s="51">
        <f t="shared" si="462"/>
        <v>81397485.233099803</v>
      </c>
    </row>
    <row r="3264" spans="59:66" x14ac:dyDescent="0.25">
      <c r="BG3264" s="50" t="str">
        <f t="shared" si="461"/>
        <v>2022MaioÍndia</v>
      </c>
      <c r="BH3264" s="2">
        <v>2022</v>
      </c>
      <c r="BI3264" s="55" t="s">
        <v>58</v>
      </c>
      <c r="BJ3264" s="55" t="str">
        <f t="shared" si="463"/>
        <v>Maio/2022</v>
      </c>
      <c r="BK3264" s="2" t="s">
        <v>51</v>
      </c>
      <c r="BL3264" s="2" t="s">
        <v>44</v>
      </c>
      <c r="BM3264" s="52" t="s">
        <v>1202</v>
      </c>
      <c r="BN3264" s="51">
        <f t="shared" si="462"/>
        <v>55498285.386204414</v>
      </c>
    </row>
    <row r="3265" spans="59:66" x14ac:dyDescent="0.25">
      <c r="BG3265" s="50" t="str">
        <f t="shared" si="461"/>
        <v>2022MaioJapão</v>
      </c>
      <c r="BH3265" s="2">
        <v>2022</v>
      </c>
      <c r="BI3265" s="55" t="s">
        <v>58</v>
      </c>
      <c r="BJ3265" s="55" t="str">
        <f t="shared" si="463"/>
        <v>Maio/2022</v>
      </c>
      <c r="BK3265" s="2" t="s">
        <v>51</v>
      </c>
      <c r="BL3265" s="2" t="s">
        <v>45</v>
      </c>
      <c r="BM3265" s="52" t="s">
        <v>1202</v>
      </c>
      <c r="BN3265" s="51">
        <f t="shared" si="462"/>
        <v>29599085.539309021</v>
      </c>
    </row>
    <row r="3266" spans="59:66" x14ac:dyDescent="0.25">
      <c r="BG3266" s="50" t="str">
        <f t="shared" si="461"/>
        <v>2022MaioIndonésia</v>
      </c>
      <c r="BH3266" s="2">
        <v>2022</v>
      </c>
      <c r="BI3266" s="55" t="s">
        <v>58</v>
      </c>
      <c r="BJ3266" s="55" t="str">
        <f t="shared" si="463"/>
        <v>Maio/2022</v>
      </c>
      <c r="BK3266" s="2" t="s">
        <v>51</v>
      </c>
      <c r="BL3266" s="2" t="s">
        <v>46</v>
      </c>
      <c r="BM3266" s="52" t="s">
        <v>1202</v>
      </c>
      <c r="BN3266" s="51">
        <f t="shared" si="462"/>
        <v>22199314.154481765</v>
      </c>
    </row>
    <row r="3267" spans="59:66" x14ac:dyDescent="0.25">
      <c r="BG3267" s="50" t="str">
        <f t="shared" ref="BG3267:BG3330" si="464">BH3267&amp;BI3267&amp;BL3267</f>
        <v>2022MaioCoréia do Sul</v>
      </c>
      <c r="BH3267" s="2">
        <v>2022</v>
      </c>
      <c r="BI3267" s="55" t="s">
        <v>58</v>
      </c>
      <c r="BJ3267" s="55" t="str">
        <f t="shared" si="463"/>
        <v>Maio/2022</v>
      </c>
      <c r="BK3267" s="2" t="s">
        <v>51</v>
      </c>
      <c r="BL3267" s="2" t="s">
        <v>49</v>
      </c>
      <c r="BM3267" s="52" t="s">
        <v>1202</v>
      </c>
      <c r="BN3267" s="51">
        <f t="shared" ref="BN3267:BN3330" si="465">VLOOKUP(BG3267,AC:AQ,VLOOKUP(BM3267,$BP$2:$BQ$16,2,FALSE),FALSE)</f>
        <v>18499428.462068141</v>
      </c>
    </row>
    <row r="3268" spans="59:66" x14ac:dyDescent="0.25">
      <c r="BG3268" s="50" t="str">
        <f t="shared" si="464"/>
        <v>2022MaioVietnã</v>
      </c>
      <c r="BH3268" s="2">
        <v>2022</v>
      </c>
      <c r="BI3268" s="55" t="s">
        <v>58</v>
      </c>
      <c r="BJ3268" s="55" t="str">
        <f t="shared" ref="BJ3268:BJ3331" si="466">BI3268&amp;"/"&amp;BH3268</f>
        <v>Maio/2022</v>
      </c>
      <c r="BK3268" s="2" t="s">
        <v>51</v>
      </c>
      <c r="BL3268" s="2" t="s">
        <v>47</v>
      </c>
      <c r="BM3268" s="52" t="s">
        <v>1202</v>
      </c>
      <c r="BN3268" s="51">
        <f t="shared" si="465"/>
        <v>10359679.938758157</v>
      </c>
    </row>
    <row r="3269" spans="59:66" x14ac:dyDescent="0.25">
      <c r="BG3269" s="50" t="str">
        <f t="shared" si="464"/>
        <v>2022MaioFilipinas</v>
      </c>
      <c r="BH3269" s="2">
        <v>2022</v>
      </c>
      <c r="BI3269" s="55" t="s">
        <v>58</v>
      </c>
      <c r="BJ3269" s="55" t="str">
        <f t="shared" si="466"/>
        <v>Maio/2022</v>
      </c>
      <c r="BK3269" s="2" t="s">
        <v>51</v>
      </c>
      <c r="BL3269" s="2" t="s">
        <v>48</v>
      </c>
      <c r="BM3269" s="52" t="s">
        <v>1202</v>
      </c>
      <c r="BN3269" s="51">
        <f t="shared" si="465"/>
        <v>5919817.1078618038</v>
      </c>
    </row>
    <row r="3270" spans="59:66" x14ac:dyDescent="0.25">
      <c r="BG3270" s="50" t="str">
        <f t="shared" si="464"/>
        <v>2022MaioOutros - Ásia</v>
      </c>
      <c r="BH3270" s="2">
        <v>2022</v>
      </c>
      <c r="BI3270" s="55" t="s">
        <v>58</v>
      </c>
      <c r="BJ3270" s="55" t="str">
        <f t="shared" si="466"/>
        <v>Maio/2022</v>
      </c>
      <c r="BK3270" s="2" t="s">
        <v>51</v>
      </c>
      <c r="BL3270" s="2" t="s">
        <v>1195</v>
      </c>
      <c r="BM3270" s="52" t="s">
        <v>1202</v>
      </c>
      <c r="BN3270" s="51">
        <f t="shared" si="465"/>
        <v>31079039.816274472</v>
      </c>
    </row>
    <row r="3271" spans="59:66" x14ac:dyDescent="0.25">
      <c r="BG3271" s="50" t="str">
        <f t="shared" si="464"/>
        <v>2022JunhoChina</v>
      </c>
      <c r="BH3271" s="2">
        <v>2022</v>
      </c>
      <c r="BI3271" s="55" t="s">
        <v>59</v>
      </c>
      <c r="BJ3271" s="55" t="str">
        <f t="shared" si="466"/>
        <v>Junho/2022</v>
      </c>
      <c r="BK3271" s="2" t="s">
        <v>51</v>
      </c>
      <c r="BL3271" s="2" t="s">
        <v>43</v>
      </c>
      <c r="BM3271" s="52" t="s">
        <v>1202</v>
      </c>
      <c r="BN3271" s="51">
        <f t="shared" si="465"/>
        <v>85097370.925513446</v>
      </c>
    </row>
    <row r="3272" spans="59:66" x14ac:dyDescent="0.25">
      <c r="BG3272" s="50" t="str">
        <f t="shared" si="464"/>
        <v>2022JunhoÍndia</v>
      </c>
      <c r="BH3272" s="2">
        <v>2022</v>
      </c>
      <c r="BI3272" s="55" t="s">
        <v>59</v>
      </c>
      <c r="BJ3272" s="55" t="str">
        <f t="shared" si="466"/>
        <v>Junho/2022</v>
      </c>
      <c r="BK3272" s="2" t="s">
        <v>51</v>
      </c>
      <c r="BL3272" s="2" t="s">
        <v>44</v>
      </c>
      <c r="BM3272" s="52" t="s">
        <v>1202</v>
      </c>
      <c r="BN3272" s="51">
        <f t="shared" si="465"/>
        <v>59198171.07861805</v>
      </c>
    </row>
    <row r="3273" spans="59:66" x14ac:dyDescent="0.25">
      <c r="BG3273" s="50" t="str">
        <f t="shared" si="464"/>
        <v>2022JunhoJapão</v>
      </c>
      <c r="BH3273" s="2">
        <v>2022</v>
      </c>
      <c r="BI3273" s="55" t="s">
        <v>59</v>
      </c>
      <c r="BJ3273" s="55" t="str">
        <f t="shared" si="466"/>
        <v>Junho/2022</v>
      </c>
      <c r="BK3273" s="2" t="s">
        <v>51</v>
      </c>
      <c r="BL3273" s="2" t="s">
        <v>45</v>
      </c>
      <c r="BM3273" s="52" t="s">
        <v>1202</v>
      </c>
      <c r="BN3273" s="51">
        <f t="shared" si="465"/>
        <v>31449028.385515839</v>
      </c>
    </row>
    <row r="3274" spans="59:66" x14ac:dyDescent="0.25">
      <c r="BG3274" s="50" t="str">
        <f t="shared" si="464"/>
        <v>2022JunhoIndonésia</v>
      </c>
      <c r="BH3274" s="2">
        <v>2022</v>
      </c>
      <c r="BI3274" s="55" t="s">
        <v>59</v>
      </c>
      <c r="BJ3274" s="55" t="str">
        <f t="shared" si="466"/>
        <v>Junho/2022</v>
      </c>
      <c r="BK3274" s="2" t="s">
        <v>51</v>
      </c>
      <c r="BL3274" s="2" t="s">
        <v>46</v>
      </c>
      <c r="BM3274" s="52" t="s">
        <v>1202</v>
      </c>
      <c r="BN3274" s="51">
        <f t="shared" si="465"/>
        <v>24049257.000688583</v>
      </c>
    </row>
    <row r="3275" spans="59:66" x14ac:dyDescent="0.25">
      <c r="BG3275" s="50" t="str">
        <f t="shared" si="464"/>
        <v>2022JunhoCoréia do Sul</v>
      </c>
      <c r="BH3275" s="2">
        <v>2022</v>
      </c>
      <c r="BI3275" s="55" t="s">
        <v>59</v>
      </c>
      <c r="BJ3275" s="55" t="str">
        <f t="shared" si="466"/>
        <v>Junho/2022</v>
      </c>
      <c r="BK3275" s="2" t="s">
        <v>51</v>
      </c>
      <c r="BL3275" s="2" t="s">
        <v>49</v>
      </c>
      <c r="BM3275" s="52" t="s">
        <v>1202</v>
      </c>
      <c r="BN3275" s="51">
        <f t="shared" si="465"/>
        <v>20349371.308274951</v>
      </c>
    </row>
    <row r="3276" spans="59:66" x14ac:dyDescent="0.25">
      <c r="BG3276" s="50" t="str">
        <f t="shared" si="464"/>
        <v>2022JunhoVietnã</v>
      </c>
      <c r="BH3276" s="2">
        <v>2022</v>
      </c>
      <c r="BI3276" s="55" t="s">
        <v>59</v>
      </c>
      <c r="BJ3276" s="55" t="str">
        <f t="shared" si="466"/>
        <v>Junho/2022</v>
      </c>
      <c r="BK3276" s="2" t="s">
        <v>51</v>
      </c>
      <c r="BL3276" s="2" t="s">
        <v>47</v>
      </c>
      <c r="BM3276" s="52" t="s">
        <v>1202</v>
      </c>
      <c r="BN3276" s="51">
        <f t="shared" si="465"/>
        <v>11099657.077240884</v>
      </c>
    </row>
    <row r="3277" spans="59:66" x14ac:dyDescent="0.25">
      <c r="BG3277" s="50" t="str">
        <f t="shared" si="464"/>
        <v>2022JunhoFilipinas</v>
      </c>
      <c r="BH3277" s="2">
        <v>2022</v>
      </c>
      <c r="BI3277" s="55" t="s">
        <v>59</v>
      </c>
      <c r="BJ3277" s="55" t="str">
        <f t="shared" si="466"/>
        <v>Junho/2022</v>
      </c>
      <c r="BK3277" s="2" t="s">
        <v>51</v>
      </c>
      <c r="BL3277" s="2" t="s">
        <v>48</v>
      </c>
      <c r="BM3277" s="52" t="s">
        <v>1202</v>
      </c>
      <c r="BN3277" s="51">
        <f t="shared" si="465"/>
        <v>6289805.6771031674</v>
      </c>
    </row>
    <row r="3278" spans="59:66" x14ac:dyDescent="0.25">
      <c r="BG3278" s="50" t="str">
        <f t="shared" si="464"/>
        <v>2022JunhoOutros - Ásia</v>
      </c>
      <c r="BH3278" s="2">
        <v>2022</v>
      </c>
      <c r="BI3278" s="55" t="s">
        <v>59</v>
      </c>
      <c r="BJ3278" s="55" t="str">
        <f t="shared" si="466"/>
        <v>Junho/2022</v>
      </c>
      <c r="BK3278" s="2" t="s">
        <v>51</v>
      </c>
      <c r="BL3278" s="2" t="s">
        <v>1195</v>
      </c>
      <c r="BM3278" s="52" t="s">
        <v>1202</v>
      </c>
      <c r="BN3278" s="51">
        <f t="shared" si="465"/>
        <v>34038948.37020538</v>
      </c>
    </row>
    <row r="3279" spans="59:66" x14ac:dyDescent="0.25">
      <c r="BG3279" s="50" t="str">
        <f t="shared" si="464"/>
        <v>2022JulhoChina</v>
      </c>
      <c r="BH3279" s="2">
        <v>2022</v>
      </c>
      <c r="BI3279" s="55" t="s">
        <v>60</v>
      </c>
      <c r="BJ3279" s="55" t="str">
        <f t="shared" si="466"/>
        <v>Julho/2022</v>
      </c>
      <c r="BK3279" s="2" t="s">
        <v>51</v>
      </c>
      <c r="BL3279" s="2" t="s">
        <v>43</v>
      </c>
      <c r="BM3279" s="52" t="s">
        <v>1202</v>
      </c>
      <c r="BN3279" s="51">
        <f t="shared" si="465"/>
        <v>420835.40980572783</v>
      </c>
    </row>
    <row r="3280" spans="59:66" x14ac:dyDescent="0.25">
      <c r="BG3280" s="50" t="str">
        <f t="shared" si="464"/>
        <v>2022JulhoÍndia</v>
      </c>
      <c r="BH3280" s="2">
        <v>2022</v>
      </c>
      <c r="BI3280" s="55" t="s">
        <v>60</v>
      </c>
      <c r="BJ3280" s="55" t="str">
        <f t="shared" si="466"/>
        <v>Julho/2022</v>
      </c>
      <c r="BK3280" s="2" t="s">
        <v>51</v>
      </c>
      <c r="BL3280" s="2" t="s">
        <v>44</v>
      </c>
      <c r="BM3280" s="52" t="s">
        <v>1202</v>
      </c>
      <c r="BN3280" s="51">
        <f t="shared" si="465"/>
        <v>210417.70490286394</v>
      </c>
    </row>
    <row r="3281" spans="59:66" x14ac:dyDescent="0.25">
      <c r="BG3281" s="50" t="str">
        <f t="shared" si="464"/>
        <v>2022JulhoJapão</v>
      </c>
      <c r="BH3281" s="2">
        <v>2022</v>
      </c>
      <c r="BI3281" s="55" t="s">
        <v>60</v>
      </c>
      <c r="BJ3281" s="55" t="str">
        <f t="shared" si="466"/>
        <v>Julho/2022</v>
      </c>
      <c r="BK3281" s="2" t="s">
        <v>51</v>
      </c>
      <c r="BL3281" s="2" t="s">
        <v>45</v>
      </c>
      <c r="BM3281" s="52" t="s">
        <v>1202</v>
      </c>
      <c r="BN3281" s="51">
        <f t="shared" si="465"/>
        <v>105208.85245143196</v>
      </c>
    </row>
    <row r="3282" spans="59:66" x14ac:dyDescent="0.25">
      <c r="BG3282" s="50" t="str">
        <f t="shared" si="464"/>
        <v>2022JulhoIndonésia</v>
      </c>
      <c r="BH3282" s="2">
        <v>2022</v>
      </c>
      <c r="BI3282" s="55" t="s">
        <v>60</v>
      </c>
      <c r="BJ3282" s="55" t="str">
        <f t="shared" si="466"/>
        <v>Julho/2022</v>
      </c>
      <c r="BK3282" s="2" t="s">
        <v>51</v>
      </c>
      <c r="BL3282" s="2" t="s">
        <v>46</v>
      </c>
      <c r="BM3282" s="52" t="s">
        <v>1202</v>
      </c>
      <c r="BN3282" s="51">
        <f t="shared" si="465"/>
        <v>42083.540980572783</v>
      </c>
    </row>
    <row r="3283" spans="59:66" x14ac:dyDescent="0.25">
      <c r="BG3283" s="50" t="str">
        <f t="shared" si="464"/>
        <v>2022JulhoCoréia do Sul</v>
      </c>
      <c r="BH3283" s="2">
        <v>2022</v>
      </c>
      <c r="BI3283" s="55" t="s">
        <v>60</v>
      </c>
      <c r="BJ3283" s="55" t="str">
        <f t="shared" si="466"/>
        <v>Julho/2022</v>
      </c>
      <c r="BK3283" s="2" t="s">
        <v>51</v>
      </c>
      <c r="BL3283" s="2" t="s">
        <v>49</v>
      </c>
      <c r="BM3283" s="52" t="s">
        <v>1202</v>
      </c>
      <c r="BN3283" s="51">
        <f t="shared" si="465"/>
        <v>63125.31147085916</v>
      </c>
    </row>
    <row r="3284" spans="59:66" x14ac:dyDescent="0.25">
      <c r="BG3284" s="50" t="str">
        <f t="shared" si="464"/>
        <v>2022JulhoVietnã</v>
      </c>
      <c r="BH3284" s="2">
        <v>2022</v>
      </c>
      <c r="BI3284" s="55" t="s">
        <v>60</v>
      </c>
      <c r="BJ3284" s="55" t="str">
        <f t="shared" si="466"/>
        <v>Julho/2022</v>
      </c>
      <c r="BK3284" s="2" t="s">
        <v>51</v>
      </c>
      <c r="BL3284" s="2" t="s">
        <v>47</v>
      </c>
      <c r="BM3284" s="52" t="s">
        <v>1202</v>
      </c>
      <c r="BN3284" s="51">
        <f t="shared" si="465"/>
        <v>10520.885245143196</v>
      </c>
    </row>
    <row r="3285" spans="59:66" x14ac:dyDescent="0.25">
      <c r="BG3285" s="50" t="str">
        <f t="shared" si="464"/>
        <v>2022JulhoFilipinas</v>
      </c>
      <c r="BH3285" s="2">
        <v>2022</v>
      </c>
      <c r="BI3285" s="55" t="s">
        <v>60</v>
      </c>
      <c r="BJ3285" s="55" t="str">
        <f t="shared" si="466"/>
        <v>Julho/2022</v>
      </c>
      <c r="BK3285" s="2" t="s">
        <v>51</v>
      </c>
      <c r="BL3285" s="2" t="s">
        <v>48</v>
      </c>
      <c r="BM3285" s="52" t="s">
        <v>1202</v>
      </c>
      <c r="BN3285" s="51">
        <f t="shared" si="465"/>
        <v>21041.770490286388</v>
      </c>
    </row>
    <row r="3286" spans="59:66" x14ac:dyDescent="0.25">
      <c r="BG3286" s="50" t="str">
        <f t="shared" si="464"/>
        <v>2022JulhoOutros - Ásia</v>
      </c>
      <c r="BH3286" s="2">
        <v>2022</v>
      </c>
      <c r="BI3286" s="55" t="s">
        <v>60</v>
      </c>
      <c r="BJ3286" s="55" t="str">
        <f t="shared" si="466"/>
        <v>Julho/2022</v>
      </c>
      <c r="BK3286" s="2" t="s">
        <v>51</v>
      </c>
      <c r="BL3286" s="2" t="s">
        <v>1195</v>
      </c>
      <c r="BM3286" s="52" t="s">
        <v>1202</v>
      </c>
      <c r="BN3286" s="51">
        <f t="shared" si="465"/>
        <v>74298.226368800082</v>
      </c>
    </row>
    <row r="3287" spans="59:66" x14ac:dyDescent="0.25">
      <c r="BG3287" s="50" t="str">
        <f t="shared" si="464"/>
        <v>2022AgostoChina</v>
      </c>
      <c r="BH3287" s="2">
        <v>2022</v>
      </c>
      <c r="BI3287" s="55" t="s">
        <v>61</v>
      </c>
      <c r="BJ3287" s="55" t="str">
        <f t="shared" si="466"/>
        <v>Agosto/2022</v>
      </c>
      <c r="BK3287" s="2" t="s">
        <v>51</v>
      </c>
      <c r="BL3287" s="2" t="s">
        <v>43</v>
      </c>
      <c r="BM3287" s="52" t="s">
        <v>1202</v>
      </c>
      <c r="BN3287" s="51">
        <f t="shared" si="465"/>
        <v>453114.64873606438</v>
      </c>
    </row>
    <row r="3288" spans="59:66" x14ac:dyDescent="0.25">
      <c r="BG3288" s="50" t="str">
        <f t="shared" si="464"/>
        <v>2022AgostoÍndia</v>
      </c>
      <c r="BH3288" s="2">
        <v>2022</v>
      </c>
      <c r="BI3288" s="55" t="s">
        <v>61</v>
      </c>
      <c r="BJ3288" s="55" t="str">
        <f t="shared" si="466"/>
        <v>Agosto/2022</v>
      </c>
      <c r="BK3288" s="2" t="s">
        <v>51</v>
      </c>
      <c r="BL3288" s="2" t="s">
        <v>44</v>
      </c>
      <c r="BM3288" s="52" t="s">
        <v>1202</v>
      </c>
      <c r="BN3288" s="51">
        <f t="shared" si="465"/>
        <v>226557.32436803225</v>
      </c>
    </row>
    <row r="3289" spans="59:66" x14ac:dyDescent="0.25">
      <c r="BG3289" s="50" t="str">
        <f t="shared" si="464"/>
        <v>2022AgostoJapão</v>
      </c>
      <c r="BH3289" s="2">
        <v>2022</v>
      </c>
      <c r="BI3289" s="55" t="s">
        <v>61</v>
      </c>
      <c r="BJ3289" s="55" t="str">
        <f t="shared" si="466"/>
        <v>Agosto/2022</v>
      </c>
      <c r="BK3289" s="2" t="s">
        <v>51</v>
      </c>
      <c r="BL3289" s="2" t="s">
        <v>45</v>
      </c>
      <c r="BM3289" s="52" t="s">
        <v>1202</v>
      </c>
      <c r="BN3289" s="51">
        <f t="shared" si="465"/>
        <v>113278.6621840161</v>
      </c>
    </row>
    <row r="3290" spans="59:66" x14ac:dyDescent="0.25">
      <c r="BG3290" s="50" t="str">
        <f t="shared" si="464"/>
        <v>2022AgostoIndonésia</v>
      </c>
      <c r="BH3290" s="2">
        <v>2022</v>
      </c>
      <c r="BI3290" s="55" t="s">
        <v>61</v>
      </c>
      <c r="BJ3290" s="55" t="str">
        <f t="shared" si="466"/>
        <v>Agosto/2022</v>
      </c>
      <c r="BK3290" s="2" t="s">
        <v>51</v>
      </c>
      <c r="BL3290" s="2" t="s">
        <v>46</v>
      </c>
      <c r="BM3290" s="52" t="s">
        <v>1202</v>
      </c>
      <c r="BN3290" s="51">
        <f t="shared" si="465"/>
        <v>45311.464873606441</v>
      </c>
    </row>
    <row r="3291" spans="59:66" x14ac:dyDescent="0.25">
      <c r="BG3291" s="50" t="str">
        <f t="shared" si="464"/>
        <v>2022AgostoCoréia do Sul</v>
      </c>
      <c r="BH3291" s="2">
        <v>2022</v>
      </c>
      <c r="BI3291" s="55" t="s">
        <v>61</v>
      </c>
      <c r="BJ3291" s="55" t="str">
        <f t="shared" si="466"/>
        <v>Agosto/2022</v>
      </c>
      <c r="BK3291" s="2" t="s">
        <v>51</v>
      </c>
      <c r="BL3291" s="2" t="s">
        <v>49</v>
      </c>
      <c r="BM3291" s="52" t="s">
        <v>1202</v>
      </c>
      <c r="BN3291" s="51">
        <f t="shared" si="465"/>
        <v>67967.197310409654</v>
      </c>
    </row>
    <row r="3292" spans="59:66" x14ac:dyDescent="0.25">
      <c r="BG3292" s="50" t="str">
        <f t="shared" si="464"/>
        <v>2022AgostoVietnã</v>
      </c>
      <c r="BH3292" s="2">
        <v>2022</v>
      </c>
      <c r="BI3292" s="55" t="s">
        <v>61</v>
      </c>
      <c r="BJ3292" s="55" t="str">
        <f t="shared" si="466"/>
        <v>Agosto/2022</v>
      </c>
      <c r="BK3292" s="2" t="s">
        <v>51</v>
      </c>
      <c r="BL3292" s="2" t="s">
        <v>47</v>
      </c>
      <c r="BM3292" s="52" t="s">
        <v>1202</v>
      </c>
      <c r="BN3292" s="51">
        <f t="shared" si="465"/>
        <v>11327.866218401612</v>
      </c>
    </row>
    <row r="3293" spans="59:66" x14ac:dyDescent="0.25">
      <c r="BG3293" s="50" t="str">
        <f t="shared" si="464"/>
        <v>2022AgostoFilipinas</v>
      </c>
      <c r="BH3293" s="2">
        <v>2022</v>
      </c>
      <c r="BI3293" s="55" t="s">
        <v>61</v>
      </c>
      <c r="BJ3293" s="55" t="str">
        <f t="shared" si="466"/>
        <v>Agosto/2022</v>
      </c>
      <c r="BK3293" s="2" t="s">
        <v>51</v>
      </c>
      <c r="BL3293" s="2" t="s">
        <v>48</v>
      </c>
      <c r="BM3293" s="52" t="s">
        <v>1202</v>
      </c>
      <c r="BN3293" s="51">
        <f t="shared" si="465"/>
        <v>22655.732436803224</v>
      </c>
    </row>
    <row r="3294" spans="59:66" x14ac:dyDescent="0.25">
      <c r="BG3294" s="50" t="str">
        <f t="shared" si="464"/>
        <v>2022AgostoOutros - Ásia</v>
      </c>
      <c r="BH3294" s="2">
        <v>2022</v>
      </c>
      <c r="BI3294" s="55" t="s">
        <v>61</v>
      </c>
      <c r="BJ3294" s="55" t="str">
        <f t="shared" si="466"/>
        <v>Agosto/2022</v>
      </c>
      <c r="BK3294" s="2" t="s">
        <v>51</v>
      </c>
      <c r="BL3294" s="2" t="s">
        <v>1195</v>
      </c>
      <c r="BM3294" s="52" t="s">
        <v>1202</v>
      </c>
      <c r="BN3294" s="51">
        <f t="shared" si="465"/>
        <v>74999.641425186142</v>
      </c>
    </row>
    <row r="3295" spans="59:66" x14ac:dyDescent="0.25">
      <c r="BG3295" s="50" t="str">
        <f t="shared" si="464"/>
        <v>2022SetembroChina</v>
      </c>
      <c r="BH3295" s="2">
        <v>2022</v>
      </c>
      <c r="BI3295" s="55" t="s">
        <v>62</v>
      </c>
      <c r="BJ3295" s="55" t="str">
        <f t="shared" si="466"/>
        <v>Setembro/2022</v>
      </c>
      <c r="BK3295" s="2" t="s">
        <v>51</v>
      </c>
      <c r="BL3295" s="2" t="s">
        <v>43</v>
      </c>
      <c r="BM3295" s="52" t="s">
        <v>1202</v>
      </c>
      <c r="BN3295" s="51">
        <f t="shared" si="465"/>
        <v>486019.63143649354</v>
      </c>
    </row>
    <row r="3296" spans="59:66" x14ac:dyDescent="0.25">
      <c r="BG3296" s="50" t="str">
        <f t="shared" si="464"/>
        <v>2022SetembroÍndia</v>
      </c>
      <c r="BH3296" s="2">
        <v>2022</v>
      </c>
      <c r="BI3296" s="55" t="s">
        <v>62</v>
      </c>
      <c r="BJ3296" s="55" t="str">
        <f t="shared" si="466"/>
        <v>Setembro/2022</v>
      </c>
      <c r="BK3296" s="2" t="s">
        <v>51</v>
      </c>
      <c r="BL3296" s="2" t="s">
        <v>44</v>
      </c>
      <c r="BM3296" s="52" t="s">
        <v>1202</v>
      </c>
      <c r="BN3296" s="51">
        <f t="shared" si="465"/>
        <v>243009.8157182468</v>
      </c>
    </row>
    <row r="3297" spans="59:66" x14ac:dyDescent="0.25">
      <c r="BG3297" s="50" t="str">
        <f t="shared" si="464"/>
        <v>2022SetembroJapão</v>
      </c>
      <c r="BH3297" s="2">
        <v>2022</v>
      </c>
      <c r="BI3297" s="55" t="s">
        <v>62</v>
      </c>
      <c r="BJ3297" s="55" t="str">
        <f t="shared" si="466"/>
        <v>Setembro/2022</v>
      </c>
      <c r="BK3297" s="2" t="s">
        <v>51</v>
      </c>
      <c r="BL3297" s="2" t="s">
        <v>45</v>
      </c>
      <c r="BM3297" s="52" t="s">
        <v>1202</v>
      </c>
      <c r="BN3297" s="51">
        <f t="shared" si="465"/>
        <v>121504.90785912338</v>
      </c>
    </row>
    <row r="3298" spans="59:66" x14ac:dyDescent="0.25">
      <c r="BG3298" s="50" t="str">
        <f t="shared" si="464"/>
        <v>2022SetembroIndonésia</v>
      </c>
      <c r="BH3298" s="2">
        <v>2022</v>
      </c>
      <c r="BI3298" s="55" t="s">
        <v>62</v>
      </c>
      <c r="BJ3298" s="55" t="str">
        <f t="shared" si="466"/>
        <v>Setembro/2022</v>
      </c>
      <c r="BK3298" s="2" t="s">
        <v>51</v>
      </c>
      <c r="BL3298" s="2" t="s">
        <v>46</v>
      </c>
      <c r="BM3298" s="52" t="s">
        <v>1202</v>
      </c>
      <c r="BN3298" s="51">
        <f t="shared" si="465"/>
        <v>48601.963143649351</v>
      </c>
    </row>
    <row r="3299" spans="59:66" x14ac:dyDescent="0.25">
      <c r="BG3299" s="50" t="str">
        <f t="shared" si="464"/>
        <v>2022SetembroCoréia do Sul</v>
      </c>
      <c r="BH3299" s="2">
        <v>2022</v>
      </c>
      <c r="BI3299" s="55" t="s">
        <v>62</v>
      </c>
      <c r="BJ3299" s="55" t="str">
        <f t="shared" si="466"/>
        <v>Setembro/2022</v>
      </c>
      <c r="BK3299" s="2" t="s">
        <v>51</v>
      </c>
      <c r="BL3299" s="2" t="s">
        <v>49</v>
      </c>
      <c r="BM3299" s="52" t="s">
        <v>1202</v>
      </c>
      <c r="BN3299" s="51">
        <f t="shared" si="465"/>
        <v>72902.944715474034</v>
      </c>
    </row>
    <row r="3300" spans="59:66" x14ac:dyDescent="0.25">
      <c r="BG3300" s="50" t="str">
        <f t="shared" si="464"/>
        <v>2022SetembroVietnã</v>
      </c>
      <c r="BH3300" s="2">
        <v>2022</v>
      </c>
      <c r="BI3300" s="55" t="s">
        <v>62</v>
      </c>
      <c r="BJ3300" s="55" t="str">
        <f t="shared" si="466"/>
        <v>Setembro/2022</v>
      </c>
      <c r="BK3300" s="2" t="s">
        <v>51</v>
      </c>
      <c r="BL3300" s="2" t="s">
        <v>47</v>
      </c>
      <c r="BM3300" s="52" t="s">
        <v>1202</v>
      </c>
      <c r="BN3300" s="51">
        <f t="shared" si="465"/>
        <v>12150.49078591234</v>
      </c>
    </row>
    <row r="3301" spans="59:66" x14ac:dyDescent="0.25">
      <c r="BG3301" s="50" t="str">
        <f t="shared" si="464"/>
        <v>2022SetembroFilipinas</v>
      </c>
      <c r="BH3301" s="2">
        <v>2022</v>
      </c>
      <c r="BI3301" s="55" t="s">
        <v>62</v>
      </c>
      <c r="BJ3301" s="55" t="str">
        <f t="shared" si="466"/>
        <v>Setembro/2022</v>
      </c>
      <c r="BK3301" s="2" t="s">
        <v>51</v>
      </c>
      <c r="BL3301" s="2" t="s">
        <v>48</v>
      </c>
      <c r="BM3301" s="52" t="s">
        <v>1202</v>
      </c>
      <c r="BN3301" s="51">
        <f t="shared" si="465"/>
        <v>24300.981571824675</v>
      </c>
    </row>
    <row r="3302" spans="59:66" x14ac:dyDescent="0.25">
      <c r="BG3302" s="50" t="str">
        <f t="shared" si="464"/>
        <v>2022SetembroOutros - Ásia</v>
      </c>
      <c r="BH3302" s="2">
        <v>2022</v>
      </c>
      <c r="BI3302" s="55" t="s">
        <v>62</v>
      </c>
      <c r="BJ3302" s="55" t="str">
        <f t="shared" si="466"/>
        <v>Setembro/2022</v>
      </c>
      <c r="BK3302" s="2" t="s">
        <v>51</v>
      </c>
      <c r="BL3302" s="2" t="s">
        <v>1195</v>
      </c>
      <c r="BM3302" s="52" t="s">
        <v>1202</v>
      </c>
      <c r="BN3302" s="51">
        <f t="shared" si="465"/>
        <v>74402.638158630361</v>
      </c>
    </row>
    <row r="3303" spans="59:66" x14ac:dyDescent="0.25">
      <c r="BG3303" s="50" t="str">
        <f t="shared" si="464"/>
        <v>2022OutubroChina</v>
      </c>
      <c r="BH3303" s="2">
        <v>2022</v>
      </c>
      <c r="BI3303" s="55" t="s">
        <v>63</v>
      </c>
      <c r="BJ3303" s="55" t="str">
        <f t="shared" si="466"/>
        <v>Outubro/2022</v>
      </c>
      <c r="BK3303" s="2" t="s">
        <v>51</v>
      </c>
      <c r="BL3303" s="2" t="s">
        <v>43</v>
      </c>
      <c r="BM3303" s="52" t="s">
        <v>1202</v>
      </c>
      <c r="BN3303" s="51">
        <f t="shared" si="465"/>
        <v>518336.46573460731</v>
      </c>
    </row>
    <row r="3304" spans="59:66" x14ac:dyDescent="0.25">
      <c r="BG3304" s="50" t="str">
        <f t="shared" si="464"/>
        <v>2022OutubroÍndia</v>
      </c>
      <c r="BH3304" s="2">
        <v>2022</v>
      </c>
      <c r="BI3304" s="55" t="s">
        <v>63</v>
      </c>
      <c r="BJ3304" s="55" t="str">
        <f t="shared" si="466"/>
        <v>Outubro/2022</v>
      </c>
      <c r="BK3304" s="2" t="s">
        <v>51</v>
      </c>
      <c r="BL3304" s="2" t="s">
        <v>44</v>
      </c>
      <c r="BM3304" s="52" t="s">
        <v>1202</v>
      </c>
      <c r="BN3304" s="51">
        <f t="shared" si="465"/>
        <v>259168.23286730368</v>
      </c>
    </row>
    <row r="3305" spans="59:66" x14ac:dyDescent="0.25">
      <c r="BG3305" s="50" t="str">
        <f t="shared" si="464"/>
        <v>2022OutubroJapão</v>
      </c>
      <c r="BH3305" s="2">
        <v>2022</v>
      </c>
      <c r="BI3305" s="55" t="s">
        <v>63</v>
      </c>
      <c r="BJ3305" s="55" t="str">
        <f t="shared" si="466"/>
        <v>Outubro/2022</v>
      </c>
      <c r="BK3305" s="2" t="s">
        <v>51</v>
      </c>
      <c r="BL3305" s="2" t="s">
        <v>45</v>
      </c>
      <c r="BM3305" s="52" t="s">
        <v>1202</v>
      </c>
      <c r="BN3305" s="51">
        <f t="shared" si="465"/>
        <v>129584.11643365186</v>
      </c>
    </row>
    <row r="3306" spans="59:66" x14ac:dyDescent="0.25">
      <c r="BG3306" s="50" t="str">
        <f t="shared" si="464"/>
        <v>2022OutubroIndonésia</v>
      </c>
      <c r="BH3306" s="2">
        <v>2022</v>
      </c>
      <c r="BI3306" s="55" t="s">
        <v>63</v>
      </c>
      <c r="BJ3306" s="55" t="str">
        <f t="shared" si="466"/>
        <v>Outubro/2022</v>
      </c>
      <c r="BK3306" s="2" t="s">
        <v>51</v>
      </c>
      <c r="BL3306" s="2" t="s">
        <v>46</v>
      </c>
      <c r="BM3306" s="52" t="s">
        <v>1202</v>
      </c>
      <c r="BN3306" s="51">
        <f t="shared" si="465"/>
        <v>51833.646573460741</v>
      </c>
    </row>
    <row r="3307" spans="59:66" x14ac:dyDescent="0.25">
      <c r="BG3307" s="50" t="str">
        <f t="shared" si="464"/>
        <v>2022OutubroCoréia do Sul</v>
      </c>
      <c r="BH3307" s="2">
        <v>2022</v>
      </c>
      <c r="BI3307" s="55" t="s">
        <v>63</v>
      </c>
      <c r="BJ3307" s="55" t="str">
        <f t="shared" si="466"/>
        <v>Outubro/2022</v>
      </c>
      <c r="BK3307" s="2" t="s">
        <v>51</v>
      </c>
      <c r="BL3307" s="2" t="s">
        <v>49</v>
      </c>
      <c r="BM3307" s="52" t="s">
        <v>1202</v>
      </c>
      <c r="BN3307" s="51">
        <f t="shared" si="465"/>
        <v>77750.469860191079</v>
      </c>
    </row>
    <row r="3308" spans="59:66" x14ac:dyDescent="0.25">
      <c r="BG3308" s="50" t="str">
        <f t="shared" si="464"/>
        <v>2022OutubroVietnã</v>
      </c>
      <c r="BH3308" s="2">
        <v>2022</v>
      </c>
      <c r="BI3308" s="55" t="s">
        <v>63</v>
      </c>
      <c r="BJ3308" s="55" t="str">
        <f t="shared" si="466"/>
        <v>Outubro/2022</v>
      </c>
      <c r="BK3308" s="2" t="s">
        <v>51</v>
      </c>
      <c r="BL3308" s="2" t="s">
        <v>47</v>
      </c>
      <c r="BM3308" s="52" t="s">
        <v>1202</v>
      </c>
      <c r="BN3308" s="51">
        <f t="shared" si="465"/>
        <v>12958.411643365183</v>
      </c>
    </row>
    <row r="3309" spans="59:66" x14ac:dyDescent="0.25">
      <c r="BG3309" s="50" t="str">
        <f t="shared" si="464"/>
        <v>2022OutubroFilipinas</v>
      </c>
      <c r="BH3309" s="2">
        <v>2022</v>
      </c>
      <c r="BI3309" s="55" t="s">
        <v>63</v>
      </c>
      <c r="BJ3309" s="55" t="str">
        <f t="shared" si="466"/>
        <v>Outubro/2022</v>
      </c>
      <c r="BK3309" s="2" t="s">
        <v>51</v>
      </c>
      <c r="BL3309" s="2" t="s">
        <v>48</v>
      </c>
      <c r="BM3309" s="52" t="s">
        <v>1202</v>
      </c>
      <c r="BN3309" s="51">
        <f t="shared" si="465"/>
        <v>25916.823286730363</v>
      </c>
    </row>
    <row r="3310" spans="59:66" x14ac:dyDescent="0.25">
      <c r="BG3310" s="50" t="str">
        <f t="shared" si="464"/>
        <v>2022OutubroOutros - Ásia</v>
      </c>
      <c r="BH3310" s="2">
        <v>2022</v>
      </c>
      <c r="BI3310" s="55" t="s">
        <v>63</v>
      </c>
      <c r="BJ3310" s="55" t="str">
        <f t="shared" si="466"/>
        <v>Outubro/2022</v>
      </c>
      <c r="BK3310" s="2" t="s">
        <v>51</v>
      </c>
      <c r="BL3310" s="2" t="s">
        <v>1195</v>
      </c>
      <c r="BM3310" s="52" t="s">
        <v>1202</v>
      </c>
      <c r="BN3310" s="51">
        <f t="shared" si="465"/>
        <v>75026.042826878736</v>
      </c>
    </row>
    <row r="3311" spans="59:66" x14ac:dyDescent="0.25">
      <c r="BG3311" s="50" t="str">
        <f t="shared" si="464"/>
        <v>2022NovembroChina</v>
      </c>
      <c r="BH3311" s="2">
        <v>2022</v>
      </c>
      <c r="BI3311" s="55" t="s">
        <v>64</v>
      </c>
      <c r="BJ3311" s="55" t="str">
        <f t="shared" si="466"/>
        <v>Novembro/2022</v>
      </c>
      <c r="BK3311" s="2" t="s">
        <v>51</v>
      </c>
      <c r="BL3311" s="2" t="s">
        <v>43</v>
      </c>
      <c r="BM3311" s="52" t="s">
        <v>1202</v>
      </c>
      <c r="BN3311" s="51">
        <f t="shared" si="465"/>
        <v>551215.82274143375</v>
      </c>
    </row>
    <row r="3312" spans="59:66" x14ac:dyDescent="0.25">
      <c r="BG3312" s="50" t="str">
        <f t="shared" si="464"/>
        <v>2022NovembroÍndia</v>
      </c>
      <c r="BH3312" s="2">
        <v>2022</v>
      </c>
      <c r="BI3312" s="55" t="s">
        <v>64</v>
      </c>
      <c r="BJ3312" s="55" t="str">
        <f t="shared" si="466"/>
        <v>Novembro/2022</v>
      </c>
      <c r="BK3312" s="2" t="s">
        <v>51</v>
      </c>
      <c r="BL3312" s="2" t="s">
        <v>44</v>
      </c>
      <c r="BM3312" s="52" t="s">
        <v>1202</v>
      </c>
      <c r="BN3312" s="51">
        <f t="shared" si="465"/>
        <v>275607.91137071687</v>
      </c>
    </row>
    <row r="3313" spans="59:66" x14ac:dyDescent="0.25">
      <c r="BG3313" s="50" t="str">
        <f t="shared" si="464"/>
        <v>2022NovembroJapão</v>
      </c>
      <c r="BH3313" s="2">
        <v>2022</v>
      </c>
      <c r="BI3313" s="55" t="s">
        <v>64</v>
      </c>
      <c r="BJ3313" s="55" t="str">
        <f t="shared" si="466"/>
        <v>Novembro/2022</v>
      </c>
      <c r="BK3313" s="2" t="s">
        <v>51</v>
      </c>
      <c r="BL3313" s="2" t="s">
        <v>45</v>
      </c>
      <c r="BM3313" s="52" t="s">
        <v>1202</v>
      </c>
      <c r="BN3313" s="51">
        <f t="shared" si="465"/>
        <v>137803.95568535844</v>
      </c>
    </row>
    <row r="3314" spans="59:66" x14ac:dyDescent="0.25">
      <c r="BG3314" s="50" t="str">
        <f t="shared" si="464"/>
        <v>2022NovembroIndonésia</v>
      </c>
      <c r="BH3314" s="2">
        <v>2022</v>
      </c>
      <c r="BI3314" s="55" t="s">
        <v>64</v>
      </c>
      <c r="BJ3314" s="55" t="str">
        <f t="shared" si="466"/>
        <v>Novembro/2022</v>
      </c>
      <c r="BK3314" s="2" t="s">
        <v>51</v>
      </c>
      <c r="BL3314" s="2" t="s">
        <v>46</v>
      </c>
      <c r="BM3314" s="52" t="s">
        <v>1202</v>
      </c>
      <c r="BN3314" s="51">
        <f t="shared" si="465"/>
        <v>55121.58227414338</v>
      </c>
    </row>
    <row r="3315" spans="59:66" x14ac:dyDescent="0.25">
      <c r="BG3315" s="50" t="str">
        <f t="shared" si="464"/>
        <v>2022NovembroCoréia do Sul</v>
      </c>
      <c r="BH3315" s="2">
        <v>2022</v>
      </c>
      <c r="BI3315" s="55" t="s">
        <v>64</v>
      </c>
      <c r="BJ3315" s="55" t="str">
        <f t="shared" si="466"/>
        <v>Novembro/2022</v>
      </c>
      <c r="BK3315" s="2" t="s">
        <v>51</v>
      </c>
      <c r="BL3315" s="2" t="s">
        <v>49</v>
      </c>
      <c r="BM3315" s="52" t="s">
        <v>1202</v>
      </c>
      <c r="BN3315" s="51">
        <f t="shared" si="465"/>
        <v>82682.373411215071</v>
      </c>
    </row>
    <row r="3316" spans="59:66" x14ac:dyDescent="0.25">
      <c r="BG3316" s="50" t="str">
        <f t="shared" si="464"/>
        <v>2022NovembroVietnã</v>
      </c>
      <c r="BH3316" s="2">
        <v>2022</v>
      </c>
      <c r="BI3316" s="55" t="s">
        <v>64</v>
      </c>
      <c r="BJ3316" s="55" t="str">
        <f t="shared" si="466"/>
        <v>Novembro/2022</v>
      </c>
      <c r="BK3316" s="2" t="s">
        <v>51</v>
      </c>
      <c r="BL3316" s="2" t="s">
        <v>47</v>
      </c>
      <c r="BM3316" s="52" t="s">
        <v>1202</v>
      </c>
      <c r="BN3316" s="51">
        <f t="shared" si="465"/>
        <v>13780.395568535845</v>
      </c>
    </row>
    <row r="3317" spans="59:66" x14ac:dyDescent="0.25">
      <c r="BG3317" s="50" t="str">
        <f t="shared" si="464"/>
        <v>2022NovembroFilipinas</v>
      </c>
      <c r="BH3317" s="2">
        <v>2022</v>
      </c>
      <c r="BI3317" s="55" t="s">
        <v>64</v>
      </c>
      <c r="BJ3317" s="55" t="str">
        <f t="shared" si="466"/>
        <v>Novembro/2022</v>
      </c>
      <c r="BK3317" s="2" t="s">
        <v>51</v>
      </c>
      <c r="BL3317" s="2" t="s">
        <v>48</v>
      </c>
      <c r="BM3317" s="52" t="s">
        <v>1202</v>
      </c>
      <c r="BN3317" s="51">
        <f t="shared" si="465"/>
        <v>27560.791137071687</v>
      </c>
    </row>
    <row r="3318" spans="59:66" x14ac:dyDescent="0.25">
      <c r="BG3318" s="50" t="str">
        <f t="shared" si="464"/>
        <v>2022NovembroOutros - Ásia</v>
      </c>
      <c r="BH3318" s="2">
        <v>2022</v>
      </c>
      <c r="BI3318" s="55" t="s">
        <v>64</v>
      </c>
      <c r="BJ3318" s="55" t="str">
        <f t="shared" si="466"/>
        <v>Novembro/2022</v>
      </c>
      <c r="BK3318" s="2" t="s">
        <v>51</v>
      </c>
      <c r="BL3318" s="2" t="s">
        <v>1195</v>
      </c>
      <c r="BM3318" s="52" t="s">
        <v>1202</v>
      </c>
      <c r="BN3318" s="51">
        <f t="shared" si="465"/>
        <v>74482.212874548903</v>
      </c>
    </row>
    <row r="3319" spans="59:66" x14ac:dyDescent="0.25">
      <c r="BG3319" s="50" t="str">
        <f t="shared" si="464"/>
        <v>2022DezembroChina</v>
      </c>
      <c r="BH3319" s="2">
        <v>2022</v>
      </c>
      <c r="BI3319" s="55" t="s">
        <v>65</v>
      </c>
      <c r="BJ3319" s="55" t="str">
        <f t="shared" si="466"/>
        <v>Dezembro/2022</v>
      </c>
      <c r="BK3319" s="2" t="s">
        <v>51</v>
      </c>
      <c r="BL3319" s="2" t="s">
        <v>43</v>
      </c>
      <c r="BM3319" s="52" t="s">
        <v>1202</v>
      </c>
      <c r="BN3319" s="51">
        <f t="shared" si="465"/>
        <v>583611.5288086168</v>
      </c>
    </row>
    <row r="3320" spans="59:66" x14ac:dyDescent="0.25">
      <c r="BG3320" s="50" t="str">
        <f t="shared" si="464"/>
        <v>2022DezembroÍndia</v>
      </c>
      <c r="BH3320" s="2">
        <v>2022</v>
      </c>
      <c r="BI3320" s="55" t="s">
        <v>65</v>
      </c>
      <c r="BJ3320" s="55" t="str">
        <f t="shared" si="466"/>
        <v>Dezembro/2022</v>
      </c>
      <c r="BK3320" s="2" t="s">
        <v>51</v>
      </c>
      <c r="BL3320" s="2" t="s">
        <v>44</v>
      </c>
      <c r="BM3320" s="52" t="s">
        <v>1202</v>
      </c>
      <c r="BN3320" s="51">
        <f t="shared" si="465"/>
        <v>291805.7644043084</v>
      </c>
    </row>
    <row r="3321" spans="59:66" x14ac:dyDescent="0.25">
      <c r="BG3321" s="50" t="str">
        <f t="shared" si="464"/>
        <v>2022DezembroJapão</v>
      </c>
      <c r="BH3321" s="2">
        <v>2022</v>
      </c>
      <c r="BI3321" s="55" t="s">
        <v>65</v>
      </c>
      <c r="BJ3321" s="55" t="str">
        <f t="shared" si="466"/>
        <v>Dezembro/2022</v>
      </c>
      <c r="BK3321" s="2" t="s">
        <v>51</v>
      </c>
      <c r="BL3321" s="2" t="s">
        <v>45</v>
      </c>
      <c r="BM3321" s="52" t="s">
        <v>1202</v>
      </c>
      <c r="BN3321" s="51">
        <f t="shared" si="465"/>
        <v>145902.88220215423</v>
      </c>
    </row>
    <row r="3322" spans="59:66" x14ac:dyDescent="0.25">
      <c r="BG3322" s="50" t="str">
        <f t="shared" si="464"/>
        <v>2022DezembroIndonésia</v>
      </c>
      <c r="BH3322" s="2">
        <v>2022</v>
      </c>
      <c r="BI3322" s="55" t="s">
        <v>65</v>
      </c>
      <c r="BJ3322" s="55" t="str">
        <f t="shared" si="466"/>
        <v>Dezembro/2022</v>
      </c>
      <c r="BK3322" s="2" t="s">
        <v>51</v>
      </c>
      <c r="BL3322" s="2" t="s">
        <v>46</v>
      </c>
      <c r="BM3322" s="52" t="s">
        <v>1202</v>
      </c>
      <c r="BN3322" s="51">
        <f t="shared" si="465"/>
        <v>58361.152880861686</v>
      </c>
    </row>
    <row r="3323" spans="59:66" x14ac:dyDescent="0.25">
      <c r="BG3323" s="50" t="str">
        <f t="shared" si="464"/>
        <v>2022DezembroCoréia do Sul</v>
      </c>
      <c r="BH3323" s="2">
        <v>2022</v>
      </c>
      <c r="BI3323" s="55" t="s">
        <v>65</v>
      </c>
      <c r="BJ3323" s="55" t="str">
        <f t="shared" si="466"/>
        <v>Dezembro/2022</v>
      </c>
      <c r="BK3323" s="2" t="s">
        <v>51</v>
      </c>
      <c r="BL3323" s="2" t="s">
        <v>49</v>
      </c>
      <c r="BM3323" s="52" t="s">
        <v>1202</v>
      </c>
      <c r="BN3323" s="51">
        <f t="shared" si="465"/>
        <v>87541.729321292543</v>
      </c>
    </row>
    <row r="3324" spans="59:66" x14ac:dyDescent="0.25">
      <c r="BG3324" s="50" t="str">
        <f t="shared" si="464"/>
        <v>2022DezembroVietnã</v>
      </c>
      <c r="BH3324" s="2">
        <v>2022</v>
      </c>
      <c r="BI3324" s="55" t="s">
        <v>65</v>
      </c>
      <c r="BJ3324" s="55" t="str">
        <f t="shared" si="466"/>
        <v>Dezembro/2022</v>
      </c>
      <c r="BK3324" s="2" t="s">
        <v>51</v>
      </c>
      <c r="BL3324" s="2" t="s">
        <v>47</v>
      </c>
      <c r="BM3324" s="52" t="s">
        <v>1202</v>
      </c>
      <c r="BN3324" s="51">
        <f t="shared" si="465"/>
        <v>14590.288220215423</v>
      </c>
    </row>
    <row r="3325" spans="59:66" x14ac:dyDescent="0.25">
      <c r="BG3325" s="50" t="str">
        <f t="shared" si="464"/>
        <v>2022DezembroFilipinas</v>
      </c>
      <c r="BH3325" s="2">
        <v>2022</v>
      </c>
      <c r="BI3325" s="55" t="s">
        <v>65</v>
      </c>
      <c r="BJ3325" s="55" t="str">
        <f t="shared" si="466"/>
        <v>Dezembro/2022</v>
      </c>
      <c r="BK3325" s="2" t="s">
        <v>51</v>
      </c>
      <c r="BL3325" s="2" t="s">
        <v>48</v>
      </c>
      <c r="BM3325" s="52" t="s">
        <v>1202</v>
      </c>
      <c r="BN3325" s="51">
        <f t="shared" si="465"/>
        <v>29180.576440430839</v>
      </c>
    </row>
    <row r="3326" spans="59:66" x14ac:dyDescent="0.25">
      <c r="BG3326" s="50" t="str">
        <f t="shared" si="464"/>
        <v>2022DezembroOutros - Ásia</v>
      </c>
      <c r="BH3326" s="2">
        <v>2022</v>
      </c>
      <c r="BI3326" s="55" t="s">
        <v>65</v>
      </c>
      <c r="BJ3326" s="55" t="str">
        <f t="shared" si="466"/>
        <v>Dezembro/2022</v>
      </c>
      <c r="BK3326" s="2" t="s">
        <v>51</v>
      </c>
      <c r="BL3326" s="2" t="s">
        <v>1195</v>
      </c>
      <c r="BM3326" s="52" t="s">
        <v>1202</v>
      </c>
      <c r="BN3326" s="51">
        <f t="shared" si="465"/>
        <v>74941.958621978527</v>
      </c>
    </row>
    <row r="3327" spans="59:66" x14ac:dyDescent="0.25">
      <c r="BG3327" s="50" t="str">
        <f t="shared" si="464"/>
        <v>2022JaneiroChina</v>
      </c>
      <c r="BH3327" s="2">
        <v>2022</v>
      </c>
      <c r="BI3327" s="55" t="s">
        <v>16</v>
      </c>
      <c r="BJ3327" s="55" t="str">
        <f t="shared" si="466"/>
        <v>Janeiro/2022</v>
      </c>
      <c r="BK3327" s="2" t="s">
        <v>51</v>
      </c>
      <c r="BL3327" s="2" t="s">
        <v>43</v>
      </c>
      <c r="BM3327" s="52" t="s">
        <v>1203</v>
      </c>
      <c r="BN3327" s="51">
        <f t="shared" si="465"/>
        <v>66597942.463445306</v>
      </c>
    </row>
    <row r="3328" spans="59:66" x14ac:dyDescent="0.25">
      <c r="BG3328" s="50" t="str">
        <f t="shared" si="464"/>
        <v>2022JaneiroÍndia</v>
      </c>
      <c r="BH3328" s="2">
        <v>2022</v>
      </c>
      <c r="BI3328" s="55" t="s">
        <v>16</v>
      </c>
      <c r="BJ3328" s="55" t="str">
        <f t="shared" si="466"/>
        <v>Janeiro/2022</v>
      </c>
      <c r="BK3328" s="2" t="s">
        <v>51</v>
      </c>
      <c r="BL3328" s="2" t="s">
        <v>44</v>
      </c>
      <c r="BM3328" s="52" t="s">
        <v>1203</v>
      </c>
      <c r="BN3328" s="51">
        <f t="shared" si="465"/>
        <v>40698742.616549917</v>
      </c>
    </row>
    <row r="3329" spans="59:66" x14ac:dyDescent="0.25">
      <c r="BG3329" s="50" t="str">
        <f t="shared" si="464"/>
        <v>2022JaneiroJapão</v>
      </c>
      <c r="BH3329" s="2">
        <v>2022</v>
      </c>
      <c r="BI3329" s="55" t="s">
        <v>16</v>
      </c>
      <c r="BJ3329" s="55" t="str">
        <f t="shared" si="466"/>
        <v>Janeiro/2022</v>
      </c>
      <c r="BK3329" s="2" t="s">
        <v>51</v>
      </c>
      <c r="BL3329" s="2" t="s">
        <v>45</v>
      </c>
      <c r="BM3329" s="52" t="s">
        <v>1203</v>
      </c>
      <c r="BN3329" s="51">
        <f t="shared" si="465"/>
        <v>22199314.154481769</v>
      </c>
    </row>
    <row r="3330" spans="59:66" x14ac:dyDescent="0.25">
      <c r="BG3330" s="50" t="str">
        <f t="shared" si="464"/>
        <v>2022JaneiroIndonésia</v>
      </c>
      <c r="BH3330" s="2">
        <v>2022</v>
      </c>
      <c r="BI3330" s="55" t="s">
        <v>16</v>
      </c>
      <c r="BJ3330" s="55" t="str">
        <f t="shared" si="466"/>
        <v>Janeiro/2022</v>
      </c>
      <c r="BK3330" s="2" t="s">
        <v>51</v>
      </c>
      <c r="BL3330" s="2" t="s">
        <v>46</v>
      </c>
      <c r="BM3330" s="52" t="s">
        <v>1203</v>
      </c>
      <c r="BN3330" s="51">
        <f t="shared" si="465"/>
        <v>14799542.769654511</v>
      </c>
    </row>
    <row r="3331" spans="59:66" x14ac:dyDescent="0.25">
      <c r="BG3331" s="50" t="str">
        <f t="shared" ref="BG3331:BG3394" si="467">BH3331&amp;BI3331&amp;BL3331</f>
        <v>2022JaneiroCoréia do Sul</v>
      </c>
      <c r="BH3331" s="2">
        <v>2022</v>
      </c>
      <c r="BI3331" s="55" t="s">
        <v>16</v>
      </c>
      <c r="BJ3331" s="55" t="str">
        <f t="shared" si="466"/>
        <v>Janeiro/2022</v>
      </c>
      <c r="BK3331" s="2" t="s">
        <v>51</v>
      </c>
      <c r="BL3331" s="2" t="s">
        <v>49</v>
      </c>
      <c r="BM3331" s="52" t="s">
        <v>1203</v>
      </c>
      <c r="BN3331" s="51">
        <f t="shared" ref="BN3331:BN3394" si="468">VLOOKUP(BG3331,AC:AQ,VLOOKUP(BM3331,$BP$2:$BQ$16,2,FALSE),FALSE)</f>
        <v>11099657.077240884</v>
      </c>
    </row>
    <row r="3332" spans="59:66" x14ac:dyDescent="0.25">
      <c r="BG3332" s="50" t="str">
        <f t="shared" si="467"/>
        <v>2022JaneiroVietnã</v>
      </c>
      <c r="BH3332" s="2">
        <v>2022</v>
      </c>
      <c r="BI3332" s="55" t="s">
        <v>16</v>
      </c>
      <c r="BJ3332" s="55" t="str">
        <f t="shared" ref="BJ3332:BJ3395" si="469">BI3332&amp;"/"&amp;BH3332</f>
        <v>Janeiro/2022</v>
      </c>
      <c r="BK3332" s="2" t="s">
        <v>51</v>
      </c>
      <c r="BL3332" s="2" t="s">
        <v>47</v>
      </c>
      <c r="BM3332" s="52" t="s">
        <v>1203</v>
      </c>
      <c r="BN3332" s="51">
        <f t="shared" si="468"/>
        <v>7399771.3848272553</v>
      </c>
    </row>
    <row r="3333" spans="59:66" x14ac:dyDescent="0.25">
      <c r="BG3333" s="50" t="str">
        <f t="shared" si="467"/>
        <v>2022JaneiroFilipinas</v>
      </c>
      <c r="BH3333" s="2">
        <v>2022</v>
      </c>
      <c r="BI3333" s="55" t="s">
        <v>16</v>
      </c>
      <c r="BJ3333" s="55" t="str">
        <f t="shared" si="469"/>
        <v>Janeiro/2022</v>
      </c>
      <c r="BK3333" s="2" t="s">
        <v>51</v>
      </c>
      <c r="BL3333" s="2" t="s">
        <v>48</v>
      </c>
      <c r="BM3333" s="52" t="s">
        <v>1203</v>
      </c>
      <c r="BN3333" s="51">
        <f t="shared" si="468"/>
        <v>3699885.6924136276</v>
      </c>
    </row>
    <row r="3334" spans="59:66" x14ac:dyDescent="0.25">
      <c r="BG3334" s="50" t="str">
        <f t="shared" si="467"/>
        <v>2022JaneiroOutros - Ásia</v>
      </c>
      <c r="BH3334" s="2">
        <v>2022</v>
      </c>
      <c r="BI3334" s="55" t="s">
        <v>16</v>
      </c>
      <c r="BJ3334" s="55" t="str">
        <f t="shared" si="469"/>
        <v>Janeiro/2022</v>
      </c>
      <c r="BK3334" s="2" t="s">
        <v>51</v>
      </c>
      <c r="BL3334" s="2" t="s">
        <v>1195</v>
      </c>
      <c r="BM3334" s="52" t="s">
        <v>1203</v>
      </c>
      <c r="BN3334" s="51">
        <f t="shared" si="468"/>
        <v>19239405.600550864</v>
      </c>
    </row>
    <row r="3335" spans="59:66" x14ac:dyDescent="0.25">
      <c r="BG3335" s="50" t="str">
        <f t="shared" si="467"/>
        <v>2022FevereiroChina</v>
      </c>
      <c r="BH3335" s="2">
        <v>2022</v>
      </c>
      <c r="BI3335" s="55" t="s">
        <v>55</v>
      </c>
      <c r="BJ3335" s="55" t="str">
        <f t="shared" si="469"/>
        <v>Fevereiro/2022</v>
      </c>
      <c r="BK3335" s="2" t="s">
        <v>51</v>
      </c>
      <c r="BL3335" s="2" t="s">
        <v>43</v>
      </c>
      <c r="BM3335" s="52" t="s">
        <v>1203</v>
      </c>
      <c r="BN3335" s="51">
        <f t="shared" si="468"/>
        <v>70297828.155858934</v>
      </c>
    </row>
    <row r="3336" spans="59:66" x14ac:dyDescent="0.25">
      <c r="BG3336" s="50" t="str">
        <f t="shared" si="467"/>
        <v>2022FevereiroÍndia</v>
      </c>
      <c r="BH3336" s="2">
        <v>2022</v>
      </c>
      <c r="BI3336" s="55" t="s">
        <v>55</v>
      </c>
      <c r="BJ3336" s="55" t="str">
        <f t="shared" si="469"/>
        <v>Fevereiro/2022</v>
      </c>
      <c r="BK3336" s="2" t="s">
        <v>51</v>
      </c>
      <c r="BL3336" s="2" t="s">
        <v>44</v>
      </c>
      <c r="BM3336" s="52" t="s">
        <v>1203</v>
      </c>
      <c r="BN3336" s="51">
        <f t="shared" si="468"/>
        <v>44398628.30896353</v>
      </c>
    </row>
    <row r="3337" spans="59:66" x14ac:dyDescent="0.25">
      <c r="BG3337" s="50" t="str">
        <f t="shared" si="467"/>
        <v>2022FevereiroJapão</v>
      </c>
      <c r="BH3337" s="2">
        <v>2022</v>
      </c>
      <c r="BI3337" s="55" t="s">
        <v>55</v>
      </c>
      <c r="BJ3337" s="55" t="str">
        <f t="shared" si="469"/>
        <v>Fevereiro/2022</v>
      </c>
      <c r="BK3337" s="2" t="s">
        <v>51</v>
      </c>
      <c r="BL3337" s="2" t="s">
        <v>45</v>
      </c>
      <c r="BM3337" s="52" t="s">
        <v>1203</v>
      </c>
      <c r="BN3337" s="51">
        <f t="shared" si="468"/>
        <v>24049257.000688579</v>
      </c>
    </row>
    <row r="3338" spans="59:66" x14ac:dyDescent="0.25">
      <c r="BG3338" s="50" t="str">
        <f t="shared" si="467"/>
        <v>2022FevereiroIndonésia</v>
      </c>
      <c r="BH3338" s="2">
        <v>2022</v>
      </c>
      <c r="BI3338" s="55" t="s">
        <v>55</v>
      </c>
      <c r="BJ3338" s="55" t="str">
        <f t="shared" si="469"/>
        <v>Fevereiro/2022</v>
      </c>
      <c r="BK3338" s="2" t="s">
        <v>51</v>
      </c>
      <c r="BL3338" s="2" t="s">
        <v>46</v>
      </c>
      <c r="BM3338" s="52" t="s">
        <v>1203</v>
      </c>
      <c r="BN3338" s="51">
        <f t="shared" si="468"/>
        <v>16649485.615861326</v>
      </c>
    </row>
    <row r="3339" spans="59:66" x14ac:dyDescent="0.25">
      <c r="BG3339" s="50" t="str">
        <f t="shared" si="467"/>
        <v>2022FevereiroCoréia do Sul</v>
      </c>
      <c r="BH3339" s="2">
        <v>2022</v>
      </c>
      <c r="BI3339" s="55" t="s">
        <v>55</v>
      </c>
      <c r="BJ3339" s="55" t="str">
        <f t="shared" si="469"/>
        <v>Fevereiro/2022</v>
      </c>
      <c r="BK3339" s="2" t="s">
        <v>51</v>
      </c>
      <c r="BL3339" s="2" t="s">
        <v>49</v>
      </c>
      <c r="BM3339" s="52" t="s">
        <v>1203</v>
      </c>
      <c r="BN3339" s="51">
        <f t="shared" si="468"/>
        <v>12949599.923447696</v>
      </c>
    </row>
    <row r="3340" spans="59:66" x14ac:dyDescent="0.25">
      <c r="BG3340" s="50" t="str">
        <f t="shared" si="467"/>
        <v>2022FevereiroVietnã</v>
      </c>
      <c r="BH3340" s="2">
        <v>2022</v>
      </c>
      <c r="BI3340" s="55" t="s">
        <v>55</v>
      </c>
      <c r="BJ3340" s="55" t="str">
        <f t="shared" si="469"/>
        <v>Fevereiro/2022</v>
      </c>
      <c r="BK3340" s="2" t="s">
        <v>51</v>
      </c>
      <c r="BL3340" s="2" t="s">
        <v>47</v>
      </c>
      <c r="BM3340" s="52" t="s">
        <v>1203</v>
      </c>
      <c r="BN3340" s="51">
        <f t="shared" si="468"/>
        <v>8139748.5233099815</v>
      </c>
    </row>
    <row r="3341" spans="59:66" x14ac:dyDescent="0.25">
      <c r="BG3341" s="50" t="str">
        <f t="shared" si="467"/>
        <v>2022FevereiroFilipinas</v>
      </c>
      <c r="BH3341" s="2">
        <v>2022</v>
      </c>
      <c r="BI3341" s="55" t="s">
        <v>55</v>
      </c>
      <c r="BJ3341" s="55" t="str">
        <f t="shared" si="469"/>
        <v>Fevereiro/2022</v>
      </c>
      <c r="BK3341" s="2" t="s">
        <v>51</v>
      </c>
      <c r="BL3341" s="2" t="s">
        <v>48</v>
      </c>
      <c r="BM3341" s="52" t="s">
        <v>1203</v>
      </c>
      <c r="BN3341" s="51">
        <f t="shared" si="468"/>
        <v>4439862.8308963533</v>
      </c>
    </row>
    <row r="3342" spans="59:66" x14ac:dyDescent="0.25">
      <c r="BG3342" s="50" t="str">
        <f t="shared" si="467"/>
        <v>2022FevereiroOutros - Ásia</v>
      </c>
      <c r="BH3342" s="2">
        <v>2022</v>
      </c>
      <c r="BI3342" s="55" t="s">
        <v>55</v>
      </c>
      <c r="BJ3342" s="55" t="str">
        <f t="shared" si="469"/>
        <v>Fevereiro/2022</v>
      </c>
      <c r="BK3342" s="2" t="s">
        <v>51</v>
      </c>
      <c r="BL3342" s="2" t="s">
        <v>1195</v>
      </c>
      <c r="BM3342" s="52" t="s">
        <v>1203</v>
      </c>
      <c r="BN3342" s="51">
        <f t="shared" si="468"/>
        <v>22199314.154481765</v>
      </c>
    </row>
    <row r="3343" spans="59:66" x14ac:dyDescent="0.25">
      <c r="BG3343" s="50" t="str">
        <f t="shared" si="467"/>
        <v>2022MarçoChina</v>
      </c>
      <c r="BH3343" s="2">
        <v>2022</v>
      </c>
      <c r="BI3343" s="55" t="s">
        <v>56</v>
      </c>
      <c r="BJ3343" s="55" t="str">
        <f t="shared" si="469"/>
        <v>Março/2022</v>
      </c>
      <c r="BK3343" s="2" t="s">
        <v>51</v>
      </c>
      <c r="BL3343" s="2" t="s">
        <v>43</v>
      </c>
      <c r="BM3343" s="52" t="s">
        <v>1203</v>
      </c>
      <c r="BN3343" s="51">
        <f t="shared" si="468"/>
        <v>73997713.848272562</v>
      </c>
    </row>
    <row r="3344" spans="59:66" x14ac:dyDescent="0.25">
      <c r="BG3344" s="50" t="str">
        <f t="shared" si="467"/>
        <v>2022MarçoÍndia</v>
      </c>
      <c r="BH3344" s="2">
        <v>2022</v>
      </c>
      <c r="BI3344" s="55" t="s">
        <v>56</v>
      </c>
      <c r="BJ3344" s="55" t="str">
        <f t="shared" si="469"/>
        <v>Março/2022</v>
      </c>
      <c r="BK3344" s="2" t="s">
        <v>51</v>
      </c>
      <c r="BL3344" s="2" t="s">
        <v>44</v>
      </c>
      <c r="BM3344" s="52" t="s">
        <v>1203</v>
      </c>
      <c r="BN3344" s="51">
        <f t="shared" si="468"/>
        <v>48098514.001377165</v>
      </c>
    </row>
    <row r="3345" spans="59:66" x14ac:dyDescent="0.25">
      <c r="BG3345" s="50" t="str">
        <f t="shared" si="467"/>
        <v>2022MarçoJapão</v>
      </c>
      <c r="BH3345" s="2">
        <v>2022</v>
      </c>
      <c r="BI3345" s="55" t="s">
        <v>56</v>
      </c>
      <c r="BJ3345" s="55" t="str">
        <f t="shared" si="469"/>
        <v>Março/2022</v>
      </c>
      <c r="BK3345" s="2" t="s">
        <v>51</v>
      </c>
      <c r="BL3345" s="2" t="s">
        <v>45</v>
      </c>
      <c r="BM3345" s="52" t="s">
        <v>1203</v>
      </c>
      <c r="BN3345" s="51">
        <f t="shared" si="468"/>
        <v>25899199.846895393</v>
      </c>
    </row>
    <row r="3346" spans="59:66" x14ac:dyDescent="0.25">
      <c r="BG3346" s="50" t="str">
        <f t="shared" si="467"/>
        <v>2022MarçoIndonésia</v>
      </c>
      <c r="BH3346" s="2">
        <v>2022</v>
      </c>
      <c r="BI3346" s="55" t="s">
        <v>56</v>
      </c>
      <c r="BJ3346" s="55" t="str">
        <f t="shared" si="469"/>
        <v>Março/2022</v>
      </c>
      <c r="BK3346" s="2" t="s">
        <v>51</v>
      </c>
      <c r="BL3346" s="2" t="s">
        <v>46</v>
      </c>
      <c r="BM3346" s="52" t="s">
        <v>1203</v>
      </c>
      <c r="BN3346" s="51">
        <f t="shared" si="468"/>
        <v>18499428.462068141</v>
      </c>
    </row>
    <row r="3347" spans="59:66" x14ac:dyDescent="0.25">
      <c r="BG3347" s="50" t="str">
        <f t="shared" si="467"/>
        <v>2022MarçoCoréia do Sul</v>
      </c>
      <c r="BH3347" s="2">
        <v>2022</v>
      </c>
      <c r="BI3347" s="55" t="s">
        <v>56</v>
      </c>
      <c r="BJ3347" s="55" t="str">
        <f t="shared" si="469"/>
        <v>Março/2022</v>
      </c>
      <c r="BK3347" s="2" t="s">
        <v>51</v>
      </c>
      <c r="BL3347" s="2" t="s">
        <v>49</v>
      </c>
      <c r="BM3347" s="52" t="s">
        <v>1203</v>
      </c>
      <c r="BN3347" s="51">
        <f t="shared" si="468"/>
        <v>14799542.769654509</v>
      </c>
    </row>
    <row r="3348" spans="59:66" x14ac:dyDescent="0.25">
      <c r="BG3348" s="50" t="str">
        <f t="shared" si="467"/>
        <v>2022MarçoVietnã</v>
      </c>
      <c r="BH3348" s="2">
        <v>2022</v>
      </c>
      <c r="BI3348" s="55" t="s">
        <v>56</v>
      </c>
      <c r="BJ3348" s="55" t="str">
        <f t="shared" si="469"/>
        <v>Março/2022</v>
      </c>
      <c r="BK3348" s="2" t="s">
        <v>51</v>
      </c>
      <c r="BL3348" s="2" t="s">
        <v>47</v>
      </c>
      <c r="BM3348" s="52" t="s">
        <v>1203</v>
      </c>
      <c r="BN3348" s="51">
        <f t="shared" si="468"/>
        <v>8879725.6617927048</v>
      </c>
    </row>
    <row r="3349" spans="59:66" x14ac:dyDescent="0.25">
      <c r="BG3349" s="50" t="str">
        <f t="shared" si="467"/>
        <v>2022MarçoFilipinas</v>
      </c>
      <c r="BH3349" s="2">
        <v>2022</v>
      </c>
      <c r="BI3349" s="55" t="s">
        <v>56</v>
      </c>
      <c r="BJ3349" s="55" t="str">
        <f t="shared" si="469"/>
        <v>Março/2022</v>
      </c>
      <c r="BK3349" s="2" t="s">
        <v>51</v>
      </c>
      <c r="BL3349" s="2" t="s">
        <v>48</v>
      </c>
      <c r="BM3349" s="52" t="s">
        <v>1203</v>
      </c>
      <c r="BN3349" s="51">
        <f t="shared" si="468"/>
        <v>5179839.9693790805</v>
      </c>
    </row>
    <row r="3350" spans="59:66" x14ac:dyDescent="0.25">
      <c r="BG3350" s="50" t="str">
        <f t="shared" si="467"/>
        <v>2022MarçoOutros - Ásia</v>
      </c>
      <c r="BH3350" s="2">
        <v>2022</v>
      </c>
      <c r="BI3350" s="55" t="s">
        <v>56</v>
      </c>
      <c r="BJ3350" s="55" t="str">
        <f t="shared" si="469"/>
        <v>Março/2022</v>
      </c>
      <c r="BK3350" s="2" t="s">
        <v>51</v>
      </c>
      <c r="BL3350" s="2" t="s">
        <v>1195</v>
      </c>
      <c r="BM3350" s="52" t="s">
        <v>1203</v>
      </c>
      <c r="BN3350" s="51">
        <f t="shared" si="468"/>
        <v>25159222.708412666</v>
      </c>
    </row>
    <row r="3351" spans="59:66" x14ac:dyDescent="0.25">
      <c r="BG3351" s="50" t="str">
        <f t="shared" si="467"/>
        <v>2022AbrilChina</v>
      </c>
      <c r="BH3351" s="2">
        <v>2022</v>
      </c>
      <c r="BI3351" s="55" t="s">
        <v>57</v>
      </c>
      <c r="BJ3351" s="55" t="str">
        <f t="shared" si="469"/>
        <v>Abril/2022</v>
      </c>
      <c r="BK3351" s="2" t="s">
        <v>51</v>
      </c>
      <c r="BL3351" s="2" t="s">
        <v>43</v>
      </c>
      <c r="BM3351" s="52" t="s">
        <v>1203</v>
      </c>
      <c r="BN3351" s="51">
        <f t="shared" si="468"/>
        <v>77697599.540686175</v>
      </c>
    </row>
    <row r="3352" spans="59:66" x14ac:dyDescent="0.25">
      <c r="BG3352" s="50" t="str">
        <f t="shared" si="467"/>
        <v>2022AbrilÍndia</v>
      </c>
      <c r="BH3352" s="2">
        <v>2022</v>
      </c>
      <c r="BI3352" s="55" t="s">
        <v>57</v>
      </c>
      <c r="BJ3352" s="55" t="str">
        <f t="shared" si="469"/>
        <v>Abril/2022</v>
      </c>
      <c r="BK3352" s="2" t="s">
        <v>51</v>
      </c>
      <c r="BL3352" s="2" t="s">
        <v>44</v>
      </c>
      <c r="BM3352" s="52" t="s">
        <v>1203</v>
      </c>
      <c r="BN3352" s="51">
        <f t="shared" si="468"/>
        <v>51798399.693790793</v>
      </c>
    </row>
    <row r="3353" spans="59:66" x14ac:dyDescent="0.25">
      <c r="BG3353" s="50" t="str">
        <f t="shared" si="467"/>
        <v>2022AbrilJapão</v>
      </c>
      <c r="BH3353" s="2">
        <v>2022</v>
      </c>
      <c r="BI3353" s="55" t="s">
        <v>57</v>
      </c>
      <c r="BJ3353" s="55" t="str">
        <f t="shared" si="469"/>
        <v>Abril/2022</v>
      </c>
      <c r="BK3353" s="2" t="s">
        <v>51</v>
      </c>
      <c r="BL3353" s="2" t="s">
        <v>45</v>
      </c>
      <c r="BM3353" s="52" t="s">
        <v>1203</v>
      </c>
      <c r="BN3353" s="51">
        <f t="shared" si="468"/>
        <v>27749142.693102211</v>
      </c>
    </row>
    <row r="3354" spans="59:66" x14ac:dyDescent="0.25">
      <c r="BG3354" s="50" t="str">
        <f t="shared" si="467"/>
        <v>2022AbrilIndonésia</v>
      </c>
      <c r="BH3354" s="2">
        <v>2022</v>
      </c>
      <c r="BI3354" s="55" t="s">
        <v>57</v>
      </c>
      <c r="BJ3354" s="55" t="str">
        <f t="shared" si="469"/>
        <v>Abril/2022</v>
      </c>
      <c r="BK3354" s="2" t="s">
        <v>51</v>
      </c>
      <c r="BL3354" s="2" t="s">
        <v>46</v>
      </c>
      <c r="BM3354" s="52" t="s">
        <v>1203</v>
      </c>
      <c r="BN3354" s="51">
        <f t="shared" si="468"/>
        <v>22199314.154481765</v>
      </c>
    </row>
    <row r="3355" spans="59:66" x14ac:dyDescent="0.25">
      <c r="BG3355" s="50" t="str">
        <f t="shared" si="467"/>
        <v>2022AbrilCoréia do Sul</v>
      </c>
      <c r="BH3355" s="2">
        <v>2022</v>
      </c>
      <c r="BI3355" s="55" t="s">
        <v>57</v>
      </c>
      <c r="BJ3355" s="55" t="str">
        <f t="shared" si="469"/>
        <v>Abril/2022</v>
      </c>
      <c r="BK3355" s="2" t="s">
        <v>51</v>
      </c>
      <c r="BL3355" s="2" t="s">
        <v>49</v>
      </c>
      <c r="BM3355" s="52" t="s">
        <v>1203</v>
      </c>
      <c r="BN3355" s="51">
        <f t="shared" si="468"/>
        <v>18499428.462068141</v>
      </c>
    </row>
    <row r="3356" spans="59:66" x14ac:dyDescent="0.25">
      <c r="BG3356" s="50" t="str">
        <f t="shared" si="467"/>
        <v>2022AbrilVietnã</v>
      </c>
      <c r="BH3356" s="2">
        <v>2022</v>
      </c>
      <c r="BI3356" s="55" t="s">
        <v>57</v>
      </c>
      <c r="BJ3356" s="55" t="str">
        <f t="shared" si="469"/>
        <v>Abril/2022</v>
      </c>
      <c r="BK3356" s="2" t="s">
        <v>51</v>
      </c>
      <c r="BL3356" s="2" t="s">
        <v>47</v>
      </c>
      <c r="BM3356" s="52" t="s">
        <v>1203</v>
      </c>
      <c r="BN3356" s="51">
        <f t="shared" si="468"/>
        <v>9619702.8002754319</v>
      </c>
    </row>
    <row r="3357" spans="59:66" x14ac:dyDescent="0.25">
      <c r="BG3357" s="50" t="str">
        <f t="shared" si="467"/>
        <v>2022AbrilFilipinas</v>
      </c>
      <c r="BH3357" s="2">
        <v>2022</v>
      </c>
      <c r="BI3357" s="55" t="s">
        <v>57</v>
      </c>
      <c r="BJ3357" s="55" t="str">
        <f t="shared" si="469"/>
        <v>Abril/2022</v>
      </c>
      <c r="BK3357" s="2" t="s">
        <v>51</v>
      </c>
      <c r="BL3357" s="2" t="s">
        <v>48</v>
      </c>
      <c r="BM3357" s="52" t="s">
        <v>1203</v>
      </c>
      <c r="BN3357" s="51">
        <f t="shared" si="468"/>
        <v>5549828.5386204422</v>
      </c>
    </row>
    <row r="3358" spans="59:66" x14ac:dyDescent="0.25">
      <c r="BG3358" s="50" t="str">
        <f t="shared" si="467"/>
        <v>2022AbrilOutros - Ásia</v>
      </c>
      <c r="BH3358" s="2">
        <v>2022</v>
      </c>
      <c r="BI3358" s="55" t="s">
        <v>57</v>
      </c>
      <c r="BJ3358" s="55" t="str">
        <f t="shared" si="469"/>
        <v>Abril/2022</v>
      </c>
      <c r="BK3358" s="2" t="s">
        <v>51</v>
      </c>
      <c r="BL3358" s="2" t="s">
        <v>1195</v>
      </c>
      <c r="BM3358" s="52" t="s">
        <v>1203</v>
      </c>
      <c r="BN3358" s="51">
        <f t="shared" si="468"/>
        <v>28119131.262343571</v>
      </c>
    </row>
    <row r="3359" spans="59:66" x14ac:dyDescent="0.25">
      <c r="BG3359" s="50" t="str">
        <f t="shared" si="467"/>
        <v>2022MaioChina</v>
      </c>
      <c r="BH3359" s="2">
        <v>2022</v>
      </c>
      <c r="BI3359" s="55" t="s">
        <v>58</v>
      </c>
      <c r="BJ3359" s="55" t="str">
        <f t="shared" si="469"/>
        <v>Maio/2022</v>
      </c>
      <c r="BK3359" s="2" t="s">
        <v>51</v>
      </c>
      <c r="BL3359" s="2" t="s">
        <v>43</v>
      </c>
      <c r="BM3359" s="52" t="s">
        <v>1203</v>
      </c>
      <c r="BN3359" s="51">
        <f t="shared" si="468"/>
        <v>81397485.233099803</v>
      </c>
    </row>
    <row r="3360" spans="59:66" x14ac:dyDescent="0.25">
      <c r="BG3360" s="50" t="str">
        <f t="shared" si="467"/>
        <v>2022MaioÍndia</v>
      </c>
      <c r="BH3360" s="2">
        <v>2022</v>
      </c>
      <c r="BI3360" s="55" t="s">
        <v>58</v>
      </c>
      <c r="BJ3360" s="55" t="str">
        <f t="shared" si="469"/>
        <v>Maio/2022</v>
      </c>
      <c r="BK3360" s="2" t="s">
        <v>51</v>
      </c>
      <c r="BL3360" s="2" t="s">
        <v>44</v>
      </c>
      <c r="BM3360" s="52" t="s">
        <v>1203</v>
      </c>
      <c r="BN3360" s="51">
        <f t="shared" si="468"/>
        <v>55498285.386204414</v>
      </c>
    </row>
    <row r="3361" spans="59:66" x14ac:dyDescent="0.25">
      <c r="BG3361" s="50" t="str">
        <f t="shared" si="467"/>
        <v>2022MaioJapão</v>
      </c>
      <c r="BH3361" s="2">
        <v>2022</v>
      </c>
      <c r="BI3361" s="55" t="s">
        <v>58</v>
      </c>
      <c r="BJ3361" s="55" t="str">
        <f t="shared" si="469"/>
        <v>Maio/2022</v>
      </c>
      <c r="BK3361" s="2" t="s">
        <v>51</v>
      </c>
      <c r="BL3361" s="2" t="s">
        <v>45</v>
      </c>
      <c r="BM3361" s="52" t="s">
        <v>1203</v>
      </c>
      <c r="BN3361" s="51">
        <f t="shared" si="468"/>
        <v>29599085.539309021</v>
      </c>
    </row>
    <row r="3362" spans="59:66" x14ac:dyDescent="0.25">
      <c r="BG3362" s="50" t="str">
        <f t="shared" si="467"/>
        <v>2022MaioIndonésia</v>
      </c>
      <c r="BH3362" s="2">
        <v>2022</v>
      </c>
      <c r="BI3362" s="55" t="s">
        <v>58</v>
      </c>
      <c r="BJ3362" s="55" t="str">
        <f t="shared" si="469"/>
        <v>Maio/2022</v>
      </c>
      <c r="BK3362" s="2" t="s">
        <v>51</v>
      </c>
      <c r="BL3362" s="2" t="s">
        <v>46</v>
      </c>
      <c r="BM3362" s="52" t="s">
        <v>1203</v>
      </c>
      <c r="BN3362" s="51">
        <f t="shared" si="468"/>
        <v>22199314.154481765</v>
      </c>
    </row>
    <row r="3363" spans="59:66" x14ac:dyDescent="0.25">
      <c r="BG3363" s="50" t="str">
        <f t="shared" si="467"/>
        <v>2022MaioCoréia do Sul</v>
      </c>
      <c r="BH3363" s="2">
        <v>2022</v>
      </c>
      <c r="BI3363" s="55" t="s">
        <v>58</v>
      </c>
      <c r="BJ3363" s="55" t="str">
        <f t="shared" si="469"/>
        <v>Maio/2022</v>
      </c>
      <c r="BK3363" s="2" t="s">
        <v>51</v>
      </c>
      <c r="BL3363" s="2" t="s">
        <v>49</v>
      </c>
      <c r="BM3363" s="52" t="s">
        <v>1203</v>
      </c>
      <c r="BN3363" s="51">
        <f t="shared" si="468"/>
        <v>18499428.462068141</v>
      </c>
    </row>
    <row r="3364" spans="59:66" x14ac:dyDescent="0.25">
      <c r="BG3364" s="50" t="str">
        <f t="shared" si="467"/>
        <v>2022MaioVietnã</v>
      </c>
      <c r="BH3364" s="2">
        <v>2022</v>
      </c>
      <c r="BI3364" s="55" t="s">
        <v>58</v>
      </c>
      <c r="BJ3364" s="55" t="str">
        <f t="shared" si="469"/>
        <v>Maio/2022</v>
      </c>
      <c r="BK3364" s="2" t="s">
        <v>51</v>
      </c>
      <c r="BL3364" s="2" t="s">
        <v>47</v>
      </c>
      <c r="BM3364" s="52" t="s">
        <v>1203</v>
      </c>
      <c r="BN3364" s="51">
        <f t="shared" si="468"/>
        <v>10359679.938758157</v>
      </c>
    </row>
    <row r="3365" spans="59:66" x14ac:dyDescent="0.25">
      <c r="BG3365" s="50" t="str">
        <f t="shared" si="467"/>
        <v>2022MaioFilipinas</v>
      </c>
      <c r="BH3365" s="2">
        <v>2022</v>
      </c>
      <c r="BI3365" s="55" t="s">
        <v>58</v>
      </c>
      <c r="BJ3365" s="55" t="str">
        <f t="shared" si="469"/>
        <v>Maio/2022</v>
      </c>
      <c r="BK3365" s="2" t="s">
        <v>51</v>
      </c>
      <c r="BL3365" s="2" t="s">
        <v>48</v>
      </c>
      <c r="BM3365" s="52" t="s">
        <v>1203</v>
      </c>
      <c r="BN3365" s="51">
        <f t="shared" si="468"/>
        <v>5919817.1078618038</v>
      </c>
    </row>
    <row r="3366" spans="59:66" x14ac:dyDescent="0.25">
      <c r="BG3366" s="50" t="str">
        <f t="shared" si="467"/>
        <v>2022MaioOutros - Ásia</v>
      </c>
      <c r="BH3366" s="2">
        <v>2022</v>
      </c>
      <c r="BI3366" s="55" t="s">
        <v>58</v>
      </c>
      <c r="BJ3366" s="55" t="str">
        <f t="shared" si="469"/>
        <v>Maio/2022</v>
      </c>
      <c r="BK3366" s="2" t="s">
        <v>51</v>
      </c>
      <c r="BL3366" s="2" t="s">
        <v>1195</v>
      </c>
      <c r="BM3366" s="52" t="s">
        <v>1203</v>
      </c>
      <c r="BN3366" s="51">
        <f t="shared" si="468"/>
        <v>31079039.816274472</v>
      </c>
    </row>
    <row r="3367" spans="59:66" x14ac:dyDescent="0.25">
      <c r="BG3367" s="50" t="str">
        <f t="shared" si="467"/>
        <v>2022JunhoChina</v>
      </c>
      <c r="BH3367" s="2">
        <v>2022</v>
      </c>
      <c r="BI3367" s="55" t="s">
        <v>59</v>
      </c>
      <c r="BJ3367" s="55" t="str">
        <f t="shared" si="469"/>
        <v>Junho/2022</v>
      </c>
      <c r="BK3367" s="2" t="s">
        <v>51</v>
      </c>
      <c r="BL3367" s="2" t="s">
        <v>43</v>
      </c>
      <c r="BM3367" s="52" t="s">
        <v>1203</v>
      </c>
      <c r="BN3367" s="51">
        <f t="shared" si="468"/>
        <v>85097370.925513446</v>
      </c>
    </row>
    <row r="3368" spans="59:66" x14ac:dyDescent="0.25">
      <c r="BG3368" s="50" t="str">
        <f t="shared" si="467"/>
        <v>2022JunhoÍndia</v>
      </c>
      <c r="BH3368" s="2">
        <v>2022</v>
      </c>
      <c r="BI3368" s="55" t="s">
        <v>59</v>
      </c>
      <c r="BJ3368" s="55" t="str">
        <f t="shared" si="469"/>
        <v>Junho/2022</v>
      </c>
      <c r="BK3368" s="2" t="s">
        <v>51</v>
      </c>
      <c r="BL3368" s="2" t="s">
        <v>44</v>
      </c>
      <c r="BM3368" s="52" t="s">
        <v>1203</v>
      </c>
      <c r="BN3368" s="51">
        <f t="shared" si="468"/>
        <v>59198171.07861805</v>
      </c>
    </row>
    <row r="3369" spans="59:66" x14ac:dyDescent="0.25">
      <c r="BG3369" s="50" t="str">
        <f t="shared" si="467"/>
        <v>2022JunhoJapão</v>
      </c>
      <c r="BH3369" s="2">
        <v>2022</v>
      </c>
      <c r="BI3369" s="55" t="s">
        <v>59</v>
      </c>
      <c r="BJ3369" s="55" t="str">
        <f t="shared" si="469"/>
        <v>Junho/2022</v>
      </c>
      <c r="BK3369" s="2" t="s">
        <v>51</v>
      </c>
      <c r="BL3369" s="2" t="s">
        <v>45</v>
      </c>
      <c r="BM3369" s="52" t="s">
        <v>1203</v>
      </c>
      <c r="BN3369" s="51">
        <f t="shared" si="468"/>
        <v>31449028.385515839</v>
      </c>
    </row>
    <row r="3370" spans="59:66" x14ac:dyDescent="0.25">
      <c r="BG3370" s="50" t="str">
        <f t="shared" si="467"/>
        <v>2022JunhoIndonésia</v>
      </c>
      <c r="BH3370" s="2">
        <v>2022</v>
      </c>
      <c r="BI3370" s="55" t="s">
        <v>59</v>
      </c>
      <c r="BJ3370" s="55" t="str">
        <f t="shared" si="469"/>
        <v>Junho/2022</v>
      </c>
      <c r="BK3370" s="2" t="s">
        <v>51</v>
      </c>
      <c r="BL3370" s="2" t="s">
        <v>46</v>
      </c>
      <c r="BM3370" s="52" t="s">
        <v>1203</v>
      </c>
      <c r="BN3370" s="51">
        <f t="shared" si="468"/>
        <v>24049257.000688583</v>
      </c>
    </row>
    <row r="3371" spans="59:66" x14ac:dyDescent="0.25">
      <c r="BG3371" s="50" t="str">
        <f t="shared" si="467"/>
        <v>2022JunhoCoréia do Sul</v>
      </c>
      <c r="BH3371" s="2">
        <v>2022</v>
      </c>
      <c r="BI3371" s="55" t="s">
        <v>59</v>
      </c>
      <c r="BJ3371" s="55" t="str">
        <f t="shared" si="469"/>
        <v>Junho/2022</v>
      </c>
      <c r="BK3371" s="2" t="s">
        <v>51</v>
      </c>
      <c r="BL3371" s="2" t="s">
        <v>49</v>
      </c>
      <c r="BM3371" s="52" t="s">
        <v>1203</v>
      </c>
      <c r="BN3371" s="51">
        <f t="shared" si="468"/>
        <v>20349371.308274951</v>
      </c>
    </row>
    <row r="3372" spans="59:66" x14ac:dyDescent="0.25">
      <c r="BG3372" s="50" t="str">
        <f t="shared" si="467"/>
        <v>2022JunhoVietnã</v>
      </c>
      <c r="BH3372" s="2">
        <v>2022</v>
      </c>
      <c r="BI3372" s="55" t="s">
        <v>59</v>
      </c>
      <c r="BJ3372" s="55" t="str">
        <f t="shared" si="469"/>
        <v>Junho/2022</v>
      </c>
      <c r="BK3372" s="2" t="s">
        <v>51</v>
      </c>
      <c r="BL3372" s="2" t="s">
        <v>47</v>
      </c>
      <c r="BM3372" s="52" t="s">
        <v>1203</v>
      </c>
      <c r="BN3372" s="51">
        <f t="shared" si="468"/>
        <v>11099657.077240884</v>
      </c>
    </row>
    <row r="3373" spans="59:66" x14ac:dyDescent="0.25">
      <c r="BG3373" s="50" t="str">
        <f t="shared" si="467"/>
        <v>2022JunhoFilipinas</v>
      </c>
      <c r="BH3373" s="2">
        <v>2022</v>
      </c>
      <c r="BI3373" s="55" t="s">
        <v>59</v>
      </c>
      <c r="BJ3373" s="55" t="str">
        <f t="shared" si="469"/>
        <v>Junho/2022</v>
      </c>
      <c r="BK3373" s="2" t="s">
        <v>51</v>
      </c>
      <c r="BL3373" s="2" t="s">
        <v>48</v>
      </c>
      <c r="BM3373" s="52" t="s">
        <v>1203</v>
      </c>
      <c r="BN3373" s="51">
        <f t="shared" si="468"/>
        <v>6289805.6771031674</v>
      </c>
    </row>
    <row r="3374" spans="59:66" x14ac:dyDescent="0.25">
      <c r="BG3374" s="50" t="str">
        <f t="shared" si="467"/>
        <v>2022JunhoOutros - Ásia</v>
      </c>
      <c r="BH3374" s="2">
        <v>2022</v>
      </c>
      <c r="BI3374" s="55" t="s">
        <v>59</v>
      </c>
      <c r="BJ3374" s="55" t="str">
        <f t="shared" si="469"/>
        <v>Junho/2022</v>
      </c>
      <c r="BK3374" s="2" t="s">
        <v>51</v>
      </c>
      <c r="BL3374" s="2" t="s">
        <v>1195</v>
      </c>
      <c r="BM3374" s="52" t="s">
        <v>1203</v>
      </c>
      <c r="BN3374" s="51">
        <f t="shared" si="468"/>
        <v>29599085.539309025</v>
      </c>
    </row>
    <row r="3375" spans="59:66" x14ac:dyDescent="0.25">
      <c r="BG3375" s="50" t="str">
        <f t="shared" si="467"/>
        <v>2022JulhoChina</v>
      </c>
      <c r="BH3375" s="2">
        <v>2022</v>
      </c>
      <c r="BI3375" s="55" t="s">
        <v>60</v>
      </c>
      <c r="BJ3375" s="55" t="str">
        <f t="shared" si="469"/>
        <v>Julho/2022</v>
      </c>
      <c r="BK3375" s="2" t="s">
        <v>51</v>
      </c>
      <c r="BL3375" s="2" t="s">
        <v>43</v>
      </c>
      <c r="BM3375" s="52" t="s">
        <v>1203</v>
      </c>
      <c r="BN3375" s="51">
        <f t="shared" si="468"/>
        <v>281113.28995056212</v>
      </c>
    </row>
    <row r="3376" spans="59:66" x14ac:dyDescent="0.25">
      <c r="BG3376" s="50" t="str">
        <f t="shared" si="467"/>
        <v>2022JulhoÍndia</v>
      </c>
      <c r="BH3376" s="2">
        <v>2022</v>
      </c>
      <c r="BI3376" s="55" t="s">
        <v>60</v>
      </c>
      <c r="BJ3376" s="55" t="str">
        <f t="shared" si="469"/>
        <v>Julho/2022</v>
      </c>
      <c r="BK3376" s="2" t="s">
        <v>51</v>
      </c>
      <c r="BL3376" s="2" t="s">
        <v>44</v>
      </c>
      <c r="BM3376" s="52" t="s">
        <v>1203</v>
      </c>
      <c r="BN3376" s="51">
        <f t="shared" si="468"/>
        <v>140556.64497528109</v>
      </c>
    </row>
    <row r="3377" spans="59:66" x14ac:dyDescent="0.25">
      <c r="BG3377" s="50" t="str">
        <f t="shared" si="467"/>
        <v>2022JulhoJapão</v>
      </c>
      <c r="BH3377" s="2">
        <v>2022</v>
      </c>
      <c r="BI3377" s="55" t="s">
        <v>60</v>
      </c>
      <c r="BJ3377" s="55" t="str">
        <f t="shared" si="469"/>
        <v>Julho/2022</v>
      </c>
      <c r="BK3377" s="2" t="s">
        <v>51</v>
      </c>
      <c r="BL3377" s="2" t="s">
        <v>45</v>
      </c>
      <c r="BM3377" s="52" t="s">
        <v>1203</v>
      </c>
      <c r="BN3377" s="51">
        <f t="shared" si="468"/>
        <v>70278.322487640544</v>
      </c>
    </row>
    <row r="3378" spans="59:66" x14ac:dyDescent="0.25">
      <c r="BG3378" s="50" t="str">
        <f t="shared" si="467"/>
        <v>2022JulhoIndonésia</v>
      </c>
      <c r="BH3378" s="2">
        <v>2022</v>
      </c>
      <c r="BI3378" s="55" t="s">
        <v>60</v>
      </c>
      <c r="BJ3378" s="55" t="str">
        <f t="shared" si="469"/>
        <v>Julho/2022</v>
      </c>
      <c r="BK3378" s="2" t="s">
        <v>51</v>
      </c>
      <c r="BL3378" s="2" t="s">
        <v>46</v>
      </c>
      <c r="BM3378" s="52" t="s">
        <v>1203</v>
      </c>
      <c r="BN3378" s="51">
        <f t="shared" si="468"/>
        <v>28111.328995056214</v>
      </c>
    </row>
    <row r="3379" spans="59:66" x14ac:dyDescent="0.25">
      <c r="BG3379" s="50" t="str">
        <f t="shared" si="467"/>
        <v>2022JulhoCoréia do Sul</v>
      </c>
      <c r="BH3379" s="2">
        <v>2022</v>
      </c>
      <c r="BI3379" s="55" t="s">
        <v>60</v>
      </c>
      <c r="BJ3379" s="55" t="str">
        <f t="shared" si="469"/>
        <v>Julho/2022</v>
      </c>
      <c r="BK3379" s="2" t="s">
        <v>51</v>
      </c>
      <c r="BL3379" s="2" t="s">
        <v>49</v>
      </c>
      <c r="BM3379" s="52" t="s">
        <v>1203</v>
      </c>
      <c r="BN3379" s="51">
        <f t="shared" si="468"/>
        <v>42166.993492584326</v>
      </c>
    </row>
    <row r="3380" spans="59:66" x14ac:dyDescent="0.25">
      <c r="BG3380" s="50" t="str">
        <f t="shared" si="467"/>
        <v>2022JulhoVietnã</v>
      </c>
      <c r="BH3380" s="2">
        <v>2022</v>
      </c>
      <c r="BI3380" s="55" t="s">
        <v>60</v>
      </c>
      <c r="BJ3380" s="55" t="str">
        <f t="shared" si="469"/>
        <v>Julho/2022</v>
      </c>
      <c r="BK3380" s="2" t="s">
        <v>51</v>
      </c>
      <c r="BL3380" s="2" t="s">
        <v>47</v>
      </c>
      <c r="BM3380" s="52" t="s">
        <v>1203</v>
      </c>
      <c r="BN3380" s="51">
        <f t="shared" si="468"/>
        <v>14055.664497528107</v>
      </c>
    </row>
    <row r="3381" spans="59:66" x14ac:dyDescent="0.25">
      <c r="BG3381" s="50" t="str">
        <f t="shared" si="467"/>
        <v>2022JulhoFilipinas</v>
      </c>
      <c r="BH3381" s="2">
        <v>2022</v>
      </c>
      <c r="BI3381" s="55" t="s">
        <v>60</v>
      </c>
      <c r="BJ3381" s="55" t="str">
        <f t="shared" si="469"/>
        <v>Julho/2022</v>
      </c>
      <c r="BK3381" s="2" t="s">
        <v>51</v>
      </c>
      <c r="BL3381" s="2" t="s">
        <v>48</v>
      </c>
      <c r="BM3381" s="52" t="s">
        <v>1203</v>
      </c>
      <c r="BN3381" s="51">
        <f t="shared" si="468"/>
        <v>2409.5424852905326</v>
      </c>
    </row>
    <row r="3382" spans="59:66" x14ac:dyDescent="0.25">
      <c r="BG3382" s="50" t="str">
        <f t="shared" si="467"/>
        <v>2022JulhoOutros - Ásia</v>
      </c>
      <c r="BH3382" s="2">
        <v>2022</v>
      </c>
      <c r="BI3382" s="55" t="s">
        <v>60</v>
      </c>
      <c r="BJ3382" s="55" t="str">
        <f t="shared" si="469"/>
        <v>Julho/2022</v>
      </c>
      <c r="BK3382" s="2" t="s">
        <v>51</v>
      </c>
      <c r="BL3382" s="2" t="s">
        <v>1195</v>
      </c>
      <c r="BM3382" s="52" t="s">
        <v>1203</v>
      </c>
      <c r="BN3382" s="51">
        <f t="shared" si="468"/>
        <v>49237.431447058159</v>
      </c>
    </row>
    <row r="3383" spans="59:66" x14ac:dyDescent="0.25">
      <c r="BG3383" s="50" t="str">
        <f t="shared" si="467"/>
        <v>2022AgostoChina</v>
      </c>
      <c r="BH3383" s="2">
        <v>2022</v>
      </c>
      <c r="BI3383" s="55" t="s">
        <v>61</v>
      </c>
      <c r="BJ3383" s="55" t="str">
        <f t="shared" si="469"/>
        <v>Agosto/2022</v>
      </c>
      <c r="BK3383" s="2" t="s">
        <v>51</v>
      </c>
      <c r="BL3383" s="2" t="s">
        <v>43</v>
      </c>
      <c r="BM3383" s="52" t="s">
        <v>1203</v>
      </c>
      <c r="BN3383" s="51">
        <f t="shared" si="468"/>
        <v>299377.87547374336</v>
      </c>
    </row>
    <row r="3384" spans="59:66" x14ac:dyDescent="0.25">
      <c r="BG3384" s="50" t="str">
        <f t="shared" si="467"/>
        <v>2022AgostoÍndia</v>
      </c>
      <c r="BH3384" s="2">
        <v>2022</v>
      </c>
      <c r="BI3384" s="55" t="s">
        <v>61</v>
      </c>
      <c r="BJ3384" s="55" t="str">
        <f t="shared" si="469"/>
        <v>Agosto/2022</v>
      </c>
      <c r="BK3384" s="2" t="s">
        <v>51</v>
      </c>
      <c r="BL3384" s="2" t="s">
        <v>44</v>
      </c>
      <c r="BM3384" s="52" t="s">
        <v>1203</v>
      </c>
      <c r="BN3384" s="51">
        <f t="shared" si="468"/>
        <v>149688.93773687171</v>
      </c>
    </row>
    <row r="3385" spans="59:66" x14ac:dyDescent="0.25">
      <c r="BG3385" s="50" t="str">
        <f t="shared" si="467"/>
        <v>2022AgostoJapão</v>
      </c>
      <c r="BH3385" s="2">
        <v>2022</v>
      </c>
      <c r="BI3385" s="55" t="s">
        <v>61</v>
      </c>
      <c r="BJ3385" s="55" t="str">
        <f t="shared" si="469"/>
        <v>Agosto/2022</v>
      </c>
      <c r="BK3385" s="2" t="s">
        <v>51</v>
      </c>
      <c r="BL3385" s="2" t="s">
        <v>45</v>
      </c>
      <c r="BM3385" s="52" t="s">
        <v>1203</v>
      </c>
      <c r="BN3385" s="51">
        <f t="shared" si="468"/>
        <v>74844.468868435841</v>
      </c>
    </row>
    <row r="3386" spans="59:66" x14ac:dyDescent="0.25">
      <c r="BG3386" s="50" t="str">
        <f t="shared" si="467"/>
        <v>2022AgostoIndonésia</v>
      </c>
      <c r="BH3386" s="2">
        <v>2022</v>
      </c>
      <c r="BI3386" s="55" t="s">
        <v>61</v>
      </c>
      <c r="BJ3386" s="55" t="str">
        <f t="shared" si="469"/>
        <v>Agosto/2022</v>
      </c>
      <c r="BK3386" s="2" t="s">
        <v>51</v>
      </c>
      <c r="BL3386" s="2" t="s">
        <v>46</v>
      </c>
      <c r="BM3386" s="52" t="s">
        <v>1203</v>
      </c>
      <c r="BN3386" s="51">
        <f t="shared" si="468"/>
        <v>29937.787547374337</v>
      </c>
    </row>
    <row r="3387" spans="59:66" x14ac:dyDescent="0.25">
      <c r="BG3387" s="50" t="str">
        <f t="shared" si="467"/>
        <v>2022AgostoCoréia do Sul</v>
      </c>
      <c r="BH3387" s="2">
        <v>2022</v>
      </c>
      <c r="BI3387" s="55" t="s">
        <v>61</v>
      </c>
      <c r="BJ3387" s="55" t="str">
        <f t="shared" si="469"/>
        <v>Agosto/2022</v>
      </c>
      <c r="BK3387" s="2" t="s">
        <v>51</v>
      </c>
      <c r="BL3387" s="2" t="s">
        <v>49</v>
      </c>
      <c r="BM3387" s="52" t="s">
        <v>1203</v>
      </c>
      <c r="BN3387" s="51">
        <f t="shared" si="468"/>
        <v>44906.681321061507</v>
      </c>
    </row>
    <row r="3388" spans="59:66" x14ac:dyDescent="0.25">
      <c r="BG3388" s="50" t="str">
        <f t="shared" si="467"/>
        <v>2022AgostoVietnã</v>
      </c>
      <c r="BH3388" s="2">
        <v>2022</v>
      </c>
      <c r="BI3388" s="55" t="s">
        <v>61</v>
      </c>
      <c r="BJ3388" s="55" t="str">
        <f t="shared" si="469"/>
        <v>Agosto/2022</v>
      </c>
      <c r="BK3388" s="2" t="s">
        <v>51</v>
      </c>
      <c r="BL3388" s="2" t="s">
        <v>47</v>
      </c>
      <c r="BM3388" s="52" t="s">
        <v>1203</v>
      </c>
      <c r="BN3388" s="51">
        <f t="shared" si="468"/>
        <v>14968.89377368717</v>
      </c>
    </row>
    <row r="3389" spans="59:66" x14ac:dyDescent="0.25">
      <c r="BG3389" s="50" t="str">
        <f t="shared" si="467"/>
        <v>2022AgostoFilipinas</v>
      </c>
      <c r="BH3389" s="2">
        <v>2022</v>
      </c>
      <c r="BI3389" s="55" t="s">
        <v>61</v>
      </c>
      <c r="BJ3389" s="55" t="str">
        <f t="shared" si="469"/>
        <v>Agosto/2022</v>
      </c>
      <c r="BK3389" s="2" t="s">
        <v>51</v>
      </c>
      <c r="BL3389" s="2" t="s">
        <v>48</v>
      </c>
      <c r="BM3389" s="52" t="s">
        <v>1203</v>
      </c>
      <c r="BN3389" s="51">
        <f t="shared" si="468"/>
        <v>2494.815628947862</v>
      </c>
    </row>
    <row r="3390" spans="59:66" x14ac:dyDescent="0.25">
      <c r="BG3390" s="50" t="str">
        <f t="shared" si="467"/>
        <v>2022AgostoOutros - Ásia</v>
      </c>
      <c r="BH3390" s="2">
        <v>2022</v>
      </c>
      <c r="BI3390" s="55" t="s">
        <v>61</v>
      </c>
      <c r="BJ3390" s="55" t="str">
        <f t="shared" si="469"/>
        <v>Agosto/2022</v>
      </c>
      <c r="BK3390" s="2" t="s">
        <v>51</v>
      </c>
      <c r="BL3390" s="2" t="s">
        <v>1195</v>
      </c>
      <c r="BM3390" s="52" t="s">
        <v>1203</v>
      </c>
      <c r="BN3390" s="51">
        <f t="shared" si="468"/>
        <v>49155.078340067506</v>
      </c>
    </row>
    <row r="3391" spans="59:66" x14ac:dyDescent="0.25">
      <c r="BG3391" s="50" t="str">
        <f t="shared" si="467"/>
        <v>2022SetembroChina</v>
      </c>
      <c r="BH3391" s="2">
        <v>2022</v>
      </c>
      <c r="BI3391" s="55" t="s">
        <v>62</v>
      </c>
      <c r="BJ3391" s="55" t="str">
        <f t="shared" si="469"/>
        <v>Setembro/2022</v>
      </c>
      <c r="BK3391" s="2" t="s">
        <v>51</v>
      </c>
      <c r="BL3391" s="2" t="s">
        <v>43</v>
      </c>
      <c r="BM3391" s="52" t="s">
        <v>1203</v>
      </c>
      <c r="BN3391" s="51">
        <f t="shared" si="468"/>
        <v>318022.97295912425</v>
      </c>
    </row>
    <row r="3392" spans="59:66" x14ac:dyDescent="0.25">
      <c r="BG3392" s="50" t="str">
        <f t="shared" si="467"/>
        <v>2022SetembroÍndia</v>
      </c>
      <c r="BH3392" s="2">
        <v>2022</v>
      </c>
      <c r="BI3392" s="55" t="s">
        <v>62</v>
      </c>
      <c r="BJ3392" s="55" t="str">
        <f t="shared" si="469"/>
        <v>Setembro/2022</v>
      </c>
      <c r="BK3392" s="2" t="s">
        <v>51</v>
      </c>
      <c r="BL3392" s="2" t="s">
        <v>44</v>
      </c>
      <c r="BM3392" s="52" t="s">
        <v>1203</v>
      </c>
      <c r="BN3392" s="51">
        <f t="shared" si="468"/>
        <v>159011.48647956213</v>
      </c>
    </row>
    <row r="3393" spans="59:66" x14ac:dyDescent="0.25">
      <c r="BG3393" s="50" t="str">
        <f t="shared" si="467"/>
        <v>2022SetembroJapão</v>
      </c>
      <c r="BH3393" s="2">
        <v>2022</v>
      </c>
      <c r="BI3393" s="55" t="s">
        <v>62</v>
      </c>
      <c r="BJ3393" s="55" t="str">
        <f t="shared" si="469"/>
        <v>Setembro/2022</v>
      </c>
      <c r="BK3393" s="2" t="s">
        <v>51</v>
      </c>
      <c r="BL3393" s="2" t="s">
        <v>45</v>
      </c>
      <c r="BM3393" s="52" t="s">
        <v>1203</v>
      </c>
      <c r="BN3393" s="51">
        <f t="shared" si="468"/>
        <v>79505.743239781048</v>
      </c>
    </row>
    <row r="3394" spans="59:66" x14ac:dyDescent="0.25">
      <c r="BG3394" s="50" t="str">
        <f t="shared" si="467"/>
        <v>2022SetembroIndonésia</v>
      </c>
      <c r="BH3394" s="2">
        <v>2022</v>
      </c>
      <c r="BI3394" s="55" t="s">
        <v>62</v>
      </c>
      <c r="BJ3394" s="55" t="str">
        <f t="shared" si="469"/>
        <v>Setembro/2022</v>
      </c>
      <c r="BK3394" s="2" t="s">
        <v>51</v>
      </c>
      <c r="BL3394" s="2" t="s">
        <v>46</v>
      </c>
      <c r="BM3394" s="52" t="s">
        <v>1203</v>
      </c>
      <c r="BN3394" s="51">
        <f t="shared" si="468"/>
        <v>31802.297295912424</v>
      </c>
    </row>
    <row r="3395" spans="59:66" x14ac:dyDescent="0.25">
      <c r="BG3395" s="50" t="str">
        <f t="shared" ref="BG3395:BG3458" si="470">BH3395&amp;BI3395&amp;BL3395</f>
        <v>2022SetembroCoréia do Sul</v>
      </c>
      <c r="BH3395" s="2">
        <v>2022</v>
      </c>
      <c r="BI3395" s="55" t="s">
        <v>62</v>
      </c>
      <c r="BJ3395" s="55" t="str">
        <f t="shared" si="469"/>
        <v>Setembro/2022</v>
      </c>
      <c r="BK3395" s="2" t="s">
        <v>51</v>
      </c>
      <c r="BL3395" s="2" t="s">
        <v>49</v>
      </c>
      <c r="BM3395" s="52" t="s">
        <v>1203</v>
      </c>
      <c r="BN3395" s="51">
        <f t="shared" ref="BN3395:BN3458" si="471">VLOOKUP(BG3395,AC:AQ,VLOOKUP(BM3395,$BP$2:$BQ$16,2,FALSE),FALSE)</f>
        <v>47703.445943868624</v>
      </c>
    </row>
    <row r="3396" spans="59:66" x14ac:dyDescent="0.25">
      <c r="BG3396" s="50" t="str">
        <f t="shared" si="470"/>
        <v>2022SetembroVietnã</v>
      </c>
      <c r="BH3396" s="2">
        <v>2022</v>
      </c>
      <c r="BI3396" s="55" t="s">
        <v>62</v>
      </c>
      <c r="BJ3396" s="55" t="str">
        <f t="shared" ref="BJ3396:BJ3459" si="472">BI3396&amp;"/"&amp;BH3396</f>
        <v>Setembro/2022</v>
      </c>
      <c r="BK3396" s="2" t="s">
        <v>51</v>
      </c>
      <c r="BL3396" s="2" t="s">
        <v>47</v>
      </c>
      <c r="BM3396" s="52" t="s">
        <v>1203</v>
      </c>
      <c r="BN3396" s="51">
        <f t="shared" si="471"/>
        <v>15901.148647956214</v>
      </c>
    </row>
    <row r="3397" spans="59:66" x14ac:dyDescent="0.25">
      <c r="BG3397" s="50" t="str">
        <f t="shared" si="470"/>
        <v>2022SetembroFilipinas</v>
      </c>
      <c r="BH3397" s="2">
        <v>2022</v>
      </c>
      <c r="BI3397" s="55" t="s">
        <v>62</v>
      </c>
      <c r="BJ3397" s="55" t="str">
        <f t="shared" si="472"/>
        <v>Setembro/2022</v>
      </c>
      <c r="BK3397" s="2" t="s">
        <v>51</v>
      </c>
      <c r="BL3397" s="2" t="s">
        <v>48</v>
      </c>
      <c r="BM3397" s="52" t="s">
        <v>1203</v>
      </c>
      <c r="BN3397" s="51">
        <f t="shared" si="471"/>
        <v>2583.9366552928846</v>
      </c>
    </row>
    <row r="3398" spans="59:66" x14ac:dyDescent="0.25">
      <c r="BG3398" s="50" t="str">
        <f t="shared" si="470"/>
        <v>2022SetembroOutros - Ásia</v>
      </c>
      <c r="BH3398" s="2">
        <v>2022</v>
      </c>
      <c r="BI3398" s="55" t="s">
        <v>62</v>
      </c>
      <c r="BJ3398" s="55" t="str">
        <f t="shared" si="472"/>
        <v>Setembro/2022</v>
      </c>
      <c r="BK3398" s="2" t="s">
        <v>51</v>
      </c>
      <c r="BL3398" s="2" t="s">
        <v>1195</v>
      </c>
      <c r="BM3398" s="52" t="s">
        <v>1203</v>
      </c>
      <c r="BN3398" s="51">
        <f t="shared" si="471"/>
        <v>48288.82782787973</v>
      </c>
    </row>
    <row r="3399" spans="59:66" x14ac:dyDescent="0.25">
      <c r="BG3399" s="50" t="str">
        <f t="shared" si="470"/>
        <v>2022OutubroChina</v>
      </c>
      <c r="BH3399" s="2">
        <v>2022</v>
      </c>
      <c r="BI3399" s="55" t="s">
        <v>63</v>
      </c>
      <c r="BJ3399" s="55" t="str">
        <f t="shared" si="472"/>
        <v>Outubro/2022</v>
      </c>
      <c r="BK3399" s="2" t="s">
        <v>51</v>
      </c>
      <c r="BL3399" s="2" t="s">
        <v>43</v>
      </c>
      <c r="BM3399" s="52" t="s">
        <v>1203</v>
      </c>
      <c r="BN3399" s="51">
        <f t="shared" si="471"/>
        <v>336255.6528185521</v>
      </c>
    </row>
    <row r="3400" spans="59:66" x14ac:dyDescent="0.25">
      <c r="BG3400" s="50" t="str">
        <f t="shared" si="470"/>
        <v>2022OutubroÍndia</v>
      </c>
      <c r="BH3400" s="2">
        <v>2022</v>
      </c>
      <c r="BI3400" s="55" t="s">
        <v>63</v>
      </c>
      <c r="BJ3400" s="55" t="str">
        <f t="shared" si="472"/>
        <v>Outubro/2022</v>
      </c>
      <c r="BK3400" s="2" t="s">
        <v>51</v>
      </c>
      <c r="BL3400" s="2" t="s">
        <v>44</v>
      </c>
      <c r="BM3400" s="52" t="s">
        <v>1203</v>
      </c>
      <c r="BN3400" s="51">
        <f t="shared" si="471"/>
        <v>168127.82640927605</v>
      </c>
    </row>
    <row r="3401" spans="59:66" x14ac:dyDescent="0.25">
      <c r="BG3401" s="50" t="str">
        <f t="shared" si="470"/>
        <v>2022OutubroJapão</v>
      </c>
      <c r="BH3401" s="2">
        <v>2022</v>
      </c>
      <c r="BI3401" s="55" t="s">
        <v>63</v>
      </c>
      <c r="BJ3401" s="55" t="str">
        <f t="shared" si="472"/>
        <v>Outubro/2022</v>
      </c>
      <c r="BK3401" s="2" t="s">
        <v>51</v>
      </c>
      <c r="BL3401" s="2" t="s">
        <v>45</v>
      </c>
      <c r="BM3401" s="52" t="s">
        <v>1203</v>
      </c>
      <c r="BN3401" s="51">
        <f t="shared" si="471"/>
        <v>84063.91320463804</v>
      </c>
    </row>
    <row r="3402" spans="59:66" x14ac:dyDescent="0.25">
      <c r="BG3402" s="50" t="str">
        <f t="shared" si="470"/>
        <v>2022OutubroIndonésia</v>
      </c>
      <c r="BH3402" s="2">
        <v>2022</v>
      </c>
      <c r="BI3402" s="55" t="s">
        <v>63</v>
      </c>
      <c r="BJ3402" s="55" t="str">
        <f t="shared" si="472"/>
        <v>Outubro/2022</v>
      </c>
      <c r="BK3402" s="2" t="s">
        <v>51</v>
      </c>
      <c r="BL3402" s="2" t="s">
        <v>46</v>
      </c>
      <c r="BM3402" s="52" t="s">
        <v>1203</v>
      </c>
      <c r="BN3402" s="51">
        <f t="shared" si="471"/>
        <v>33625.565281855219</v>
      </c>
    </row>
    <row r="3403" spans="59:66" x14ac:dyDescent="0.25">
      <c r="BG3403" s="50" t="str">
        <f t="shared" si="470"/>
        <v>2022OutubroCoréia do Sul</v>
      </c>
      <c r="BH3403" s="2">
        <v>2022</v>
      </c>
      <c r="BI3403" s="55" t="s">
        <v>63</v>
      </c>
      <c r="BJ3403" s="55" t="str">
        <f t="shared" si="472"/>
        <v>Outubro/2022</v>
      </c>
      <c r="BK3403" s="2" t="s">
        <v>51</v>
      </c>
      <c r="BL3403" s="2" t="s">
        <v>49</v>
      </c>
      <c r="BM3403" s="52" t="s">
        <v>1203</v>
      </c>
      <c r="BN3403" s="51">
        <f t="shared" si="471"/>
        <v>50438.347922782821</v>
      </c>
    </row>
    <row r="3404" spans="59:66" x14ac:dyDescent="0.25">
      <c r="BG3404" s="50" t="str">
        <f t="shared" si="470"/>
        <v>2022OutubroVietnã</v>
      </c>
      <c r="BH3404" s="2">
        <v>2022</v>
      </c>
      <c r="BI3404" s="55" t="s">
        <v>63</v>
      </c>
      <c r="BJ3404" s="55" t="str">
        <f t="shared" si="472"/>
        <v>Outubro/2022</v>
      </c>
      <c r="BK3404" s="2" t="s">
        <v>51</v>
      </c>
      <c r="BL3404" s="2" t="s">
        <v>47</v>
      </c>
      <c r="BM3404" s="52" t="s">
        <v>1203</v>
      </c>
      <c r="BN3404" s="51">
        <f t="shared" si="471"/>
        <v>16812.782640927606</v>
      </c>
    </row>
    <row r="3405" spans="59:66" x14ac:dyDescent="0.25">
      <c r="BG3405" s="50" t="str">
        <f t="shared" si="470"/>
        <v>2022OutubroFilipinas</v>
      </c>
      <c r="BH3405" s="2">
        <v>2022</v>
      </c>
      <c r="BI3405" s="55" t="s">
        <v>63</v>
      </c>
      <c r="BJ3405" s="55" t="str">
        <f t="shared" si="472"/>
        <v>Outubro/2022</v>
      </c>
      <c r="BK3405" s="2" t="s">
        <v>51</v>
      </c>
      <c r="BL3405" s="2" t="s">
        <v>48</v>
      </c>
      <c r="BM3405" s="52" t="s">
        <v>1203</v>
      </c>
      <c r="BN3405" s="51">
        <f t="shared" si="471"/>
        <v>2670.2654782649729</v>
      </c>
    </row>
    <row r="3406" spans="59:66" x14ac:dyDescent="0.25">
      <c r="BG3406" s="50" t="str">
        <f t="shared" si="470"/>
        <v>2022OutubroOutros - Ásia</v>
      </c>
      <c r="BH3406" s="2">
        <v>2022</v>
      </c>
      <c r="BI3406" s="55" t="s">
        <v>63</v>
      </c>
      <c r="BJ3406" s="55" t="str">
        <f t="shared" si="472"/>
        <v>Outubro/2022</v>
      </c>
      <c r="BK3406" s="2" t="s">
        <v>51</v>
      </c>
      <c r="BL3406" s="2" t="s">
        <v>1195</v>
      </c>
      <c r="BM3406" s="52" t="s">
        <v>1203</v>
      </c>
      <c r="BN3406" s="51">
        <f t="shared" si="471"/>
        <v>48270.825652268533</v>
      </c>
    </row>
    <row r="3407" spans="59:66" x14ac:dyDescent="0.25">
      <c r="BG3407" s="50" t="str">
        <f t="shared" si="470"/>
        <v>2022NovembroChina</v>
      </c>
      <c r="BH3407" s="2">
        <v>2022</v>
      </c>
      <c r="BI3407" s="55" t="s">
        <v>64</v>
      </c>
      <c r="BJ3407" s="55" t="str">
        <f t="shared" si="472"/>
        <v>Novembro/2022</v>
      </c>
      <c r="BK3407" s="2" t="s">
        <v>51</v>
      </c>
      <c r="BL3407" s="2" t="s">
        <v>43</v>
      </c>
      <c r="BM3407" s="52" t="s">
        <v>1203</v>
      </c>
      <c r="BN3407" s="51">
        <f t="shared" si="471"/>
        <v>354830.58520265913</v>
      </c>
    </row>
    <row r="3408" spans="59:66" x14ac:dyDescent="0.25">
      <c r="BG3408" s="50" t="str">
        <f t="shared" si="470"/>
        <v>2022NovembroÍndia</v>
      </c>
      <c r="BH3408" s="2">
        <v>2022</v>
      </c>
      <c r="BI3408" s="55" t="s">
        <v>64</v>
      </c>
      <c r="BJ3408" s="55" t="str">
        <f t="shared" si="472"/>
        <v>Novembro/2022</v>
      </c>
      <c r="BK3408" s="2" t="s">
        <v>51</v>
      </c>
      <c r="BL3408" s="2" t="s">
        <v>44</v>
      </c>
      <c r="BM3408" s="52" t="s">
        <v>1203</v>
      </c>
      <c r="BN3408" s="51">
        <f t="shared" si="471"/>
        <v>177415.29260132957</v>
      </c>
    </row>
    <row r="3409" spans="59:66" x14ac:dyDescent="0.25">
      <c r="BG3409" s="50" t="str">
        <f t="shared" si="470"/>
        <v>2022NovembroJapão</v>
      </c>
      <c r="BH3409" s="2">
        <v>2022</v>
      </c>
      <c r="BI3409" s="55" t="s">
        <v>64</v>
      </c>
      <c r="BJ3409" s="55" t="str">
        <f t="shared" si="472"/>
        <v>Novembro/2022</v>
      </c>
      <c r="BK3409" s="2" t="s">
        <v>51</v>
      </c>
      <c r="BL3409" s="2" t="s">
        <v>45</v>
      </c>
      <c r="BM3409" s="52" t="s">
        <v>1203</v>
      </c>
      <c r="BN3409" s="51">
        <f t="shared" si="471"/>
        <v>88707.646300664783</v>
      </c>
    </row>
    <row r="3410" spans="59:66" x14ac:dyDescent="0.25">
      <c r="BG3410" s="50" t="str">
        <f t="shared" si="470"/>
        <v>2022NovembroIndonésia</v>
      </c>
      <c r="BH3410" s="2">
        <v>2022</v>
      </c>
      <c r="BI3410" s="55" t="s">
        <v>64</v>
      </c>
      <c r="BJ3410" s="55" t="str">
        <f t="shared" si="472"/>
        <v>Novembro/2022</v>
      </c>
      <c r="BK3410" s="2" t="s">
        <v>51</v>
      </c>
      <c r="BL3410" s="2" t="s">
        <v>46</v>
      </c>
      <c r="BM3410" s="52" t="s">
        <v>1203</v>
      </c>
      <c r="BN3410" s="51">
        <f t="shared" si="471"/>
        <v>35483.05852026592</v>
      </c>
    </row>
    <row r="3411" spans="59:66" x14ac:dyDescent="0.25">
      <c r="BG3411" s="50" t="str">
        <f t="shared" si="470"/>
        <v>2022NovembroCoréia do Sul</v>
      </c>
      <c r="BH3411" s="2">
        <v>2022</v>
      </c>
      <c r="BI3411" s="55" t="s">
        <v>64</v>
      </c>
      <c r="BJ3411" s="55" t="str">
        <f t="shared" si="472"/>
        <v>Novembro/2022</v>
      </c>
      <c r="BK3411" s="2" t="s">
        <v>51</v>
      </c>
      <c r="BL3411" s="2" t="s">
        <v>49</v>
      </c>
      <c r="BM3411" s="52" t="s">
        <v>1203</v>
      </c>
      <c r="BN3411" s="51">
        <f t="shared" si="471"/>
        <v>53224.58778039887</v>
      </c>
    </row>
    <row r="3412" spans="59:66" x14ac:dyDescent="0.25">
      <c r="BG3412" s="50" t="str">
        <f t="shared" si="470"/>
        <v>2022NovembroVietnã</v>
      </c>
      <c r="BH3412" s="2">
        <v>2022</v>
      </c>
      <c r="BI3412" s="55" t="s">
        <v>64</v>
      </c>
      <c r="BJ3412" s="55" t="str">
        <f t="shared" si="472"/>
        <v>Novembro/2022</v>
      </c>
      <c r="BK3412" s="2" t="s">
        <v>51</v>
      </c>
      <c r="BL3412" s="2" t="s">
        <v>47</v>
      </c>
      <c r="BM3412" s="52" t="s">
        <v>1203</v>
      </c>
      <c r="BN3412" s="51">
        <f t="shared" si="471"/>
        <v>17741.52926013296</v>
      </c>
    </row>
    <row r="3413" spans="59:66" x14ac:dyDescent="0.25">
      <c r="BG3413" s="50" t="str">
        <f t="shared" si="470"/>
        <v>2022NovembroFilipinas</v>
      </c>
      <c r="BH3413" s="2">
        <v>2022</v>
      </c>
      <c r="BI3413" s="55" t="s">
        <v>64</v>
      </c>
      <c r="BJ3413" s="55" t="str">
        <f t="shared" si="472"/>
        <v>Novembro/2022</v>
      </c>
      <c r="BK3413" s="2" t="s">
        <v>51</v>
      </c>
      <c r="BL3413" s="2" t="s">
        <v>48</v>
      </c>
      <c r="BM3413" s="52" t="s">
        <v>1203</v>
      </c>
      <c r="BN3413" s="51">
        <f t="shared" si="471"/>
        <v>2759.7934404651264</v>
      </c>
    </row>
    <row r="3414" spans="59:66" x14ac:dyDescent="0.25">
      <c r="BG3414" s="50" t="str">
        <f t="shared" si="470"/>
        <v>2022NovembroOutros - Ásia</v>
      </c>
      <c r="BH3414" s="2">
        <v>2022</v>
      </c>
      <c r="BI3414" s="55" t="s">
        <v>64</v>
      </c>
      <c r="BJ3414" s="55" t="str">
        <f t="shared" si="472"/>
        <v>Novembro/2022</v>
      </c>
      <c r="BK3414" s="2" t="s">
        <v>51</v>
      </c>
      <c r="BL3414" s="2" t="s">
        <v>1195</v>
      </c>
      <c r="BM3414" s="52" t="s">
        <v>1203</v>
      </c>
      <c r="BN3414" s="51">
        <f t="shared" si="471"/>
        <v>47548.006661837368</v>
      </c>
    </row>
    <row r="3415" spans="59:66" x14ac:dyDescent="0.25">
      <c r="BG3415" s="50" t="str">
        <f t="shared" si="470"/>
        <v>2022DezembroChina</v>
      </c>
      <c r="BH3415" s="2">
        <v>2022</v>
      </c>
      <c r="BI3415" s="55" t="s">
        <v>65</v>
      </c>
      <c r="BJ3415" s="55" t="str">
        <f t="shared" si="472"/>
        <v>Dezembro/2022</v>
      </c>
      <c r="BK3415" s="2" t="s">
        <v>51</v>
      </c>
      <c r="BL3415" s="2" t="s">
        <v>43</v>
      </c>
      <c r="BM3415" s="52" t="s">
        <v>1203</v>
      </c>
      <c r="BN3415" s="51">
        <f t="shared" si="471"/>
        <v>373074.58649612573</v>
      </c>
    </row>
    <row r="3416" spans="59:66" x14ac:dyDescent="0.25">
      <c r="BG3416" s="50" t="str">
        <f t="shared" si="470"/>
        <v>2022DezembroÍndia</v>
      </c>
      <c r="BH3416" s="2">
        <v>2022</v>
      </c>
      <c r="BI3416" s="55" t="s">
        <v>65</v>
      </c>
      <c r="BJ3416" s="55" t="str">
        <f t="shared" si="472"/>
        <v>Dezembro/2022</v>
      </c>
      <c r="BK3416" s="2" t="s">
        <v>51</v>
      </c>
      <c r="BL3416" s="2" t="s">
        <v>44</v>
      </c>
      <c r="BM3416" s="52" t="s">
        <v>1203</v>
      </c>
      <c r="BN3416" s="51">
        <f t="shared" si="471"/>
        <v>186537.29324806287</v>
      </c>
    </row>
    <row r="3417" spans="59:66" x14ac:dyDescent="0.25">
      <c r="BG3417" s="50" t="str">
        <f t="shared" si="470"/>
        <v>2022DezembroJapão</v>
      </c>
      <c r="BH3417" s="2">
        <v>2022</v>
      </c>
      <c r="BI3417" s="55" t="s">
        <v>65</v>
      </c>
      <c r="BJ3417" s="55" t="str">
        <f t="shared" si="472"/>
        <v>Dezembro/2022</v>
      </c>
      <c r="BK3417" s="2" t="s">
        <v>51</v>
      </c>
      <c r="BL3417" s="2" t="s">
        <v>45</v>
      </c>
      <c r="BM3417" s="52" t="s">
        <v>1203</v>
      </c>
      <c r="BN3417" s="51">
        <f t="shared" si="471"/>
        <v>93268.646624031448</v>
      </c>
    </row>
    <row r="3418" spans="59:66" x14ac:dyDescent="0.25">
      <c r="BG3418" s="50" t="str">
        <f t="shared" si="470"/>
        <v>2022DezembroIndonésia</v>
      </c>
      <c r="BH3418" s="2">
        <v>2022</v>
      </c>
      <c r="BI3418" s="55" t="s">
        <v>65</v>
      </c>
      <c r="BJ3418" s="55" t="str">
        <f t="shared" si="472"/>
        <v>Dezembro/2022</v>
      </c>
      <c r="BK3418" s="2" t="s">
        <v>51</v>
      </c>
      <c r="BL3418" s="2" t="s">
        <v>46</v>
      </c>
      <c r="BM3418" s="52" t="s">
        <v>1203</v>
      </c>
      <c r="BN3418" s="51">
        <f t="shared" si="471"/>
        <v>37307.458649612578</v>
      </c>
    </row>
    <row r="3419" spans="59:66" x14ac:dyDescent="0.25">
      <c r="BG3419" s="50" t="str">
        <f t="shared" si="470"/>
        <v>2022DezembroCoréia do Sul</v>
      </c>
      <c r="BH3419" s="2">
        <v>2022</v>
      </c>
      <c r="BI3419" s="55" t="s">
        <v>65</v>
      </c>
      <c r="BJ3419" s="55" t="str">
        <f t="shared" si="472"/>
        <v>Dezembro/2022</v>
      </c>
      <c r="BK3419" s="2" t="s">
        <v>51</v>
      </c>
      <c r="BL3419" s="2" t="s">
        <v>49</v>
      </c>
      <c r="BM3419" s="52" t="s">
        <v>1203</v>
      </c>
      <c r="BN3419" s="51">
        <f t="shared" si="471"/>
        <v>55961.187974418863</v>
      </c>
    </row>
    <row r="3420" spans="59:66" x14ac:dyDescent="0.25">
      <c r="BG3420" s="50" t="str">
        <f t="shared" si="470"/>
        <v>2022DezembroVietnã</v>
      </c>
      <c r="BH3420" s="2">
        <v>2022</v>
      </c>
      <c r="BI3420" s="55" t="s">
        <v>65</v>
      </c>
      <c r="BJ3420" s="55" t="str">
        <f t="shared" si="472"/>
        <v>Dezembro/2022</v>
      </c>
      <c r="BK3420" s="2" t="s">
        <v>51</v>
      </c>
      <c r="BL3420" s="2" t="s">
        <v>47</v>
      </c>
      <c r="BM3420" s="52" t="s">
        <v>1203</v>
      </c>
      <c r="BN3420" s="51">
        <f t="shared" si="471"/>
        <v>18653.729324806289</v>
      </c>
    </row>
    <row r="3421" spans="59:66" x14ac:dyDescent="0.25">
      <c r="BG3421" s="50" t="str">
        <f t="shared" si="470"/>
        <v>2022DezembroFilipinas</v>
      </c>
      <c r="BH3421" s="2">
        <v>2022</v>
      </c>
      <c r="BI3421" s="55" t="s">
        <v>65</v>
      </c>
      <c r="BJ3421" s="55" t="str">
        <f t="shared" si="472"/>
        <v>Dezembro/2022</v>
      </c>
      <c r="BK3421" s="2" t="s">
        <v>51</v>
      </c>
      <c r="BL3421" s="2" t="s">
        <v>48</v>
      </c>
      <c r="BM3421" s="52" t="s">
        <v>1203</v>
      </c>
      <c r="BN3421" s="51">
        <f t="shared" si="471"/>
        <v>2847.1481601020123</v>
      </c>
    </row>
    <row r="3422" spans="59:66" x14ac:dyDescent="0.25">
      <c r="BG3422" s="50" t="str">
        <f t="shared" si="470"/>
        <v>2022DezembroOutros - Ásia</v>
      </c>
      <c r="BH3422" s="2">
        <v>2022</v>
      </c>
      <c r="BI3422" s="55" t="s">
        <v>65</v>
      </c>
      <c r="BJ3422" s="55" t="str">
        <f t="shared" si="472"/>
        <v>Dezembro/2022</v>
      </c>
      <c r="BK3422" s="2" t="s">
        <v>51</v>
      </c>
      <c r="BL3422" s="2" t="s">
        <v>1195</v>
      </c>
      <c r="BM3422" s="52" t="s">
        <v>1203</v>
      </c>
      <c r="BN3422" s="51">
        <f t="shared" si="471"/>
        <v>47505.769649782051</v>
      </c>
    </row>
    <row r="3423" spans="59:66" x14ac:dyDescent="0.25">
      <c r="BG3423" s="50" t="str">
        <f t="shared" si="470"/>
        <v>2022JaneiroChina</v>
      </c>
      <c r="BH3423" s="2">
        <v>2022</v>
      </c>
      <c r="BI3423" s="55" t="s">
        <v>16</v>
      </c>
      <c r="BJ3423" s="55" t="str">
        <f t="shared" si="472"/>
        <v>Janeiro/2022</v>
      </c>
      <c r="BK3423" s="2" t="s">
        <v>51</v>
      </c>
      <c r="BL3423" s="2" t="s">
        <v>43</v>
      </c>
      <c r="BM3423" s="52" t="s">
        <v>1200</v>
      </c>
      <c r="BN3423" s="51">
        <f t="shared" si="471"/>
        <v>66597942.463445306</v>
      </c>
    </row>
    <row r="3424" spans="59:66" x14ac:dyDescent="0.25">
      <c r="BG3424" s="50" t="str">
        <f t="shared" si="470"/>
        <v>2022JaneiroÍndia</v>
      </c>
      <c r="BH3424" s="2">
        <v>2022</v>
      </c>
      <c r="BI3424" s="55" t="s">
        <v>16</v>
      </c>
      <c r="BJ3424" s="55" t="str">
        <f t="shared" si="472"/>
        <v>Janeiro/2022</v>
      </c>
      <c r="BK3424" s="2" t="s">
        <v>51</v>
      </c>
      <c r="BL3424" s="2" t="s">
        <v>44</v>
      </c>
      <c r="BM3424" s="52" t="s">
        <v>1200</v>
      </c>
      <c r="BN3424" s="51">
        <f t="shared" si="471"/>
        <v>40698742.616549917</v>
      </c>
    </row>
    <row r="3425" spans="59:66" x14ac:dyDescent="0.25">
      <c r="BG3425" s="50" t="str">
        <f t="shared" si="470"/>
        <v>2022JaneiroJapão</v>
      </c>
      <c r="BH3425" s="2">
        <v>2022</v>
      </c>
      <c r="BI3425" s="55" t="s">
        <v>16</v>
      </c>
      <c r="BJ3425" s="55" t="str">
        <f t="shared" si="472"/>
        <v>Janeiro/2022</v>
      </c>
      <c r="BK3425" s="2" t="s">
        <v>51</v>
      </c>
      <c r="BL3425" s="2" t="s">
        <v>45</v>
      </c>
      <c r="BM3425" s="52" t="s">
        <v>1200</v>
      </c>
      <c r="BN3425" s="51">
        <f t="shared" si="471"/>
        <v>22199314.154481769</v>
      </c>
    </row>
    <row r="3426" spans="59:66" x14ac:dyDescent="0.25">
      <c r="BG3426" s="50" t="str">
        <f t="shared" si="470"/>
        <v>2022JaneiroIndonésia</v>
      </c>
      <c r="BH3426" s="2">
        <v>2022</v>
      </c>
      <c r="BI3426" s="55" t="s">
        <v>16</v>
      </c>
      <c r="BJ3426" s="55" t="str">
        <f t="shared" si="472"/>
        <v>Janeiro/2022</v>
      </c>
      <c r="BK3426" s="2" t="s">
        <v>51</v>
      </c>
      <c r="BL3426" s="2" t="s">
        <v>46</v>
      </c>
      <c r="BM3426" s="52" t="s">
        <v>1200</v>
      </c>
      <c r="BN3426" s="51">
        <f t="shared" si="471"/>
        <v>14799542.769654511</v>
      </c>
    </row>
    <row r="3427" spans="59:66" x14ac:dyDescent="0.25">
      <c r="BG3427" s="50" t="str">
        <f t="shared" si="470"/>
        <v>2022JaneiroCoréia do Sul</v>
      </c>
      <c r="BH3427" s="2">
        <v>2022</v>
      </c>
      <c r="BI3427" s="55" t="s">
        <v>16</v>
      </c>
      <c r="BJ3427" s="55" t="str">
        <f t="shared" si="472"/>
        <v>Janeiro/2022</v>
      </c>
      <c r="BK3427" s="2" t="s">
        <v>51</v>
      </c>
      <c r="BL3427" s="2" t="s">
        <v>49</v>
      </c>
      <c r="BM3427" s="52" t="s">
        <v>1200</v>
      </c>
      <c r="BN3427" s="51">
        <f t="shared" si="471"/>
        <v>11099657.077240884</v>
      </c>
    </row>
    <row r="3428" spans="59:66" x14ac:dyDescent="0.25">
      <c r="BG3428" s="50" t="str">
        <f t="shared" si="470"/>
        <v>2022JaneiroVietnã</v>
      </c>
      <c r="BH3428" s="2">
        <v>2022</v>
      </c>
      <c r="BI3428" s="55" t="s">
        <v>16</v>
      </c>
      <c r="BJ3428" s="55" t="str">
        <f t="shared" si="472"/>
        <v>Janeiro/2022</v>
      </c>
      <c r="BK3428" s="2" t="s">
        <v>51</v>
      </c>
      <c r="BL3428" s="2" t="s">
        <v>47</v>
      </c>
      <c r="BM3428" s="52" t="s">
        <v>1200</v>
      </c>
      <c r="BN3428" s="51">
        <f t="shared" si="471"/>
        <v>7399771.3848272553</v>
      </c>
    </row>
    <row r="3429" spans="59:66" x14ac:dyDescent="0.25">
      <c r="BG3429" s="50" t="str">
        <f t="shared" si="470"/>
        <v>2022JaneiroFilipinas</v>
      </c>
      <c r="BH3429" s="2">
        <v>2022</v>
      </c>
      <c r="BI3429" s="55" t="s">
        <v>16</v>
      </c>
      <c r="BJ3429" s="55" t="str">
        <f t="shared" si="472"/>
        <v>Janeiro/2022</v>
      </c>
      <c r="BK3429" s="2" t="s">
        <v>51</v>
      </c>
      <c r="BL3429" s="2" t="s">
        <v>48</v>
      </c>
      <c r="BM3429" s="52" t="s">
        <v>1200</v>
      </c>
      <c r="BN3429" s="51">
        <f t="shared" si="471"/>
        <v>3699885.6924136276</v>
      </c>
    </row>
    <row r="3430" spans="59:66" x14ac:dyDescent="0.25">
      <c r="BG3430" s="50" t="str">
        <f t="shared" si="470"/>
        <v>2022JaneiroOutros - Ásia</v>
      </c>
      <c r="BH3430" s="2">
        <v>2022</v>
      </c>
      <c r="BI3430" s="55" t="s">
        <v>16</v>
      </c>
      <c r="BJ3430" s="55" t="str">
        <f t="shared" si="472"/>
        <v>Janeiro/2022</v>
      </c>
      <c r="BK3430" s="2" t="s">
        <v>51</v>
      </c>
      <c r="BL3430" s="2" t="s">
        <v>1195</v>
      </c>
      <c r="BM3430" s="52" t="s">
        <v>1200</v>
      </c>
      <c r="BN3430" s="51">
        <f t="shared" si="471"/>
        <v>49208479.709101245</v>
      </c>
    </row>
    <row r="3431" spans="59:66" x14ac:dyDescent="0.25">
      <c r="BG3431" s="50" t="str">
        <f t="shared" si="470"/>
        <v>2022FevereiroChina</v>
      </c>
      <c r="BH3431" s="2">
        <v>2022</v>
      </c>
      <c r="BI3431" s="55" t="s">
        <v>55</v>
      </c>
      <c r="BJ3431" s="55" t="str">
        <f t="shared" si="472"/>
        <v>Fevereiro/2022</v>
      </c>
      <c r="BK3431" s="2" t="s">
        <v>51</v>
      </c>
      <c r="BL3431" s="2" t="s">
        <v>43</v>
      </c>
      <c r="BM3431" s="52" t="s">
        <v>1200</v>
      </c>
      <c r="BN3431" s="51">
        <f t="shared" si="471"/>
        <v>70297828.155858934</v>
      </c>
    </row>
    <row r="3432" spans="59:66" x14ac:dyDescent="0.25">
      <c r="BG3432" s="50" t="str">
        <f t="shared" si="470"/>
        <v>2022FevereiroÍndia</v>
      </c>
      <c r="BH3432" s="2">
        <v>2022</v>
      </c>
      <c r="BI3432" s="55" t="s">
        <v>55</v>
      </c>
      <c r="BJ3432" s="55" t="str">
        <f t="shared" si="472"/>
        <v>Fevereiro/2022</v>
      </c>
      <c r="BK3432" s="2" t="s">
        <v>51</v>
      </c>
      <c r="BL3432" s="2" t="s">
        <v>44</v>
      </c>
      <c r="BM3432" s="52" t="s">
        <v>1200</v>
      </c>
      <c r="BN3432" s="51">
        <f t="shared" si="471"/>
        <v>44398628.30896353</v>
      </c>
    </row>
    <row r="3433" spans="59:66" x14ac:dyDescent="0.25">
      <c r="BG3433" s="50" t="str">
        <f t="shared" si="470"/>
        <v>2022FevereiroJapão</v>
      </c>
      <c r="BH3433" s="2">
        <v>2022</v>
      </c>
      <c r="BI3433" s="55" t="s">
        <v>55</v>
      </c>
      <c r="BJ3433" s="55" t="str">
        <f t="shared" si="472"/>
        <v>Fevereiro/2022</v>
      </c>
      <c r="BK3433" s="2" t="s">
        <v>51</v>
      </c>
      <c r="BL3433" s="2" t="s">
        <v>45</v>
      </c>
      <c r="BM3433" s="52" t="s">
        <v>1200</v>
      </c>
      <c r="BN3433" s="51">
        <f t="shared" si="471"/>
        <v>24049257.000688579</v>
      </c>
    </row>
    <row r="3434" spans="59:66" x14ac:dyDescent="0.25">
      <c r="BG3434" s="50" t="str">
        <f t="shared" si="470"/>
        <v>2022FevereiroIndonésia</v>
      </c>
      <c r="BH3434" s="2">
        <v>2022</v>
      </c>
      <c r="BI3434" s="55" t="s">
        <v>55</v>
      </c>
      <c r="BJ3434" s="55" t="str">
        <f t="shared" si="472"/>
        <v>Fevereiro/2022</v>
      </c>
      <c r="BK3434" s="2" t="s">
        <v>51</v>
      </c>
      <c r="BL3434" s="2" t="s">
        <v>46</v>
      </c>
      <c r="BM3434" s="52" t="s">
        <v>1200</v>
      </c>
      <c r="BN3434" s="51">
        <f t="shared" si="471"/>
        <v>16649485.615861326</v>
      </c>
    </row>
    <row r="3435" spans="59:66" x14ac:dyDescent="0.25">
      <c r="BG3435" s="50" t="str">
        <f t="shared" si="470"/>
        <v>2022FevereiroCoréia do Sul</v>
      </c>
      <c r="BH3435" s="2">
        <v>2022</v>
      </c>
      <c r="BI3435" s="55" t="s">
        <v>55</v>
      </c>
      <c r="BJ3435" s="55" t="str">
        <f t="shared" si="472"/>
        <v>Fevereiro/2022</v>
      </c>
      <c r="BK3435" s="2" t="s">
        <v>51</v>
      </c>
      <c r="BL3435" s="2" t="s">
        <v>49</v>
      </c>
      <c r="BM3435" s="52" t="s">
        <v>1200</v>
      </c>
      <c r="BN3435" s="51">
        <f t="shared" si="471"/>
        <v>12949599.923447696</v>
      </c>
    </row>
    <row r="3436" spans="59:66" x14ac:dyDescent="0.25">
      <c r="BG3436" s="50" t="str">
        <f t="shared" si="470"/>
        <v>2022FevereiroVietnã</v>
      </c>
      <c r="BH3436" s="2">
        <v>2022</v>
      </c>
      <c r="BI3436" s="55" t="s">
        <v>55</v>
      </c>
      <c r="BJ3436" s="55" t="str">
        <f t="shared" si="472"/>
        <v>Fevereiro/2022</v>
      </c>
      <c r="BK3436" s="2" t="s">
        <v>51</v>
      </c>
      <c r="BL3436" s="2" t="s">
        <v>47</v>
      </c>
      <c r="BM3436" s="52" t="s">
        <v>1200</v>
      </c>
      <c r="BN3436" s="51">
        <f t="shared" si="471"/>
        <v>8139748.5233099815</v>
      </c>
    </row>
    <row r="3437" spans="59:66" x14ac:dyDescent="0.25">
      <c r="BG3437" s="50" t="str">
        <f t="shared" si="470"/>
        <v>2022FevereiroFilipinas</v>
      </c>
      <c r="BH3437" s="2">
        <v>2022</v>
      </c>
      <c r="BI3437" s="55" t="s">
        <v>55</v>
      </c>
      <c r="BJ3437" s="55" t="str">
        <f t="shared" si="472"/>
        <v>Fevereiro/2022</v>
      </c>
      <c r="BK3437" s="2" t="s">
        <v>51</v>
      </c>
      <c r="BL3437" s="2" t="s">
        <v>48</v>
      </c>
      <c r="BM3437" s="52" t="s">
        <v>1200</v>
      </c>
      <c r="BN3437" s="51">
        <f t="shared" si="471"/>
        <v>4439862.8308963533</v>
      </c>
    </row>
    <row r="3438" spans="59:66" x14ac:dyDescent="0.25">
      <c r="BG3438" s="50" t="str">
        <f t="shared" si="470"/>
        <v>2022FevereiroOutros - Ásia</v>
      </c>
      <c r="BH3438" s="2">
        <v>2022</v>
      </c>
      <c r="BI3438" s="55" t="s">
        <v>55</v>
      </c>
      <c r="BJ3438" s="55" t="str">
        <f t="shared" si="472"/>
        <v>Fevereiro/2022</v>
      </c>
      <c r="BK3438" s="2" t="s">
        <v>51</v>
      </c>
      <c r="BL3438" s="2" t="s">
        <v>1195</v>
      </c>
      <c r="BM3438" s="52" t="s">
        <v>1200</v>
      </c>
      <c r="BN3438" s="51">
        <f t="shared" si="471"/>
        <v>22199314.154481765</v>
      </c>
    </row>
    <row r="3439" spans="59:66" x14ac:dyDescent="0.25">
      <c r="BG3439" s="50" t="str">
        <f t="shared" si="470"/>
        <v>2022MarçoChina</v>
      </c>
      <c r="BH3439" s="2">
        <v>2022</v>
      </c>
      <c r="BI3439" s="55" t="s">
        <v>56</v>
      </c>
      <c r="BJ3439" s="55" t="str">
        <f t="shared" si="472"/>
        <v>Março/2022</v>
      </c>
      <c r="BK3439" s="2" t="s">
        <v>51</v>
      </c>
      <c r="BL3439" s="2" t="s">
        <v>43</v>
      </c>
      <c r="BM3439" s="52" t="s">
        <v>1200</v>
      </c>
      <c r="BN3439" s="51">
        <f t="shared" si="471"/>
        <v>73997713.848272562</v>
      </c>
    </row>
    <row r="3440" spans="59:66" x14ac:dyDescent="0.25">
      <c r="BG3440" s="50" t="str">
        <f t="shared" si="470"/>
        <v>2022MarçoÍndia</v>
      </c>
      <c r="BH3440" s="2">
        <v>2022</v>
      </c>
      <c r="BI3440" s="55" t="s">
        <v>56</v>
      </c>
      <c r="BJ3440" s="55" t="str">
        <f t="shared" si="472"/>
        <v>Março/2022</v>
      </c>
      <c r="BK3440" s="2" t="s">
        <v>51</v>
      </c>
      <c r="BL3440" s="2" t="s">
        <v>44</v>
      </c>
      <c r="BM3440" s="52" t="s">
        <v>1200</v>
      </c>
      <c r="BN3440" s="51">
        <f t="shared" si="471"/>
        <v>48098514.001377165</v>
      </c>
    </row>
    <row r="3441" spans="59:66" x14ac:dyDescent="0.25">
      <c r="BG3441" s="50" t="str">
        <f t="shared" si="470"/>
        <v>2022MarçoJapão</v>
      </c>
      <c r="BH3441" s="2">
        <v>2022</v>
      </c>
      <c r="BI3441" s="55" t="s">
        <v>56</v>
      </c>
      <c r="BJ3441" s="55" t="str">
        <f t="shared" si="472"/>
        <v>Março/2022</v>
      </c>
      <c r="BK3441" s="2" t="s">
        <v>51</v>
      </c>
      <c r="BL3441" s="2" t="s">
        <v>45</v>
      </c>
      <c r="BM3441" s="52" t="s">
        <v>1200</v>
      </c>
      <c r="BN3441" s="51">
        <f t="shared" si="471"/>
        <v>25899199.846895393</v>
      </c>
    </row>
    <row r="3442" spans="59:66" x14ac:dyDescent="0.25">
      <c r="BG3442" s="50" t="str">
        <f t="shared" si="470"/>
        <v>2022MarçoIndonésia</v>
      </c>
      <c r="BH3442" s="2">
        <v>2022</v>
      </c>
      <c r="BI3442" s="55" t="s">
        <v>56</v>
      </c>
      <c r="BJ3442" s="55" t="str">
        <f t="shared" si="472"/>
        <v>Março/2022</v>
      </c>
      <c r="BK3442" s="2" t="s">
        <v>51</v>
      </c>
      <c r="BL3442" s="2" t="s">
        <v>46</v>
      </c>
      <c r="BM3442" s="52" t="s">
        <v>1200</v>
      </c>
      <c r="BN3442" s="51">
        <f t="shared" si="471"/>
        <v>18499428.462068141</v>
      </c>
    </row>
    <row r="3443" spans="59:66" x14ac:dyDescent="0.25">
      <c r="BG3443" s="50" t="str">
        <f t="shared" si="470"/>
        <v>2022MarçoCoréia do Sul</v>
      </c>
      <c r="BH3443" s="2">
        <v>2022</v>
      </c>
      <c r="BI3443" s="55" t="s">
        <v>56</v>
      </c>
      <c r="BJ3443" s="55" t="str">
        <f t="shared" si="472"/>
        <v>Março/2022</v>
      </c>
      <c r="BK3443" s="2" t="s">
        <v>51</v>
      </c>
      <c r="BL3443" s="2" t="s">
        <v>49</v>
      </c>
      <c r="BM3443" s="52" t="s">
        <v>1200</v>
      </c>
      <c r="BN3443" s="51">
        <f t="shared" si="471"/>
        <v>14799542.769654509</v>
      </c>
    </row>
    <row r="3444" spans="59:66" x14ac:dyDescent="0.25">
      <c r="BG3444" s="50" t="str">
        <f t="shared" si="470"/>
        <v>2022MarçoVietnã</v>
      </c>
      <c r="BH3444" s="2">
        <v>2022</v>
      </c>
      <c r="BI3444" s="55" t="s">
        <v>56</v>
      </c>
      <c r="BJ3444" s="55" t="str">
        <f t="shared" si="472"/>
        <v>Março/2022</v>
      </c>
      <c r="BK3444" s="2" t="s">
        <v>51</v>
      </c>
      <c r="BL3444" s="2" t="s">
        <v>47</v>
      </c>
      <c r="BM3444" s="52" t="s">
        <v>1200</v>
      </c>
      <c r="BN3444" s="51">
        <f t="shared" si="471"/>
        <v>8879725.6617927048</v>
      </c>
    </row>
    <row r="3445" spans="59:66" x14ac:dyDescent="0.25">
      <c r="BG3445" s="50" t="str">
        <f t="shared" si="470"/>
        <v>2022MarçoFilipinas</v>
      </c>
      <c r="BH3445" s="2">
        <v>2022</v>
      </c>
      <c r="BI3445" s="55" t="s">
        <v>56</v>
      </c>
      <c r="BJ3445" s="55" t="str">
        <f t="shared" si="472"/>
        <v>Março/2022</v>
      </c>
      <c r="BK3445" s="2" t="s">
        <v>51</v>
      </c>
      <c r="BL3445" s="2" t="s">
        <v>48</v>
      </c>
      <c r="BM3445" s="52" t="s">
        <v>1200</v>
      </c>
      <c r="BN3445" s="51">
        <f t="shared" si="471"/>
        <v>5179839.9693790805</v>
      </c>
    </row>
    <row r="3446" spans="59:66" x14ac:dyDescent="0.25">
      <c r="BG3446" s="50" t="str">
        <f t="shared" si="470"/>
        <v>2022MarçoOutros - Ásia</v>
      </c>
      <c r="BH3446" s="2">
        <v>2022</v>
      </c>
      <c r="BI3446" s="55" t="s">
        <v>56</v>
      </c>
      <c r="BJ3446" s="55" t="str">
        <f t="shared" si="472"/>
        <v>Março/2022</v>
      </c>
      <c r="BK3446" s="2" t="s">
        <v>51</v>
      </c>
      <c r="BL3446" s="2" t="s">
        <v>1195</v>
      </c>
      <c r="BM3446" s="52" t="s">
        <v>1200</v>
      </c>
      <c r="BN3446" s="51">
        <f t="shared" si="471"/>
        <v>25159222.708412666</v>
      </c>
    </row>
    <row r="3447" spans="59:66" x14ac:dyDescent="0.25">
      <c r="BG3447" s="50" t="str">
        <f t="shared" si="470"/>
        <v>2022AbrilChina</v>
      </c>
      <c r="BH3447" s="2">
        <v>2022</v>
      </c>
      <c r="BI3447" s="55" t="s">
        <v>57</v>
      </c>
      <c r="BJ3447" s="55" t="str">
        <f t="shared" si="472"/>
        <v>Abril/2022</v>
      </c>
      <c r="BK3447" s="2" t="s">
        <v>51</v>
      </c>
      <c r="BL3447" s="2" t="s">
        <v>43</v>
      </c>
      <c r="BM3447" s="52" t="s">
        <v>1200</v>
      </c>
      <c r="BN3447" s="51">
        <f t="shared" si="471"/>
        <v>77697599.540686175</v>
      </c>
    </row>
    <row r="3448" spans="59:66" x14ac:dyDescent="0.25">
      <c r="BG3448" s="50" t="str">
        <f t="shared" si="470"/>
        <v>2022AbrilÍndia</v>
      </c>
      <c r="BH3448" s="2">
        <v>2022</v>
      </c>
      <c r="BI3448" s="55" t="s">
        <v>57</v>
      </c>
      <c r="BJ3448" s="55" t="str">
        <f t="shared" si="472"/>
        <v>Abril/2022</v>
      </c>
      <c r="BK3448" s="2" t="s">
        <v>51</v>
      </c>
      <c r="BL3448" s="2" t="s">
        <v>44</v>
      </c>
      <c r="BM3448" s="52" t="s">
        <v>1200</v>
      </c>
      <c r="BN3448" s="51">
        <f t="shared" si="471"/>
        <v>51798399.693790793</v>
      </c>
    </row>
    <row r="3449" spans="59:66" x14ac:dyDescent="0.25">
      <c r="BG3449" s="50" t="str">
        <f t="shared" si="470"/>
        <v>2022AbrilJapão</v>
      </c>
      <c r="BH3449" s="2">
        <v>2022</v>
      </c>
      <c r="BI3449" s="55" t="s">
        <v>57</v>
      </c>
      <c r="BJ3449" s="55" t="str">
        <f t="shared" si="472"/>
        <v>Abril/2022</v>
      </c>
      <c r="BK3449" s="2" t="s">
        <v>51</v>
      </c>
      <c r="BL3449" s="2" t="s">
        <v>45</v>
      </c>
      <c r="BM3449" s="52" t="s">
        <v>1200</v>
      </c>
      <c r="BN3449" s="51">
        <f t="shared" si="471"/>
        <v>27749142.693102211</v>
      </c>
    </row>
    <row r="3450" spans="59:66" x14ac:dyDescent="0.25">
      <c r="BG3450" s="50" t="str">
        <f t="shared" si="470"/>
        <v>2022AbrilIndonésia</v>
      </c>
      <c r="BH3450" s="2">
        <v>2022</v>
      </c>
      <c r="BI3450" s="55" t="s">
        <v>57</v>
      </c>
      <c r="BJ3450" s="55" t="str">
        <f t="shared" si="472"/>
        <v>Abril/2022</v>
      </c>
      <c r="BK3450" s="2" t="s">
        <v>51</v>
      </c>
      <c r="BL3450" s="2" t="s">
        <v>46</v>
      </c>
      <c r="BM3450" s="52" t="s">
        <v>1200</v>
      </c>
      <c r="BN3450" s="51">
        <f t="shared" si="471"/>
        <v>22199314.154481765</v>
      </c>
    </row>
    <row r="3451" spans="59:66" x14ac:dyDescent="0.25">
      <c r="BG3451" s="50" t="str">
        <f t="shared" si="470"/>
        <v>2022AbrilCoréia do Sul</v>
      </c>
      <c r="BH3451" s="2">
        <v>2022</v>
      </c>
      <c r="BI3451" s="55" t="s">
        <v>57</v>
      </c>
      <c r="BJ3451" s="55" t="str">
        <f t="shared" si="472"/>
        <v>Abril/2022</v>
      </c>
      <c r="BK3451" s="2" t="s">
        <v>51</v>
      </c>
      <c r="BL3451" s="2" t="s">
        <v>49</v>
      </c>
      <c r="BM3451" s="52" t="s">
        <v>1200</v>
      </c>
      <c r="BN3451" s="51">
        <f t="shared" si="471"/>
        <v>18499428.462068141</v>
      </c>
    </row>
    <row r="3452" spans="59:66" x14ac:dyDescent="0.25">
      <c r="BG3452" s="50" t="str">
        <f t="shared" si="470"/>
        <v>2022AbrilVietnã</v>
      </c>
      <c r="BH3452" s="2">
        <v>2022</v>
      </c>
      <c r="BI3452" s="55" t="s">
        <v>57</v>
      </c>
      <c r="BJ3452" s="55" t="str">
        <f t="shared" si="472"/>
        <v>Abril/2022</v>
      </c>
      <c r="BK3452" s="2" t="s">
        <v>51</v>
      </c>
      <c r="BL3452" s="2" t="s">
        <v>47</v>
      </c>
      <c r="BM3452" s="52" t="s">
        <v>1200</v>
      </c>
      <c r="BN3452" s="51">
        <f t="shared" si="471"/>
        <v>9619702.8002754319</v>
      </c>
    </row>
    <row r="3453" spans="59:66" x14ac:dyDescent="0.25">
      <c r="BG3453" s="50" t="str">
        <f t="shared" si="470"/>
        <v>2022AbrilFilipinas</v>
      </c>
      <c r="BH3453" s="2">
        <v>2022</v>
      </c>
      <c r="BI3453" s="55" t="s">
        <v>57</v>
      </c>
      <c r="BJ3453" s="55" t="str">
        <f t="shared" si="472"/>
        <v>Abril/2022</v>
      </c>
      <c r="BK3453" s="2" t="s">
        <v>51</v>
      </c>
      <c r="BL3453" s="2" t="s">
        <v>48</v>
      </c>
      <c r="BM3453" s="52" t="s">
        <v>1200</v>
      </c>
      <c r="BN3453" s="51">
        <f t="shared" si="471"/>
        <v>5549828.5386204422</v>
      </c>
    </row>
    <row r="3454" spans="59:66" x14ac:dyDescent="0.25">
      <c r="BG3454" s="50" t="str">
        <f t="shared" si="470"/>
        <v>2022AbrilOutros - Ásia</v>
      </c>
      <c r="BH3454" s="2">
        <v>2022</v>
      </c>
      <c r="BI3454" s="55" t="s">
        <v>57</v>
      </c>
      <c r="BJ3454" s="55" t="str">
        <f t="shared" si="472"/>
        <v>Abril/2022</v>
      </c>
      <c r="BK3454" s="2" t="s">
        <v>51</v>
      </c>
      <c r="BL3454" s="2" t="s">
        <v>1195</v>
      </c>
      <c r="BM3454" s="52" t="s">
        <v>1200</v>
      </c>
      <c r="BN3454" s="51">
        <f t="shared" si="471"/>
        <v>28119131.262343571</v>
      </c>
    </row>
    <row r="3455" spans="59:66" x14ac:dyDescent="0.25">
      <c r="BG3455" s="50" t="str">
        <f t="shared" si="470"/>
        <v>2022MaioChina</v>
      </c>
      <c r="BH3455" s="2">
        <v>2022</v>
      </c>
      <c r="BI3455" s="55" t="s">
        <v>58</v>
      </c>
      <c r="BJ3455" s="55" t="str">
        <f t="shared" si="472"/>
        <v>Maio/2022</v>
      </c>
      <c r="BK3455" s="2" t="s">
        <v>51</v>
      </c>
      <c r="BL3455" s="2" t="s">
        <v>43</v>
      </c>
      <c r="BM3455" s="52" t="s">
        <v>1200</v>
      </c>
      <c r="BN3455" s="51">
        <f t="shared" si="471"/>
        <v>81397485.233099803</v>
      </c>
    </row>
    <row r="3456" spans="59:66" x14ac:dyDescent="0.25">
      <c r="BG3456" s="50" t="str">
        <f t="shared" si="470"/>
        <v>2022MaioÍndia</v>
      </c>
      <c r="BH3456" s="2">
        <v>2022</v>
      </c>
      <c r="BI3456" s="55" t="s">
        <v>58</v>
      </c>
      <c r="BJ3456" s="55" t="str">
        <f t="shared" si="472"/>
        <v>Maio/2022</v>
      </c>
      <c r="BK3456" s="2" t="s">
        <v>51</v>
      </c>
      <c r="BL3456" s="2" t="s">
        <v>44</v>
      </c>
      <c r="BM3456" s="52" t="s">
        <v>1200</v>
      </c>
      <c r="BN3456" s="51">
        <f t="shared" si="471"/>
        <v>55498285.386204414</v>
      </c>
    </row>
    <row r="3457" spans="59:66" x14ac:dyDescent="0.25">
      <c r="BG3457" s="50" t="str">
        <f t="shared" si="470"/>
        <v>2022MaioJapão</v>
      </c>
      <c r="BH3457" s="2">
        <v>2022</v>
      </c>
      <c r="BI3457" s="55" t="s">
        <v>58</v>
      </c>
      <c r="BJ3457" s="55" t="str">
        <f t="shared" si="472"/>
        <v>Maio/2022</v>
      </c>
      <c r="BK3457" s="2" t="s">
        <v>51</v>
      </c>
      <c r="BL3457" s="2" t="s">
        <v>45</v>
      </c>
      <c r="BM3457" s="52" t="s">
        <v>1200</v>
      </c>
      <c r="BN3457" s="51">
        <f t="shared" si="471"/>
        <v>29599085.539309021</v>
      </c>
    </row>
    <row r="3458" spans="59:66" x14ac:dyDescent="0.25">
      <c r="BG3458" s="50" t="str">
        <f t="shared" si="470"/>
        <v>2022MaioIndonésia</v>
      </c>
      <c r="BH3458" s="2">
        <v>2022</v>
      </c>
      <c r="BI3458" s="55" t="s">
        <v>58</v>
      </c>
      <c r="BJ3458" s="55" t="str">
        <f t="shared" si="472"/>
        <v>Maio/2022</v>
      </c>
      <c r="BK3458" s="2" t="s">
        <v>51</v>
      </c>
      <c r="BL3458" s="2" t="s">
        <v>46</v>
      </c>
      <c r="BM3458" s="52" t="s">
        <v>1200</v>
      </c>
      <c r="BN3458" s="51">
        <f t="shared" si="471"/>
        <v>22199314.154481765</v>
      </c>
    </row>
    <row r="3459" spans="59:66" x14ac:dyDescent="0.25">
      <c r="BG3459" s="50" t="str">
        <f t="shared" ref="BG3459:BG3522" si="473">BH3459&amp;BI3459&amp;BL3459</f>
        <v>2022MaioCoréia do Sul</v>
      </c>
      <c r="BH3459" s="2">
        <v>2022</v>
      </c>
      <c r="BI3459" s="55" t="s">
        <v>58</v>
      </c>
      <c r="BJ3459" s="55" t="str">
        <f t="shared" si="472"/>
        <v>Maio/2022</v>
      </c>
      <c r="BK3459" s="2" t="s">
        <v>51</v>
      </c>
      <c r="BL3459" s="2" t="s">
        <v>49</v>
      </c>
      <c r="BM3459" s="52" t="s">
        <v>1200</v>
      </c>
      <c r="BN3459" s="51">
        <f t="shared" ref="BN3459:BN3522" si="474">VLOOKUP(BG3459,AC:AQ,VLOOKUP(BM3459,$BP$2:$BQ$16,2,FALSE),FALSE)</f>
        <v>18499428.462068141</v>
      </c>
    </row>
    <row r="3460" spans="59:66" x14ac:dyDescent="0.25">
      <c r="BG3460" s="50" t="str">
        <f t="shared" si="473"/>
        <v>2022MaioVietnã</v>
      </c>
      <c r="BH3460" s="2">
        <v>2022</v>
      </c>
      <c r="BI3460" s="55" t="s">
        <v>58</v>
      </c>
      <c r="BJ3460" s="55" t="str">
        <f t="shared" ref="BJ3460:BJ3523" si="475">BI3460&amp;"/"&amp;BH3460</f>
        <v>Maio/2022</v>
      </c>
      <c r="BK3460" s="2" t="s">
        <v>51</v>
      </c>
      <c r="BL3460" s="2" t="s">
        <v>47</v>
      </c>
      <c r="BM3460" s="52" t="s">
        <v>1200</v>
      </c>
      <c r="BN3460" s="51">
        <f t="shared" si="474"/>
        <v>10359679.938758157</v>
      </c>
    </row>
    <row r="3461" spans="59:66" x14ac:dyDescent="0.25">
      <c r="BG3461" s="50" t="str">
        <f t="shared" si="473"/>
        <v>2022MaioFilipinas</v>
      </c>
      <c r="BH3461" s="2">
        <v>2022</v>
      </c>
      <c r="BI3461" s="55" t="s">
        <v>58</v>
      </c>
      <c r="BJ3461" s="55" t="str">
        <f t="shared" si="475"/>
        <v>Maio/2022</v>
      </c>
      <c r="BK3461" s="2" t="s">
        <v>51</v>
      </c>
      <c r="BL3461" s="2" t="s">
        <v>48</v>
      </c>
      <c r="BM3461" s="52" t="s">
        <v>1200</v>
      </c>
      <c r="BN3461" s="51">
        <f t="shared" si="474"/>
        <v>5919817.1078618038</v>
      </c>
    </row>
    <row r="3462" spans="59:66" x14ac:dyDescent="0.25">
      <c r="BG3462" s="50" t="str">
        <f t="shared" si="473"/>
        <v>2022MaioOutros - Ásia</v>
      </c>
      <c r="BH3462" s="2">
        <v>2022</v>
      </c>
      <c r="BI3462" s="55" t="s">
        <v>58</v>
      </c>
      <c r="BJ3462" s="55" t="str">
        <f t="shared" si="475"/>
        <v>Maio/2022</v>
      </c>
      <c r="BK3462" s="2" t="s">
        <v>51</v>
      </c>
      <c r="BL3462" s="2" t="s">
        <v>1195</v>
      </c>
      <c r="BM3462" s="52" t="s">
        <v>1200</v>
      </c>
      <c r="BN3462" s="51">
        <f t="shared" si="474"/>
        <v>31079039.816274472</v>
      </c>
    </row>
    <row r="3463" spans="59:66" x14ac:dyDescent="0.25">
      <c r="BG3463" s="50" t="str">
        <f t="shared" si="473"/>
        <v>2022JunhoChina</v>
      </c>
      <c r="BH3463" s="2">
        <v>2022</v>
      </c>
      <c r="BI3463" s="55" t="s">
        <v>59</v>
      </c>
      <c r="BJ3463" s="55" t="str">
        <f t="shared" si="475"/>
        <v>Junho/2022</v>
      </c>
      <c r="BK3463" s="2" t="s">
        <v>51</v>
      </c>
      <c r="BL3463" s="2" t="s">
        <v>43</v>
      </c>
      <c r="BM3463" s="52" t="s">
        <v>1200</v>
      </c>
      <c r="BN3463" s="51">
        <f t="shared" si="474"/>
        <v>85097370.925513446</v>
      </c>
    </row>
    <row r="3464" spans="59:66" x14ac:dyDescent="0.25">
      <c r="BG3464" s="50" t="str">
        <f t="shared" si="473"/>
        <v>2022JunhoÍndia</v>
      </c>
      <c r="BH3464" s="2">
        <v>2022</v>
      </c>
      <c r="BI3464" s="55" t="s">
        <v>59</v>
      </c>
      <c r="BJ3464" s="55" t="str">
        <f t="shared" si="475"/>
        <v>Junho/2022</v>
      </c>
      <c r="BK3464" s="2" t="s">
        <v>51</v>
      </c>
      <c r="BL3464" s="2" t="s">
        <v>44</v>
      </c>
      <c r="BM3464" s="52" t="s">
        <v>1200</v>
      </c>
      <c r="BN3464" s="51">
        <f t="shared" si="474"/>
        <v>59198171.07861805</v>
      </c>
    </row>
    <row r="3465" spans="59:66" x14ac:dyDescent="0.25">
      <c r="BG3465" s="50" t="str">
        <f t="shared" si="473"/>
        <v>2022JunhoJapão</v>
      </c>
      <c r="BH3465" s="2">
        <v>2022</v>
      </c>
      <c r="BI3465" s="55" t="s">
        <v>59</v>
      </c>
      <c r="BJ3465" s="55" t="str">
        <f t="shared" si="475"/>
        <v>Junho/2022</v>
      </c>
      <c r="BK3465" s="2" t="s">
        <v>51</v>
      </c>
      <c r="BL3465" s="2" t="s">
        <v>45</v>
      </c>
      <c r="BM3465" s="52" t="s">
        <v>1200</v>
      </c>
      <c r="BN3465" s="51">
        <f t="shared" si="474"/>
        <v>31449028.385515839</v>
      </c>
    </row>
    <row r="3466" spans="59:66" x14ac:dyDescent="0.25">
      <c r="BG3466" s="50" t="str">
        <f t="shared" si="473"/>
        <v>2022JunhoIndonésia</v>
      </c>
      <c r="BH3466" s="2">
        <v>2022</v>
      </c>
      <c r="BI3466" s="55" t="s">
        <v>59</v>
      </c>
      <c r="BJ3466" s="55" t="str">
        <f t="shared" si="475"/>
        <v>Junho/2022</v>
      </c>
      <c r="BK3466" s="2" t="s">
        <v>51</v>
      </c>
      <c r="BL3466" s="2" t="s">
        <v>46</v>
      </c>
      <c r="BM3466" s="52" t="s">
        <v>1200</v>
      </c>
      <c r="BN3466" s="51">
        <f t="shared" si="474"/>
        <v>24049257.000688583</v>
      </c>
    </row>
    <row r="3467" spans="59:66" x14ac:dyDescent="0.25">
      <c r="BG3467" s="50" t="str">
        <f t="shared" si="473"/>
        <v>2022JunhoCoréia do Sul</v>
      </c>
      <c r="BH3467" s="2">
        <v>2022</v>
      </c>
      <c r="BI3467" s="55" t="s">
        <v>59</v>
      </c>
      <c r="BJ3467" s="55" t="str">
        <f t="shared" si="475"/>
        <v>Junho/2022</v>
      </c>
      <c r="BK3467" s="2" t="s">
        <v>51</v>
      </c>
      <c r="BL3467" s="2" t="s">
        <v>49</v>
      </c>
      <c r="BM3467" s="52" t="s">
        <v>1200</v>
      </c>
      <c r="BN3467" s="51">
        <f t="shared" si="474"/>
        <v>20349371.308274951</v>
      </c>
    </row>
    <row r="3468" spans="59:66" x14ac:dyDescent="0.25">
      <c r="BG3468" s="50" t="str">
        <f t="shared" si="473"/>
        <v>2022JunhoVietnã</v>
      </c>
      <c r="BH3468" s="2">
        <v>2022</v>
      </c>
      <c r="BI3468" s="55" t="s">
        <v>59</v>
      </c>
      <c r="BJ3468" s="55" t="str">
        <f t="shared" si="475"/>
        <v>Junho/2022</v>
      </c>
      <c r="BK3468" s="2" t="s">
        <v>51</v>
      </c>
      <c r="BL3468" s="2" t="s">
        <v>47</v>
      </c>
      <c r="BM3468" s="52" t="s">
        <v>1200</v>
      </c>
      <c r="BN3468" s="51">
        <f t="shared" si="474"/>
        <v>11099657.077240884</v>
      </c>
    </row>
    <row r="3469" spans="59:66" x14ac:dyDescent="0.25">
      <c r="BG3469" s="50" t="str">
        <f t="shared" si="473"/>
        <v>2022JunhoFilipinas</v>
      </c>
      <c r="BH3469" s="2">
        <v>2022</v>
      </c>
      <c r="BI3469" s="55" t="s">
        <v>59</v>
      </c>
      <c r="BJ3469" s="55" t="str">
        <f t="shared" si="475"/>
        <v>Junho/2022</v>
      </c>
      <c r="BK3469" s="2" t="s">
        <v>51</v>
      </c>
      <c r="BL3469" s="2" t="s">
        <v>48</v>
      </c>
      <c r="BM3469" s="52" t="s">
        <v>1200</v>
      </c>
      <c r="BN3469" s="51">
        <f t="shared" si="474"/>
        <v>6289805.6771031674</v>
      </c>
    </row>
    <row r="3470" spans="59:66" x14ac:dyDescent="0.25">
      <c r="BG3470" s="50" t="str">
        <f t="shared" si="473"/>
        <v>2022JunhoOutros - Ásia</v>
      </c>
      <c r="BH3470" s="2">
        <v>2022</v>
      </c>
      <c r="BI3470" s="55" t="s">
        <v>59</v>
      </c>
      <c r="BJ3470" s="55" t="str">
        <f t="shared" si="475"/>
        <v>Junho/2022</v>
      </c>
      <c r="BK3470" s="2" t="s">
        <v>51</v>
      </c>
      <c r="BL3470" s="2" t="s">
        <v>1195</v>
      </c>
      <c r="BM3470" s="52" t="s">
        <v>1200</v>
      </c>
      <c r="BN3470" s="51">
        <f t="shared" si="474"/>
        <v>34038948.37020538</v>
      </c>
    </row>
    <row r="3471" spans="59:66" x14ac:dyDescent="0.25">
      <c r="BG3471" s="50" t="str">
        <f t="shared" si="473"/>
        <v>2022JulhoChina</v>
      </c>
      <c r="BH3471" s="2">
        <v>2022</v>
      </c>
      <c r="BI3471" s="55" t="s">
        <v>60</v>
      </c>
      <c r="BJ3471" s="55" t="str">
        <f t="shared" si="475"/>
        <v>Julho/2022</v>
      </c>
      <c r="BK3471" s="2" t="s">
        <v>51</v>
      </c>
      <c r="BL3471" s="2" t="s">
        <v>43</v>
      </c>
      <c r="BM3471" s="52" t="s">
        <v>1200</v>
      </c>
      <c r="BN3471" s="51">
        <f t="shared" si="474"/>
        <v>9491668.2102922294</v>
      </c>
    </row>
    <row r="3472" spans="59:66" x14ac:dyDescent="0.25">
      <c r="BG3472" s="50" t="str">
        <f t="shared" si="473"/>
        <v>2022JulhoÍndia</v>
      </c>
      <c r="BH3472" s="2">
        <v>2022</v>
      </c>
      <c r="BI3472" s="55" t="s">
        <v>60</v>
      </c>
      <c r="BJ3472" s="55" t="str">
        <f t="shared" si="475"/>
        <v>Julho/2022</v>
      </c>
      <c r="BK3472" s="2" t="s">
        <v>51</v>
      </c>
      <c r="BL3472" s="2" t="s">
        <v>44</v>
      </c>
      <c r="BM3472" s="52" t="s">
        <v>1200</v>
      </c>
      <c r="BN3472" s="51">
        <f t="shared" si="474"/>
        <v>3954861.7542884299</v>
      </c>
    </row>
    <row r="3473" spans="59:66" x14ac:dyDescent="0.25">
      <c r="BG3473" s="50" t="str">
        <f t="shared" si="473"/>
        <v>2022JulhoJapão</v>
      </c>
      <c r="BH3473" s="2">
        <v>2022</v>
      </c>
      <c r="BI3473" s="55" t="s">
        <v>60</v>
      </c>
      <c r="BJ3473" s="55" t="str">
        <f t="shared" si="475"/>
        <v>Julho/2022</v>
      </c>
      <c r="BK3473" s="2" t="s">
        <v>51</v>
      </c>
      <c r="BL3473" s="2" t="s">
        <v>45</v>
      </c>
      <c r="BM3473" s="52" t="s">
        <v>1200</v>
      </c>
      <c r="BN3473" s="51">
        <f t="shared" si="474"/>
        <v>4745834.1051461147</v>
      </c>
    </row>
    <row r="3474" spans="59:66" x14ac:dyDescent="0.25">
      <c r="BG3474" s="50" t="str">
        <f t="shared" si="473"/>
        <v>2022JulhoIndonésia</v>
      </c>
      <c r="BH3474" s="2">
        <v>2022</v>
      </c>
      <c r="BI3474" s="55" t="s">
        <v>60</v>
      </c>
      <c r="BJ3474" s="55" t="str">
        <f t="shared" si="475"/>
        <v>Julho/2022</v>
      </c>
      <c r="BK3474" s="2" t="s">
        <v>51</v>
      </c>
      <c r="BL3474" s="2" t="s">
        <v>46</v>
      </c>
      <c r="BM3474" s="52" t="s">
        <v>1200</v>
      </c>
      <c r="BN3474" s="51">
        <f t="shared" si="474"/>
        <v>949166.82102922292</v>
      </c>
    </row>
    <row r="3475" spans="59:66" x14ac:dyDescent="0.25">
      <c r="BG3475" s="50" t="str">
        <f t="shared" si="473"/>
        <v>2022JulhoCoréia do Sul</v>
      </c>
      <c r="BH3475" s="2">
        <v>2022</v>
      </c>
      <c r="BI3475" s="55" t="s">
        <v>60</v>
      </c>
      <c r="BJ3475" s="55" t="str">
        <f t="shared" si="475"/>
        <v>Julho/2022</v>
      </c>
      <c r="BK3475" s="2" t="s">
        <v>51</v>
      </c>
      <c r="BL3475" s="2" t="s">
        <v>49</v>
      </c>
      <c r="BM3475" s="52" t="s">
        <v>1200</v>
      </c>
      <c r="BN3475" s="51">
        <f t="shared" si="474"/>
        <v>1977430.8771442149</v>
      </c>
    </row>
    <row r="3476" spans="59:66" x14ac:dyDescent="0.25">
      <c r="BG3476" s="50" t="str">
        <f t="shared" si="473"/>
        <v>2022JulhoVietnã</v>
      </c>
      <c r="BH3476" s="2">
        <v>2022</v>
      </c>
      <c r="BI3476" s="55" t="s">
        <v>60</v>
      </c>
      <c r="BJ3476" s="55" t="str">
        <f t="shared" si="475"/>
        <v>Julho/2022</v>
      </c>
      <c r="BK3476" s="2" t="s">
        <v>51</v>
      </c>
      <c r="BL3476" s="2" t="s">
        <v>47</v>
      </c>
      <c r="BM3476" s="52" t="s">
        <v>1200</v>
      </c>
      <c r="BN3476" s="51">
        <f t="shared" si="474"/>
        <v>316388.94034307433</v>
      </c>
    </row>
    <row r="3477" spans="59:66" x14ac:dyDescent="0.25">
      <c r="BG3477" s="50" t="str">
        <f t="shared" si="473"/>
        <v>2022JulhoFilipinas</v>
      </c>
      <c r="BH3477" s="2">
        <v>2022</v>
      </c>
      <c r="BI3477" s="55" t="s">
        <v>60</v>
      </c>
      <c r="BJ3477" s="55" t="str">
        <f t="shared" si="475"/>
        <v>Julho/2022</v>
      </c>
      <c r="BK3477" s="2" t="s">
        <v>51</v>
      </c>
      <c r="BL3477" s="2" t="s">
        <v>48</v>
      </c>
      <c r="BM3477" s="52" t="s">
        <v>1200</v>
      </c>
      <c r="BN3477" s="51">
        <f t="shared" si="474"/>
        <v>395486.17542884295</v>
      </c>
    </row>
    <row r="3478" spans="59:66" x14ac:dyDescent="0.25">
      <c r="BG3478" s="50" t="str">
        <f t="shared" si="473"/>
        <v>2022JulhoOutros - Ásia</v>
      </c>
      <c r="BH3478" s="2">
        <v>2022</v>
      </c>
      <c r="BI3478" s="55" t="s">
        <v>60</v>
      </c>
      <c r="BJ3478" s="55" t="str">
        <f t="shared" si="475"/>
        <v>Julho/2022</v>
      </c>
      <c r="BK3478" s="2" t="s">
        <v>51</v>
      </c>
      <c r="BL3478" s="2" t="s">
        <v>1195</v>
      </c>
      <c r="BM3478" s="52" t="s">
        <v>1200</v>
      </c>
      <c r="BN3478" s="51">
        <f t="shared" si="474"/>
        <v>1857455.6592200024</v>
      </c>
    </row>
    <row r="3479" spans="59:66" x14ac:dyDescent="0.25">
      <c r="BG3479" s="50" t="str">
        <f t="shared" si="473"/>
        <v>2022AgostoChina</v>
      </c>
      <c r="BH3479" s="2">
        <v>2022</v>
      </c>
      <c r="BI3479" s="55" t="s">
        <v>61</v>
      </c>
      <c r="BJ3479" s="55" t="str">
        <f t="shared" si="475"/>
        <v>Agosto/2022</v>
      </c>
      <c r="BK3479" s="2" t="s">
        <v>51</v>
      </c>
      <c r="BL3479" s="2" t="s">
        <v>43</v>
      </c>
      <c r="BM3479" s="52" t="s">
        <v>1200</v>
      </c>
      <c r="BN3479" s="51">
        <f t="shared" si="474"/>
        <v>10193114.658795899</v>
      </c>
    </row>
    <row r="3480" spans="59:66" x14ac:dyDescent="0.25">
      <c r="BG3480" s="50" t="str">
        <f t="shared" si="473"/>
        <v>2022AgostoÍndia</v>
      </c>
      <c r="BH3480" s="2">
        <v>2022</v>
      </c>
      <c r="BI3480" s="55" t="s">
        <v>61</v>
      </c>
      <c r="BJ3480" s="55" t="str">
        <f t="shared" si="475"/>
        <v>Agosto/2022</v>
      </c>
      <c r="BK3480" s="2" t="s">
        <v>51</v>
      </c>
      <c r="BL3480" s="2" t="s">
        <v>44</v>
      </c>
      <c r="BM3480" s="52" t="s">
        <v>1200</v>
      </c>
      <c r="BN3480" s="51">
        <f t="shared" si="474"/>
        <v>4281108.1566942781</v>
      </c>
    </row>
    <row r="3481" spans="59:66" x14ac:dyDescent="0.25">
      <c r="BG3481" s="50" t="str">
        <f t="shared" si="473"/>
        <v>2022AgostoJapão</v>
      </c>
      <c r="BH3481" s="2">
        <v>2022</v>
      </c>
      <c r="BI3481" s="55" t="s">
        <v>61</v>
      </c>
      <c r="BJ3481" s="55" t="str">
        <f t="shared" si="475"/>
        <v>Agosto/2022</v>
      </c>
      <c r="BK3481" s="2" t="s">
        <v>51</v>
      </c>
      <c r="BL3481" s="2" t="s">
        <v>45</v>
      </c>
      <c r="BM3481" s="52" t="s">
        <v>1200</v>
      </c>
      <c r="BN3481" s="51">
        <f t="shared" si="474"/>
        <v>5096557.3293979494</v>
      </c>
    </row>
    <row r="3482" spans="59:66" x14ac:dyDescent="0.25">
      <c r="BG3482" s="50" t="str">
        <f t="shared" si="473"/>
        <v>2022AgostoIndonésia</v>
      </c>
      <c r="BH3482" s="2">
        <v>2022</v>
      </c>
      <c r="BI3482" s="55" t="s">
        <v>61</v>
      </c>
      <c r="BJ3482" s="55" t="str">
        <f t="shared" si="475"/>
        <v>Agosto/2022</v>
      </c>
      <c r="BK3482" s="2" t="s">
        <v>51</v>
      </c>
      <c r="BL3482" s="2" t="s">
        <v>46</v>
      </c>
      <c r="BM3482" s="52" t="s">
        <v>1200</v>
      </c>
      <c r="BN3482" s="51">
        <f t="shared" si="474"/>
        <v>1019311.4658795898</v>
      </c>
    </row>
    <row r="3483" spans="59:66" x14ac:dyDescent="0.25">
      <c r="BG3483" s="50" t="str">
        <f t="shared" si="473"/>
        <v>2022AgostoCoréia do Sul</v>
      </c>
      <c r="BH3483" s="2">
        <v>2022</v>
      </c>
      <c r="BI3483" s="55" t="s">
        <v>61</v>
      </c>
      <c r="BJ3483" s="55" t="str">
        <f t="shared" si="475"/>
        <v>Agosto/2022</v>
      </c>
      <c r="BK3483" s="2" t="s">
        <v>51</v>
      </c>
      <c r="BL3483" s="2" t="s">
        <v>49</v>
      </c>
      <c r="BM3483" s="52" t="s">
        <v>1200</v>
      </c>
      <c r="BN3483" s="51">
        <f t="shared" si="474"/>
        <v>2140554.0783471391</v>
      </c>
    </row>
    <row r="3484" spans="59:66" x14ac:dyDescent="0.25">
      <c r="BG3484" s="50" t="str">
        <f t="shared" si="473"/>
        <v>2022AgostoVietnã</v>
      </c>
      <c r="BH3484" s="2">
        <v>2022</v>
      </c>
      <c r="BI3484" s="55" t="s">
        <v>61</v>
      </c>
      <c r="BJ3484" s="55" t="str">
        <f t="shared" si="475"/>
        <v>Agosto/2022</v>
      </c>
      <c r="BK3484" s="2" t="s">
        <v>51</v>
      </c>
      <c r="BL3484" s="2" t="s">
        <v>47</v>
      </c>
      <c r="BM3484" s="52" t="s">
        <v>1200</v>
      </c>
      <c r="BN3484" s="51">
        <f t="shared" si="474"/>
        <v>346565.89839906053</v>
      </c>
    </row>
    <row r="3485" spans="59:66" x14ac:dyDescent="0.25">
      <c r="BG3485" s="50" t="str">
        <f t="shared" si="473"/>
        <v>2022AgostoFilipinas</v>
      </c>
      <c r="BH3485" s="2">
        <v>2022</v>
      </c>
      <c r="BI3485" s="55" t="s">
        <v>61</v>
      </c>
      <c r="BJ3485" s="55" t="str">
        <f t="shared" si="475"/>
        <v>Agosto/2022</v>
      </c>
      <c r="BK3485" s="2" t="s">
        <v>51</v>
      </c>
      <c r="BL3485" s="2" t="s">
        <v>48</v>
      </c>
      <c r="BM3485" s="52" t="s">
        <v>1200</v>
      </c>
      <c r="BN3485" s="51">
        <f t="shared" si="474"/>
        <v>428110.8156694278</v>
      </c>
    </row>
    <row r="3486" spans="59:66" x14ac:dyDescent="0.25">
      <c r="BG3486" s="50" t="str">
        <f t="shared" si="473"/>
        <v>2022AgostoOutros - Ásia</v>
      </c>
      <c r="BH3486" s="2">
        <v>2022</v>
      </c>
      <c r="BI3486" s="55" t="s">
        <v>61</v>
      </c>
      <c r="BJ3486" s="55" t="str">
        <f t="shared" si="475"/>
        <v>Agosto/2022</v>
      </c>
      <c r="BK3486" s="2" t="s">
        <v>51</v>
      </c>
      <c r="BL3486" s="2" t="s">
        <v>1195</v>
      </c>
      <c r="BM3486" s="52" t="s">
        <v>1200</v>
      </c>
      <c r="BN3486" s="51">
        <f t="shared" si="474"/>
        <v>1874991.0356296531</v>
      </c>
    </row>
    <row r="3487" spans="59:66" x14ac:dyDescent="0.25">
      <c r="BG3487" s="50" t="str">
        <f t="shared" si="473"/>
        <v>2022SetembroChina</v>
      </c>
      <c r="BH3487" s="2">
        <v>2022</v>
      </c>
      <c r="BI3487" s="55" t="s">
        <v>62</v>
      </c>
      <c r="BJ3487" s="55" t="str">
        <f t="shared" si="475"/>
        <v>Setembro/2022</v>
      </c>
      <c r="BK3487" s="2" t="s">
        <v>51</v>
      </c>
      <c r="BL3487" s="2" t="s">
        <v>43</v>
      </c>
      <c r="BM3487" s="52" t="s">
        <v>1200</v>
      </c>
      <c r="BN3487" s="51">
        <f t="shared" si="474"/>
        <v>10907137.735440444</v>
      </c>
    </row>
    <row r="3488" spans="59:66" x14ac:dyDescent="0.25">
      <c r="BG3488" s="50" t="str">
        <f t="shared" si="473"/>
        <v>2022SetembroÍndia</v>
      </c>
      <c r="BH3488" s="2">
        <v>2022</v>
      </c>
      <c r="BI3488" s="55" t="s">
        <v>62</v>
      </c>
      <c r="BJ3488" s="55" t="str">
        <f t="shared" si="475"/>
        <v>Setembro/2022</v>
      </c>
      <c r="BK3488" s="2" t="s">
        <v>51</v>
      </c>
      <c r="BL3488" s="2" t="s">
        <v>44</v>
      </c>
      <c r="BM3488" s="52" t="s">
        <v>1200</v>
      </c>
      <c r="BN3488" s="51">
        <f t="shared" si="474"/>
        <v>4614558.2726863427</v>
      </c>
    </row>
    <row r="3489" spans="59:66" x14ac:dyDescent="0.25">
      <c r="BG3489" s="50" t="str">
        <f t="shared" si="473"/>
        <v>2022SetembroJapão</v>
      </c>
      <c r="BH3489" s="2">
        <v>2022</v>
      </c>
      <c r="BI3489" s="55" t="s">
        <v>62</v>
      </c>
      <c r="BJ3489" s="55" t="str">
        <f t="shared" si="475"/>
        <v>Setembro/2022</v>
      </c>
      <c r="BK3489" s="2" t="s">
        <v>51</v>
      </c>
      <c r="BL3489" s="2" t="s">
        <v>45</v>
      </c>
      <c r="BM3489" s="52" t="s">
        <v>1200</v>
      </c>
      <c r="BN3489" s="51">
        <f t="shared" si="474"/>
        <v>5453568.867720223</v>
      </c>
    </row>
    <row r="3490" spans="59:66" x14ac:dyDescent="0.25">
      <c r="BG3490" s="50" t="str">
        <f t="shared" si="473"/>
        <v>2022SetembroIndonésia</v>
      </c>
      <c r="BH3490" s="2">
        <v>2022</v>
      </c>
      <c r="BI3490" s="55" t="s">
        <v>62</v>
      </c>
      <c r="BJ3490" s="55" t="str">
        <f t="shared" si="475"/>
        <v>Setembro/2022</v>
      </c>
      <c r="BK3490" s="2" t="s">
        <v>51</v>
      </c>
      <c r="BL3490" s="2" t="s">
        <v>46</v>
      </c>
      <c r="BM3490" s="52" t="s">
        <v>1200</v>
      </c>
      <c r="BN3490" s="51">
        <f t="shared" si="474"/>
        <v>1090713.7735440445</v>
      </c>
    </row>
    <row r="3491" spans="59:66" x14ac:dyDescent="0.25">
      <c r="BG3491" s="50" t="str">
        <f t="shared" si="473"/>
        <v>2022SetembroCoréia do Sul</v>
      </c>
      <c r="BH3491" s="2">
        <v>2022</v>
      </c>
      <c r="BI3491" s="55" t="s">
        <v>62</v>
      </c>
      <c r="BJ3491" s="55" t="str">
        <f t="shared" si="475"/>
        <v>Setembro/2022</v>
      </c>
      <c r="BK3491" s="2" t="s">
        <v>51</v>
      </c>
      <c r="BL3491" s="2" t="s">
        <v>49</v>
      </c>
      <c r="BM3491" s="52" t="s">
        <v>1200</v>
      </c>
      <c r="BN3491" s="51">
        <f t="shared" si="474"/>
        <v>2307279.1363431709</v>
      </c>
    </row>
    <row r="3492" spans="59:66" x14ac:dyDescent="0.25">
      <c r="BG3492" s="50" t="str">
        <f t="shared" si="473"/>
        <v>2022SetembroVietnã</v>
      </c>
      <c r="BH3492" s="2">
        <v>2022</v>
      </c>
      <c r="BI3492" s="55" t="s">
        <v>62</v>
      </c>
      <c r="BJ3492" s="55" t="str">
        <f t="shared" si="475"/>
        <v>Setembro/2022</v>
      </c>
      <c r="BK3492" s="2" t="s">
        <v>51</v>
      </c>
      <c r="BL3492" s="2" t="s">
        <v>47</v>
      </c>
      <c r="BM3492" s="52" t="s">
        <v>1200</v>
      </c>
      <c r="BN3492" s="51">
        <f t="shared" si="474"/>
        <v>377554.76776524616</v>
      </c>
    </row>
    <row r="3493" spans="59:66" x14ac:dyDescent="0.25">
      <c r="BG3493" s="50" t="str">
        <f t="shared" si="473"/>
        <v>2022SetembroFilipinas</v>
      </c>
      <c r="BH3493" s="2">
        <v>2022</v>
      </c>
      <c r="BI3493" s="55" t="s">
        <v>62</v>
      </c>
      <c r="BJ3493" s="55" t="str">
        <f t="shared" si="475"/>
        <v>Setembro/2022</v>
      </c>
      <c r="BK3493" s="2" t="s">
        <v>51</v>
      </c>
      <c r="BL3493" s="2" t="s">
        <v>48</v>
      </c>
      <c r="BM3493" s="52" t="s">
        <v>1200</v>
      </c>
      <c r="BN3493" s="51">
        <f t="shared" si="474"/>
        <v>461455.82726863417</v>
      </c>
    </row>
    <row r="3494" spans="59:66" x14ac:dyDescent="0.25">
      <c r="BG3494" s="50" t="str">
        <f t="shared" si="473"/>
        <v>2022SetembroOutros - Ásia</v>
      </c>
      <c r="BH3494" s="2">
        <v>2022</v>
      </c>
      <c r="BI3494" s="55" t="s">
        <v>62</v>
      </c>
      <c r="BJ3494" s="55" t="str">
        <f t="shared" si="475"/>
        <v>Setembro/2022</v>
      </c>
      <c r="BK3494" s="2" t="s">
        <v>51</v>
      </c>
      <c r="BL3494" s="2" t="s">
        <v>1195</v>
      </c>
      <c r="BM3494" s="52" t="s">
        <v>1200</v>
      </c>
      <c r="BN3494" s="51">
        <f t="shared" si="474"/>
        <v>1860065.9539657589</v>
      </c>
    </row>
    <row r="3495" spans="59:66" x14ac:dyDescent="0.25">
      <c r="BG3495" s="50" t="str">
        <f t="shared" si="473"/>
        <v>2022OutubroChina</v>
      </c>
      <c r="BH3495" s="2">
        <v>2022</v>
      </c>
      <c r="BI3495" s="55" t="s">
        <v>63</v>
      </c>
      <c r="BJ3495" s="55" t="str">
        <f t="shared" si="475"/>
        <v>Outubro/2022</v>
      </c>
      <c r="BK3495" s="2" t="s">
        <v>51</v>
      </c>
      <c r="BL3495" s="2" t="s">
        <v>43</v>
      </c>
      <c r="BM3495" s="52" t="s">
        <v>1200</v>
      </c>
      <c r="BN3495" s="51">
        <f t="shared" si="474"/>
        <v>11606634.889201192</v>
      </c>
    </row>
    <row r="3496" spans="59:66" x14ac:dyDescent="0.25">
      <c r="BG3496" s="50" t="str">
        <f t="shared" si="473"/>
        <v>2022OutubroÍndia</v>
      </c>
      <c r="BH3496" s="2">
        <v>2022</v>
      </c>
      <c r="BI3496" s="55" t="s">
        <v>63</v>
      </c>
      <c r="BJ3496" s="55" t="str">
        <f t="shared" si="475"/>
        <v>Outubro/2022</v>
      </c>
      <c r="BK3496" s="2" t="s">
        <v>51</v>
      </c>
      <c r="BL3496" s="2" t="s">
        <v>44</v>
      </c>
      <c r="BM3496" s="52" t="s">
        <v>1200</v>
      </c>
      <c r="BN3496" s="51">
        <f t="shared" si="474"/>
        <v>4943566.7120671738</v>
      </c>
    </row>
    <row r="3497" spans="59:66" x14ac:dyDescent="0.25">
      <c r="BG3497" s="50" t="str">
        <f t="shared" si="473"/>
        <v>2022OutubroJapão</v>
      </c>
      <c r="BH3497" s="2">
        <v>2022</v>
      </c>
      <c r="BI3497" s="55" t="s">
        <v>63</v>
      </c>
      <c r="BJ3497" s="55" t="str">
        <f t="shared" si="475"/>
        <v>Outubro/2022</v>
      </c>
      <c r="BK3497" s="2" t="s">
        <v>51</v>
      </c>
      <c r="BL3497" s="2" t="s">
        <v>45</v>
      </c>
      <c r="BM3497" s="52" t="s">
        <v>1200</v>
      </c>
      <c r="BN3497" s="51">
        <f t="shared" si="474"/>
        <v>5803317.444600597</v>
      </c>
    </row>
    <row r="3498" spans="59:66" x14ac:dyDescent="0.25">
      <c r="BG3498" s="50" t="str">
        <f t="shared" si="473"/>
        <v>2022OutubroIndonésia</v>
      </c>
      <c r="BH3498" s="2">
        <v>2022</v>
      </c>
      <c r="BI3498" s="55" t="s">
        <v>63</v>
      </c>
      <c r="BJ3498" s="55" t="str">
        <f t="shared" si="475"/>
        <v>Outubro/2022</v>
      </c>
      <c r="BK3498" s="2" t="s">
        <v>51</v>
      </c>
      <c r="BL3498" s="2" t="s">
        <v>46</v>
      </c>
      <c r="BM3498" s="52" t="s">
        <v>1200</v>
      </c>
      <c r="BN3498" s="51">
        <f t="shared" si="474"/>
        <v>1160663.4889201194</v>
      </c>
    </row>
    <row r="3499" spans="59:66" x14ac:dyDescent="0.25">
      <c r="BG3499" s="50" t="str">
        <f t="shared" si="473"/>
        <v>2022OutubroCoréia do Sul</v>
      </c>
      <c r="BH3499" s="2">
        <v>2022</v>
      </c>
      <c r="BI3499" s="55" t="s">
        <v>63</v>
      </c>
      <c r="BJ3499" s="55" t="str">
        <f t="shared" si="475"/>
        <v>Outubro/2022</v>
      </c>
      <c r="BK3499" s="2" t="s">
        <v>51</v>
      </c>
      <c r="BL3499" s="2" t="s">
        <v>49</v>
      </c>
      <c r="BM3499" s="52" t="s">
        <v>1200</v>
      </c>
      <c r="BN3499" s="51">
        <f t="shared" si="474"/>
        <v>2471783.3560335864</v>
      </c>
    </row>
    <row r="3500" spans="59:66" x14ac:dyDescent="0.25">
      <c r="BG3500" s="50" t="str">
        <f t="shared" si="473"/>
        <v>2022OutubroVietnã</v>
      </c>
      <c r="BH3500" s="2">
        <v>2022</v>
      </c>
      <c r="BI3500" s="55" t="s">
        <v>63</v>
      </c>
      <c r="BJ3500" s="55" t="str">
        <f t="shared" si="475"/>
        <v>Outubro/2022</v>
      </c>
      <c r="BK3500" s="2" t="s">
        <v>51</v>
      </c>
      <c r="BL3500" s="2" t="s">
        <v>47</v>
      </c>
      <c r="BM3500" s="52" t="s">
        <v>1200</v>
      </c>
      <c r="BN3500" s="51">
        <f t="shared" si="474"/>
        <v>408381.5979533752</v>
      </c>
    </row>
    <row r="3501" spans="59:66" x14ac:dyDescent="0.25">
      <c r="BG3501" s="50" t="str">
        <f t="shared" si="473"/>
        <v>2022OutubroFilipinas</v>
      </c>
      <c r="BH3501" s="2">
        <v>2022</v>
      </c>
      <c r="BI3501" s="55" t="s">
        <v>63</v>
      </c>
      <c r="BJ3501" s="55" t="str">
        <f t="shared" si="475"/>
        <v>Outubro/2022</v>
      </c>
      <c r="BK3501" s="2" t="s">
        <v>51</v>
      </c>
      <c r="BL3501" s="2" t="s">
        <v>48</v>
      </c>
      <c r="BM3501" s="52" t="s">
        <v>1200</v>
      </c>
      <c r="BN3501" s="51">
        <f t="shared" si="474"/>
        <v>494356.67120671732</v>
      </c>
    </row>
    <row r="3502" spans="59:66" x14ac:dyDescent="0.25">
      <c r="BG3502" s="50" t="str">
        <f t="shared" si="473"/>
        <v>2022OutubroOutros - Ásia</v>
      </c>
      <c r="BH3502" s="2">
        <v>2022</v>
      </c>
      <c r="BI3502" s="55" t="s">
        <v>63</v>
      </c>
      <c r="BJ3502" s="55" t="str">
        <f t="shared" si="475"/>
        <v>Outubro/2022</v>
      </c>
      <c r="BK3502" s="2" t="s">
        <v>51</v>
      </c>
      <c r="BL3502" s="2" t="s">
        <v>1195</v>
      </c>
      <c r="BM3502" s="52" t="s">
        <v>1200</v>
      </c>
      <c r="BN3502" s="51">
        <f t="shared" si="474"/>
        <v>1875651.0706719686</v>
      </c>
    </row>
    <row r="3503" spans="59:66" x14ac:dyDescent="0.25">
      <c r="BG3503" s="50" t="str">
        <f t="shared" si="473"/>
        <v>2022NovembroChina</v>
      </c>
      <c r="BH3503" s="2">
        <v>2022</v>
      </c>
      <c r="BI3503" s="55" t="s">
        <v>64</v>
      </c>
      <c r="BJ3503" s="55" t="str">
        <f t="shared" si="475"/>
        <v>Novembro/2022</v>
      </c>
      <c r="BK3503" s="2" t="s">
        <v>51</v>
      </c>
      <c r="BL3503" s="2" t="s">
        <v>43</v>
      </c>
      <c r="BM3503" s="52" t="s">
        <v>1200</v>
      </c>
      <c r="BN3503" s="51">
        <f t="shared" si="474"/>
        <v>12317553.577414345</v>
      </c>
    </row>
    <row r="3504" spans="59:66" x14ac:dyDescent="0.25">
      <c r="BG3504" s="50" t="str">
        <f t="shared" si="473"/>
        <v>2022NovembroÍndia</v>
      </c>
      <c r="BH3504" s="2">
        <v>2022</v>
      </c>
      <c r="BI3504" s="55" t="s">
        <v>64</v>
      </c>
      <c r="BJ3504" s="55" t="str">
        <f t="shared" si="475"/>
        <v>Novembro/2022</v>
      </c>
      <c r="BK3504" s="2" t="s">
        <v>51</v>
      </c>
      <c r="BL3504" s="2" t="s">
        <v>44</v>
      </c>
      <c r="BM3504" s="52" t="s">
        <v>1200</v>
      </c>
      <c r="BN3504" s="51">
        <f t="shared" si="474"/>
        <v>5278951.533177577</v>
      </c>
    </row>
    <row r="3505" spans="59:66" x14ac:dyDescent="0.25">
      <c r="BG3505" s="50" t="str">
        <f t="shared" si="473"/>
        <v>2022NovembroJapão</v>
      </c>
      <c r="BH3505" s="2">
        <v>2022</v>
      </c>
      <c r="BI3505" s="55" t="s">
        <v>64</v>
      </c>
      <c r="BJ3505" s="55" t="str">
        <f t="shared" si="475"/>
        <v>Novembro/2022</v>
      </c>
      <c r="BK3505" s="2" t="s">
        <v>51</v>
      </c>
      <c r="BL3505" s="2" t="s">
        <v>45</v>
      </c>
      <c r="BM3505" s="52" t="s">
        <v>1200</v>
      </c>
      <c r="BN3505" s="51">
        <f t="shared" si="474"/>
        <v>6158776.7887071725</v>
      </c>
    </row>
    <row r="3506" spans="59:66" x14ac:dyDescent="0.25">
      <c r="BG3506" s="50" t="str">
        <f t="shared" si="473"/>
        <v>2022NovembroIndonésia</v>
      </c>
      <c r="BH3506" s="2">
        <v>2022</v>
      </c>
      <c r="BI3506" s="55" t="s">
        <v>64</v>
      </c>
      <c r="BJ3506" s="55" t="str">
        <f t="shared" si="475"/>
        <v>Novembro/2022</v>
      </c>
      <c r="BK3506" s="2" t="s">
        <v>51</v>
      </c>
      <c r="BL3506" s="2" t="s">
        <v>46</v>
      </c>
      <c r="BM3506" s="52" t="s">
        <v>1200</v>
      </c>
      <c r="BN3506" s="51">
        <f t="shared" si="474"/>
        <v>1231755.3577414348</v>
      </c>
    </row>
    <row r="3507" spans="59:66" x14ac:dyDescent="0.25">
      <c r="BG3507" s="50" t="str">
        <f t="shared" si="473"/>
        <v>2022NovembroCoréia do Sul</v>
      </c>
      <c r="BH3507" s="2">
        <v>2022</v>
      </c>
      <c r="BI3507" s="55" t="s">
        <v>64</v>
      </c>
      <c r="BJ3507" s="55" t="str">
        <f t="shared" si="475"/>
        <v>Novembro/2022</v>
      </c>
      <c r="BK3507" s="2" t="s">
        <v>51</v>
      </c>
      <c r="BL3507" s="2" t="s">
        <v>49</v>
      </c>
      <c r="BM3507" s="52" t="s">
        <v>1200</v>
      </c>
      <c r="BN3507" s="51">
        <f t="shared" si="474"/>
        <v>2639475.7665887885</v>
      </c>
    </row>
    <row r="3508" spans="59:66" x14ac:dyDescent="0.25">
      <c r="BG3508" s="50" t="str">
        <f t="shared" si="473"/>
        <v>2022NovembroVietnã</v>
      </c>
      <c r="BH3508" s="2">
        <v>2022</v>
      </c>
      <c r="BI3508" s="55" t="s">
        <v>64</v>
      </c>
      <c r="BJ3508" s="55" t="str">
        <f t="shared" si="475"/>
        <v>Novembro/2022</v>
      </c>
      <c r="BK3508" s="2" t="s">
        <v>51</v>
      </c>
      <c r="BL3508" s="2" t="s">
        <v>47</v>
      </c>
      <c r="BM3508" s="52" t="s">
        <v>1200</v>
      </c>
      <c r="BN3508" s="51">
        <f t="shared" si="474"/>
        <v>439912.62776479812</v>
      </c>
    </row>
    <row r="3509" spans="59:66" x14ac:dyDescent="0.25">
      <c r="BG3509" s="50" t="str">
        <f t="shared" si="473"/>
        <v>2022NovembroFilipinas</v>
      </c>
      <c r="BH3509" s="2">
        <v>2022</v>
      </c>
      <c r="BI3509" s="55" t="s">
        <v>64</v>
      </c>
      <c r="BJ3509" s="55" t="str">
        <f t="shared" si="475"/>
        <v>Novembro/2022</v>
      </c>
      <c r="BK3509" s="2" t="s">
        <v>51</v>
      </c>
      <c r="BL3509" s="2" t="s">
        <v>48</v>
      </c>
      <c r="BM3509" s="52" t="s">
        <v>1200</v>
      </c>
      <c r="BN3509" s="51">
        <f t="shared" si="474"/>
        <v>527895.15331775765</v>
      </c>
    </row>
    <row r="3510" spans="59:66" x14ac:dyDescent="0.25">
      <c r="BG3510" s="50" t="str">
        <f t="shared" si="473"/>
        <v>2022NovembroOutros - Ásia</v>
      </c>
      <c r="BH3510" s="2">
        <v>2022</v>
      </c>
      <c r="BI3510" s="55" t="s">
        <v>64</v>
      </c>
      <c r="BJ3510" s="55" t="str">
        <f t="shared" si="475"/>
        <v>Novembro/2022</v>
      </c>
      <c r="BK3510" s="2" t="s">
        <v>51</v>
      </c>
      <c r="BL3510" s="2" t="s">
        <v>1195</v>
      </c>
      <c r="BM3510" s="52" t="s">
        <v>1200</v>
      </c>
      <c r="BN3510" s="51">
        <f t="shared" si="474"/>
        <v>1862055.3218637225</v>
      </c>
    </row>
    <row r="3511" spans="59:66" x14ac:dyDescent="0.25">
      <c r="BG3511" s="50" t="str">
        <f t="shared" si="473"/>
        <v>2022DezembroChina</v>
      </c>
      <c r="BH3511" s="2">
        <v>2022</v>
      </c>
      <c r="BI3511" s="55" t="s">
        <v>65</v>
      </c>
      <c r="BJ3511" s="55" t="str">
        <f t="shared" si="475"/>
        <v>Dezembro/2022</v>
      </c>
      <c r="BK3511" s="2" t="s">
        <v>51</v>
      </c>
      <c r="BL3511" s="2" t="s">
        <v>43</v>
      </c>
      <c r="BM3511" s="52" t="s">
        <v>1200</v>
      </c>
      <c r="BN3511" s="51">
        <f t="shared" si="474"/>
        <v>13016613.693868984</v>
      </c>
    </row>
    <row r="3512" spans="59:66" x14ac:dyDescent="0.25">
      <c r="BG3512" s="50" t="str">
        <f t="shared" si="473"/>
        <v>2022DezembroÍndia</v>
      </c>
      <c r="BH3512" s="2">
        <v>2022</v>
      </c>
      <c r="BI3512" s="55" t="s">
        <v>65</v>
      </c>
      <c r="BJ3512" s="55" t="str">
        <f t="shared" si="475"/>
        <v>Dezembro/2022</v>
      </c>
      <c r="BK3512" s="2" t="s">
        <v>51</v>
      </c>
      <c r="BL3512" s="2" t="s">
        <v>44</v>
      </c>
      <c r="BM3512" s="52" t="s">
        <v>1200</v>
      </c>
      <c r="BN3512" s="51">
        <f t="shared" si="474"/>
        <v>5610609.3508055974</v>
      </c>
    </row>
    <row r="3513" spans="59:66" x14ac:dyDescent="0.25">
      <c r="BG3513" s="50" t="str">
        <f t="shared" si="473"/>
        <v>2022DezembroJapão</v>
      </c>
      <c r="BH3513" s="2">
        <v>2022</v>
      </c>
      <c r="BI3513" s="55" t="s">
        <v>65</v>
      </c>
      <c r="BJ3513" s="55" t="str">
        <f t="shared" si="475"/>
        <v>Dezembro/2022</v>
      </c>
      <c r="BK3513" s="2" t="s">
        <v>51</v>
      </c>
      <c r="BL3513" s="2" t="s">
        <v>45</v>
      </c>
      <c r="BM3513" s="52" t="s">
        <v>1200</v>
      </c>
      <c r="BN3513" s="51">
        <f t="shared" si="474"/>
        <v>6508306.8469344927</v>
      </c>
    </row>
    <row r="3514" spans="59:66" x14ac:dyDescent="0.25">
      <c r="BG3514" s="50" t="str">
        <f t="shared" si="473"/>
        <v>2022DezembroIndonésia</v>
      </c>
      <c r="BH3514" s="2">
        <v>2022</v>
      </c>
      <c r="BI3514" s="55" t="s">
        <v>65</v>
      </c>
      <c r="BJ3514" s="55" t="str">
        <f t="shared" si="475"/>
        <v>Dezembro/2022</v>
      </c>
      <c r="BK3514" s="2" t="s">
        <v>51</v>
      </c>
      <c r="BL3514" s="2" t="s">
        <v>46</v>
      </c>
      <c r="BM3514" s="52" t="s">
        <v>1200</v>
      </c>
      <c r="BN3514" s="51">
        <f t="shared" si="474"/>
        <v>1301661.3693868988</v>
      </c>
    </row>
    <row r="3515" spans="59:66" x14ac:dyDescent="0.25">
      <c r="BG3515" s="50" t="str">
        <f t="shared" si="473"/>
        <v>2022DezembroCoréia do Sul</v>
      </c>
      <c r="BH3515" s="2">
        <v>2022</v>
      </c>
      <c r="BI3515" s="55" t="s">
        <v>65</v>
      </c>
      <c r="BJ3515" s="55" t="str">
        <f t="shared" si="475"/>
        <v>Dezembro/2022</v>
      </c>
      <c r="BK3515" s="2" t="s">
        <v>51</v>
      </c>
      <c r="BL3515" s="2" t="s">
        <v>49</v>
      </c>
      <c r="BM3515" s="52" t="s">
        <v>1200</v>
      </c>
      <c r="BN3515" s="51">
        <f t="shared" si="474"/>
        <v>2805304.6754027987</v>
      </c>
    </row>
    <row r="3516" spans="59:66" x14ac:dyDescent="0.25">
      <c r="BG3516" s="50" t="str">
        <f t="shared" si="473"/>
        <v>2022DezembroVietnã</v>
      </c>
      <c r="BH3516" s="2">
        <v>2022</v>
      </c>
      <c r="BI3516" s="55" t="s">
        <v>65</v>
      </c>
      <c r="BJ3516" s="55" t="str">
        <f t="shared" si="475"/>
        <v>Dezembro/2022</v>
      </c>
      <c r="BK3516" s="2" t="s">
        <v>51</v>
      </c>
      <c r="BL3516" s="2" t="s">
        <v>47</v>
      </c>
      <c r="BM3516" s="52" t="s">
        <v>1200</v>
      </c>
      <c r="BN3516" s="51">
        <f t="shared" si="474"/>
        <v>471291.18546767021</v>
      </c>
    </row>
    <row r="3517" spans="59:66" x14ac:dyDescent="0.25">
      <c r="BG3517" s="50" t="str">
        <f t="shared" si="473"/>
        <v>2022DezembroFilipinas</v>
      </c>
      <c r="BH3517" s="2">
        <v>2022</v>
      </c>
      <c r="BI3517" s="55" t="s">
        <v>65</v>
      </c>
      <c r="BJ3517" s="55" t="str">
        <f t="shared" si="475"/>
        <v>Dezembro/2022</v>
      </c>
      <c r="BK3517" s="2" t="s">
        <v>51</v>
      </c>
      <c r="BL3517" s="2" t="s">
        <v>48</v>
      </c>
      <c r="BM3517" s="52" t="s">
        <v>1200</v>
      </c>
      <c r="BN3517" s="51">
        <f t="shared" si="474"/>
        <v>561060.93508055957</v>
      </c>
    </row>
    <row r="3518" spans="59:66" x14ac:dyDescent="0.25">
      <c r="BG3518" s="50" t="str">
        <f t="shared" si="473"/>
        <v>2022DezembroOutros - Ásia</v>
      </c>
      <c r="BH3518" s="2">
        <v>2022</v>
      </c>
      <c r="BI3518" s="55" t="s">
        <v>65</v>
      </c>
      <c r="BJ3518" s="55" t="str">
        <f t="shared" si="475"/>
        <v>Dezembro/2022</v>
      </c>
      <c r="BK3518" s="2" t="s">
        <v>51</v>
      </c>
      <c r="BL3518" s="2" t="s">
        <v>1195</v>
      </c>
      <c r="BM3518" s="52" t="s">
        <v>1200</v>
      </c>
      <c r="BN3518" s="51">
        <f t="shared" si="474"/>
        <v>1873548.9655494632</v>
      </c>
    </row>
    <row r="3519" spans="59:66" x14ac:dyDescent="0.25">
      <c r="BG3519" s="50" t="str">
        <f t="shared" si="473"/>
        <v>2022JaneiroChina</v>
      </c>
      <c r="BH3519" s="2">
        <v>2022</v>
      </c>
      <c r="BI3519" s="55" t="s">
        <v>16</v>
      </c>
      <c r="BJ3519" s="55" t="str">
        <f t="shared" si="475"/>
        <v>Janeiro/2022</v>
      </c>
      <c r="BK3519" s="2" t="s">
        <v>51</v>
      </c>
      <c r="BL3519" s="2" t="s">
        <v>43</v>
      </c>
      <c r="BM3519" s="52" t="s">
        <v>1199</v>
      </c>
      <c r="BN3519" s="51">
        <f t="shared" si="474"/>
        <v>66597942.463445306</v>
      </c>
    </row>
    <row r="3520" spans="59:66" x14ac:dyDescent="0.25">
      <c r="BG3520" s="50" t="str">
        <f t="shared" si="473"/>
        <v>2022JaneiroÍndia</v>
      </c>
      <c r="BH3520" s="2">
        <v>2022</v>
      </c>
      <c r="BI3520" s="55" t="s">
        <v>16</v>
      </c>
      <c r="BJ3520" s="55" t="str">
        <f t="shared" si="475"/>
        <v>Janeiro/2022</v>
      </c>
      <c r="BK3520" s="2" t="s">
        <v>51</v>
      </c>
      <c r="BL3520" s="2" t="s">
        <v>44</v>
      </c>
      <c r="BM3520" s="52" t="s">
        <v>1199</v>
      </c>
      <c r="BN3520" s="51">
        <f t="shared" si="474"/>
        <v>40698742.616549917</v>
      </c>
    </row>
    <row r="3521" spans="59:66" x14ac:dyDescent="0.25">
      <c r="BG3521" s="50" t="str">
        <f t="shared" si="473"/>
        <v>2022JaneiroJapão</v>
      </c>
      <c r="BH3521" s="2">
        <v>2022</v>
      </c>
      <c r="BI3521" s="55" t="s">
        <v>16</v>
      </c>
      <c r="BJ3521" s="55" t="str">
        <f t="shared" si="475"/>
        <v>Janeiro/2022</v>
      </c>
      <c r="BK3521" s="2" t="s">
        <v>51</v>
      </c>
      <c r="BL3521" s="2" t="s">
        <v>45</v>
      </c>
      <c r="BM3521" s="52" t="s">
        <v>1199</v>
      </c>
      <c r="BN3521" s="51">
        <f t="shared" si="474"/>
        <v>22199314.154481769</v>
      </c>
    </row>
    <row r="3522" spans="59:66" x14ac:dyDescent="0.25">
      <c r="BG3522" s="50" t="str">
        <f t="shared" si="473"/>
        <v>2022JaneiroIndonésia</v>
      </c>
      <c r="BH3522" s="2">
        <v>2022</v>
      </c>
      <c r="BI3522" s="55" t="s">
        <v>16</v>
      </c>
      <c r="BJ3522" s="55" t="str">
        <f t="shared" si="475"/>
        <v>Janeiro/2022</v>
      </c>
      <c r="BK3522" s="2" t="s">
        <v>51</v>
      </c>
      <c r="BL3522" s="2" t="s">
        <v>46</v>
      </c>
      <c r="BM3522" s="52" t="s">
        <v>1199</v>
      </c>
      <c r="BN3522" s="51">
        <f t="shared" si="474"/>
        <v>14799542.769654511</v>
      </c>
    </row>
    <row r="3523" spans="59:66" x14ac:dyDescent="0.25">
      <c r="BG3523" s="50" t="str">
        <f t="shared" ref="BG3523:BG3586" si="476">BH3523&amp;BI3523&amp;BL3523</f>
        <v>2022JaneiroCoréia do Sul</v>
      </c>
      <c r="BH3523" s="2">
        <v>2022</v>
      </c>
      <c r="BI3523" s="55" t="s">
        <v>16</v>
      </c>
      <c r="BJ3523" s="55" t="str">
        <f t="shared" si="475"/>
        <v>Janeiro/2022</v>
      </c>
      <c r="BK3523" s="2" t="s">
        <v>51</v>
      </c>
      <c r="BL3523" s="2" t="s">
        <v>49</v>
      </c>
      <c r="BM3523" s="52" t="s">
        <v>1199</v>
      </c>
      <c r="BN3523" s="51">
        <f t="shared" ref="BN3523:BN3586" si="477">VLOOKUP(BG3523,AC:AQ,VLOOKUP(BM3523,$BP$2:$BQ$16,2,FALSE),FALSE)</f>
        <v>11099657.077240884</v>
      </c>
    </row>
    <row r="3524" spans="59:66" x14ac:dyDescent="0.25">
      <c r="BG3524" s="50" t="str">
        <f t="shared" si="476"/>
        <v>2022JaneiroVietnã</v>
      </c>
      <c r="BH3524" s="2">
        <v>2022</v>
      </c>
      <c r="BI3524" s="55" t="s">
        <v>16</v>
      </c>
      <c r="BJ3524" s="55" t="str">
        <f t="shared" ref="BJ3524:BJ3587" si="478">BI3524&amp;"/"&amp;BH3524</f>
        <v>Janeiro/2022</v>
      </c>
      <c r="BK3524" s="2" t="s">
        <v>51</v>
      </c>
      <c r="BL3524" s="2" t="s">
        <v>47</v>
      </c>
      <c r="BM3524" s="52" t="s">
        <v>1199</v>
      </c>
      <c r="BN3524" s="51">
        <f t="shared" si="477"/>
        <v>7399771.3848272553</v>
      </c>
    </row>
    <row r="3525" spans="59:66" x14ac:dyDescent="0.25">
      <c r="BG3525" s="50" t="str">
        <f t="shared" si="476"/>
        <v>2022JaneiroFilipinas</v>
      </c>
      <c r="BH3525" s="2">
        <v>2022</v>
      </c>
      <c r="BI3525" s="55" t="s">
        <v>16</v>
      </c>
      <c r="BJ3525" s="55" t="str">
        <f t="shared" si="478"/>
        <v>Janeiro/2022</v>
      </c>
      <c r="BK3525" s="2" t="s">
        <v>51</v>
      </c>
      <c r="BL3525" s="2" t="s">
        <v>48</v>
      </c>
      <c r="BM3525" s="52" t="s">
        <v>1199</v>
      </c>
      <c r="BN3525" s="51">
        <f t="shared" si="477"/>
        <v>3699885.6924136276</v>
      </c>
    </row>
    <row r="3526" spans="59:66" x14ac:dyDescent="0.25">
      <c r="BG3526" s="50" t="str">
        <f t="shared" si="476"/>
        <v>2022JaneiroOutros - Ásia</v>
      </c>
      <c r="BH3526" s="2">
        <v>2022</v>
      </c>
      <c r="BI3526" s="55" t="s">
        <v>16</v>
      </c>
      <c r="BJ3526" s="55" t="str">
        <f t="shared" si="478"/>
        <v>Janeiro/2022</v>
      </c>
      <c r="BK3526" s="2" t="s">
        <v>51</v>
      </c>
      <c r="BL3526" s="2" t="s">
        <v>1195</v>
      </c>
      <c r="BM3526" s="52" t="s">
        <v>1199</v>
      </c>
      <c r="BN3526" s="51">
        <f t="shared" si="477"/>
        <v>19239405.600550864</v>
      </c>
    </row>
    <row r="3527" spans="59:66" x14ac:dyDescent="0.25">
      <c r="BG3527" s="50" t="str">
        <f t="shared" si="476"/>
        <v>2022FevereiroChina</v>
      </c>
      <c r="BH3527" s="2">
        <v>2022</v>
      </c>
      <c r="BI3527" s="55" t="s">
        <v>55</v>
      </c>
      <c r="BJ3527" s="55" t="str">
        <f t="shared" si="478"/>
        <v>Fevereiro/2022</v>
      </c>
      <c r="BK3527" s="2" t="s">
        <v>51</v>
      </c>
      <c r="BL3527" s="2" t="s">
        <v>43</v>
      </c>
      <c r="BM3527" s="52" t="s">
        <v>1199</v>
      </c>
      <c r="BN3527" s="51">
        <f t="shared" si="477"/>
        <v>70297828.155858934</v>
      </c>
    </row>
    <row r="3528" spans="59:66" x14ac:dyDescent="0.25">
      <c r="BG3528" s="50" t="str">
        <f t="shared" si="476"/>
        <v>2022FevereiroÍndia</v>
      </c>
      <c r="BH3528" s="2">
        <v>2022</v>
      </c>
      <c r="BI3528" s="55" t="s">
        <v>55</v>
      </c>
      <c r="BJ3528" s="55" t="str">
        <f t="shared" si="478"/>
        <v>Fevereiro/2022</v>
      </c>
      <c r="BK3528" s="2" t="s">
        <v>51</v>
      </c>
      <c r="BL3528" s="2" t="s">
        <v>44</v>
      </c>
      <c r="BM3528" s="52" t="s">
        <v>1199</v>
      </c>
      <c r="BN3528" s="51">
        <f t="shared" si="477"/>
        <v>44398628.30896353</v>
      </c>
    </row>
    <row r="3529" spans="59:66" x14ac:dyDescent="0.25">
      <c r="BG3529" s="50" t="str">
        <f t="shared" si="476"/>
        <v>2022FevereiroJapão</v>
      </c>
      <c r="BH3529" s="2">
        <v>2022</v>
      </c>
      <c r="BI3529" s="55" t="s">
        <v>55</v>
      </c>
      <c r="BJ3529" s="55" t="str">
        <f t="shared" si="478"/>
        <v>Fevereiro/2022</v>
      </c>
      <c r="BK3529" s="2" t="s">
        <v>51</v>
      </c>
      <c r="BL3529" s="2" t="s">
        <v>45</v>
      </c>
      <c r="BM3529" s="52" t="s">
        <v>1199</v>
      </c>
      <c r="BN3529" s="51">
        <f t="shared" si="477"/>
        <v>24049257.000688579</v>
      </c>
    </row>
    <row r="3530" spans="59:66" x14ac:dyDescent="0.25">
      <c r="BG3530" s="50" t="str">
        <f t="shared" si="476"/>
        <v>2022FevereiroIndonésia</v>
      </c>
      <c r="BH3530" s="2">
        <v>2022</v>
      </c>
      <c r="BI3530" s="55" t="s">
        <v>55</v>
      </c>
      <c r="BJ3530" s="55" t="str">
        <f t="shared" si="478"/>
        <v>Fevereiro/2022</v>
      </c>
      <c r="BK3530" s="2" t="s">
        <v>51</v>
      </c>
      <c r="BL3530" s="2" t="s">
        <v>46</v>
      </c>
      <c r="BM3530" s="52" t="s">
        <v>1199</v>
      </c>
      <c r="BN3530" s="51">
        <f t="shared" si="477"/>
        <v>16649485.615861326</v>
      </c>
    </row>
    <row r="3531" spans="59:66" x14ac:dyDescent="0.25">
      <c r="BG3531" s="50" t="str">
        <f t="shared" si="476"/>
        <v>2022FevereiroCoréia do Sul</v>
      </c>
      <c r="BH3531" s="2">
        <v>2022</v>
      </c>
      <c r="BI3531" s="55" t="s">
        <v>55</v>
      </c>
      <c r="BJ3531" s="55" t="str">
        <f t="shared" si="478"/>
        <v>Fevereiro/2022</v>
      </c>
      <c r="BK3531" s="2" t="s">
        <v>51</v>
      </c>
      <c r="BL3531" s="2" t="s">
        <v>49</v>
      </c>
      <c r="BM3531" s="52" t="s">
        <v>1199</v>
      </c>
      <c r="BN3531" s="51">
        <f t="shared" si="477"/>
        <v>12949599.923447696</v>
      </c>
    </row>
    <row r="3532" spans="59:66" x14ac:dyDescent="0.25">
      <c r="BG3532" s="50" t="str">
        <f t="shared" si="476"/>
        <v>2022FevereiroVietnã</v>
      </c>
      <c r="BH3532" s="2">
        <v>2022</v>
      </c>
      <c r="BI3532" s="55" t="s">
        <v>55</v>
      </c>
      <c r="BJ3532" s="55" t="str">
        <f t="shared" si="478"/>
        <v>Fevereiro/2022</v>
      </c>
      <c r="BK3532" s="2" t="s">
        <v>51</v>
      </c>
      <c r="BL3532" s="2" t="s">
        <v>47</v>
      </c>
      <c r="BM3532" s="52" t="s">
        <v>1199</v>
      </c>
      <c r="BN3532" s="51">
        <f t="shared" si="477"/>
        <v>8139748.5233099815</v>
      </c>
    </row>
    <row r="3533" spans="59:66" x14ac:dyDescent="0.25">
      <c r="BG3533" s="50" t="str">
        <f t="shared" si="476"/>
        <v>2022FevereiroFilipinas</v>
      </c>
      <c r="BH3533" s="2">
        <v>2022</v>
      </c>
      <c r="BI3533" s="55" t="s">
        <v>55</v>
      </c>
      <c r="BJ3533" s="55" t="str">
        <f t="shared" si="478"/>
        <v>Fevereiro/2022</v>
      </c>
      <c r="BK3533" s="2" t="s">
        <v>51</v>
      </c>
      <c r="BL3533" s="2" t="s">
        <v>48</v>
      </c>
      <c r="BM3533" s="52" t="s">
        <v>1199</v>
      </c>
      <c r="BN3533" s="51">
        <f t="shared" si="477"/>
        <v>4439862.8308963533</v>
      </c>
    </row>
    <row r="3534" spans="59:66" x14ac:dyDescent="0.25">
      <c r="BG3534" s="50" t="str">
        <f t="shared" si="476"/>
        <v>2022FevereiroOutros - Ásia</v>
      </c>
      <c r="BH3534" s="2">
        <v>2022</v>
      </c>
      <c r="BI3534" s="55" t="s">
        <v>55</v>
      </c>
      <c r="BJ3534" s="55" t="str">
        <f t="shared" si="478"/>
        <v>Fevereiro/2022</v>
      </c>
      <c r="BK3534" s="2" t="s">
        <v>51</v>
      </c>
      <c r="BL3534" s="2" t="s">
        <v>1195</v>
      </c>
      <c r="BM3534" s="52" t="s">
        <v>1199</v>
      </c>
      <c r="BN3534" s="51">
        <f t="shared" si="477"/>
        <v>22199314.154481765</v>
      </c>
    </row>
    <row r="3535" spans="59:66" x14ac:dyDescent="0.25">
      <c r="BG3535" s="50" t="str">
        <f t="shared" si="476"/>
        <v>2022MarçoChina</v>
      </c>
      <c r="BH3535" s="2">
        <v>2022</v>
      </c>
      <c r="BI3535" s="55" t="s">
        <v>56</v>
      </c>
      <c r="BJ3535" s="55" t="str">
        <f t="shared" si="478"/>
        <v>Março/2022</v>
      </c>
      <c r="BK3535" s="2" t="s">
        <v>51</v>
      </c>
      <c r="BL3535" s="2" t="s">
        <v>43</v>
      </c>
      <c r="BM3535" s="52" t="s">
        <v>1199</v>
      </c>
      <c r="BN3535" s="51">
        <f t="shared" si="477"/>
        <v>73997713.848272562</v>
      </c>
    </row>
    <row r="3536" spans="59:66" x14ac:dyDescent="0.25">
      <c r="BG3536" s="50" t="str">
        <f t="shared" si="476"/>
        <v>2022MarçoÍndia</v>
      </c>
      <c r="BH3536" s="2">
        <v>2022</v>
      </c>
      <c r="BI3536" s="55" t="s">
        <v>56</v>
      </c>
      <c r="BJ3536" s="55" t="str">
        <f t="shared" si="478"/>
        <v>Março/2022</v>
      </c>
      <c r="BK3536" s="2" t="s">
        <v>51</v>
      </c>
      <c r="BL3536" s="2" t="s">
        <v>44</v>
      </c>
      <c r="BM3536" s="52" t="s">
        <v>1199</v>
      </c>
      <c r="BN3536" s="51">
        <f t="shared" si="477"/>
        <v>48098514.001377165</v>
      </c>
    </row>
    <row r="3537" spans="59:66" x14ac:dyDescent="0.25">
      <c r="BG3537" s="50" t="str">
        <f t="shared" si="476"/>
        <v>2022MarçoJapão</v>
      </c>
      <c r="BH3537" s="2">
        <v>2022</v>
      </c>
      <c r="BI3537" s="55" t="s">
        <v>56</v>
      </c>
      <c r="BJ3537" s="55" t="str">
        <f t="shared" si="478"/>
        <v>Março/2022</v>
      </c>
      <c r="BK3537" s="2" t="s">
        <v>51</v>
      </c>
      <c r="BL3537" s="2" t="s">
        <v>45</v>
      </c>
      <c r="BM3537" s="52" t="s">
        <v>1199</v>
      </c>
      <c r="BN3537" s="51">
        <f t="shared" si="477"/>
        <v>25899199.846895393</v>
      </c>
    </row>
    <row r="3538" spans="59:66" x14ac:dyDescent="0.25">
      <c r="BG3538" s="50" t="str">
        <f t="shared" si="476"/>
        <v>2022MarçoIndonésia</v>
      </c>
      <c r="BH3538" s="2">
        <v>2022</v>
      </c>
      <c r="BI3538" s="55" t="s">
        <v>56</v>
      </c>
      <c r="BJ3538" s="55" t="str">
        <f t="shared" si="478"/>
        <v>Março/2022</v>
      </c>
      <c r="BK3538" s="2" t="s">
        <v>51</v>
      </c>
      <c r="BL3538" s="2" t="s">
        <v>46</v>
      </c>
      <c r="BM3538" s="52" t="s">
        <v>1199</v>
      </c>
      <c r="BN3538" s="51">
        <f t="shared" si="477"/>
        <v>18499428.462068141</v>
      </c>
    </row>
    <row r="3539" spans="59:66" x14ac:dyDescent="0.25">
      <c r="BG3539" s="50" t="str">
        <f t="shared" si="476"/>
        <v>2022MarçoCoréia do Sul</v>
      </c>
      <c r="BH3539" s="2">
        <v>2022</v>
      </c>
      <c r="BI3539" s="55" t="s">
        <v>56</v>
      </c>
      <c r="BJ3539" s="55" t="str">
        <f t="shared" si="478"/>
        <v>Março/2022</v>
      </c>
      <c r="BK3539" s="2" t="s">
        <v>51</v>
      </c>
      <c r="BL3539" s="2" t="s">
        <v>49</v>
      </c>
      <c r="BM3539" s="52" t="s">
        <v>1199</v>
      </c>
      <c r="BN3539" s="51">
        <f t="shared" si="477"/>
        <v>14799542.769654509</v>
      </c>
    </row>
    <row r="3540" spans="59:66" x14ac:dyDescent="0.25">
      <c r="BG3540" s="50" t="str">
        <f t="shared" si="476"/>
        <v>2022MarçoVietnã</v>
      </c>
      <c r="BH3540" s="2">
        <v>2022</v>
      </c>
      <c r="BI3540" s="55" t="s">
        <v>56</v>
      </c>
      <c r="BJ3540" s="55" t="str">
        <f t="shared" si="478"/>
        <v>Março/2022</v>
      </c>
      <c r="BK3540" s="2" t="s">
        <v>51</v>
      </c>
      <c r="BL3540" s="2" t="s">
        <v>47</v>
      </c>
      <c r="BM3540" s="52" t="s">
        <v>1199</v>
      </c>
      <c r="BN3540" s="51">
        <f t="shared" si="477"/>
        <v>8879725.6617927048</v>
      </c>
    </row>
    <row r="3541" spans="59:66" x14ac:dyDescent="0.25">
      <c r="BG3541" s="50" t="str">
        <f t="shared" si="476"/>
        <v>2022MarçoFilipinas</v>
      </c>
      <c r="BH3541" s="2">
        <v>2022</v>
      </c>
      <c r="BI3541" s="55" t="s">
        <v>56</v>
      </c>
      <c r="BJ3541" s="55" t="str">
        <f t="shared" si="478"/>
        <v>Março/2022</v>
      </c>
      <c r="BK3541" s="2" t="s">
        <v>51</v>
      </c>
      <c r="BL3541" s="2" t="s">
        <v>48</v>
      </c>
      <c r="BM3541" s="52" t="s">
        <v>1199</v>
      </c>
      <c r="BN3541" s="51">
        <f t="shared" si="477"/>
        <v>5179839.9693790805</v>
      </c>
    </row>
    <row r="3542" spans="59:66" x14ac:dyDescent="0.25">
      <c r="BG3542" s="50" t="str">
        <f t="shared" si="476"/>
        <v>2022MarçoOutros - Ásia</v>
      </c>
      <c r="BH3542" s="2">
        <v>2022</v>
      </c>
      <c r="BI3542" s="55" t="s">
        <v>56</v>
      </c>
      <c r="BJ3542" s="55" t="str">
        <f t="shared" si="478"/>
        <v>Março/2022</v>
      </c>
      <c r="BK3542" s="2" t="s">
        <v>51</v>
      </c>
      <c r="BL3542" s="2" t="s">
        <v>1195</v>
      </c>
      <c r="BM3542" s="52" t="s">
        <v>1199</v>
      </c>
      <c r="BN3542" s="51">
        <f t="shared" si="477"/>
        <v>25159222.708412666</v>
      </c>
    </row>
    <row r="3543" spans="59:66" x14ac:dyDescent="0.25">
      <c r="BG3543" s="50" t="str">
        <f t="shared" si="476"/>
        <v>2022AbrilChina</v>
      </c>
      <c r="BH3543" s="2">
        <v>2022</v>
      </c>
      <c r="BI3543" s="55" t="s">
        <v>57</v>
      </c>
      <c r="BJ3543" s="55" t="str">
        <f t="shared" si="478"/>
        <v>Abril/2022</v>
      </c>
      <c r="BK3543" s="2" t="s">
        <v>51</v>
      </c>
      <c r="BL3543" s="2" t="s">
        <v>43</v>
      </c>
      <c r="BM3543" s="52" t="s">
        <v>1199</v>
      </c>
      <c r="BN3543" s="51">
        <f t="shared" si="477"/>
        <v>77697599.540686175</v>
      </c>
    </row>
    <row r="3544" spans="59:66" x14ac:dyDescent="0.25">
      <c r="BG3544" s="50" t="str">
        <f t="shared" si="476"/>
        <v>2022AbrilÍndia</v>
      </c>
      <c r="BH3544" s="2">
        <v>2022</v>
      </c>
      <c r="BI3544" s="55" t="s">
        <v>57</v>
      </c>
      <c r="BJ3544" s="55" t="str">
        <f t="shared" si="478"/>
        <v>Abril/2022</v>
      </c>
      <c r="BK3544" s="2" t="s">
        <v>51</v>
      </c>
      <c r="BL3544" s="2" t="s">
        <v>44</v>
      </c>
      <c r="BM3544" s="52" t="s">
        <v>1199</v>
      </c>
      <c r="BN3544" s="51">
        <f t="shared" si="477"/>
        <v>51798399.693790793</v>
      </c>
    </row>
    <row r="3545" spans="59:66" x14ac:dyDescent="0.25">
      <c r="BG3545" s="50" t="str">
        <f t="shared" si="476"/>
        <v>2022AbrilJapão</v>
      </c>
      <c r="BH3545" s="2">
        <v>2022</v>
      </c>
      <c r="BI3545" s="55" t="s">
        <v>57</v>
      </c>
      <c r="BJ3545" s="55" t="str">
        <f t="shared" si="478"/>
        <v>Abril/2022</v>
      </c>
      <c r="BK3545" s="2" t="s">
        <v>51</v>
      </c>
      <c r="BL3545" s="2" t="s">
        <v>45</v>
      </c>
      <c r="BM3545" s="52" t="s">
        <v>1199</v>
      </c>
      <c r="BN3545" s="51">
        <f t="shared" si="477"/>
        <v>27749142.693102211</v>
      </c>
    </row>
    <row r="3546" spans="59:66" x14ac:dyDescent="0.25">
      <c r="BG3546" s="50" t="str">
        <f t="shared" si="476"/>
        <v>2022AbrilIndonésia</v>
      </c>
      <c r="BH3546" s="2">
        <v>2022</v>
      </c>
      <c r="BI3546" s="55" t="s">
        <v>57</v>
      </c>
      <c r="BJ3546" s="55" t="str">
        <f t="shared" si="478"/>
        <v>Abril/2022</v>
      </c>
      <c r="BK3546" s="2" t="s">
        <v>51</v>
      </c>
      <c r="BL3546" s="2" t="s">
        <v>46</v>
      </c>
      <c r="BM3546" s="52" t="s">
        <v>1199</v>
      </c>
      <c r="BN3546" s="51">
        <f t="shared" si="477"/>
        <v>22199314.154481765</v>
      </c>
    </row>
    <row r="3547" spans="59:66" x14ac:dyDescent="0.25">
      <c r="BG3547" s="50" t="str">
        <f t="shared" si="476"/>
        <v>2022AbrilCoréia do Sul</v>
      </c>
      <c r="BH3547" s="2">
        <v>2022</v>
      </c>
      <c r="BI3547" s="55" t="s">
        <v>57</v>
      </c>
      <c r="BJ3547" s="55" t="str">
        <f t="shared" si="478"/>
        <v>Abril/2022</v>
      </c>
      <c r="BK3547" s="2" t="s">
        <v>51</v>
      </c>
      <c r="BL3547" s="2" t="s">
        <v>49</v>
      </c>
      <c r="BM3547" s="52" t="s">
        <v>1199</v>
      </c>
      <c r="BN3547" s="51">
        <f t="shared" si="477"/>
        <v>18499428.462068141</v>
      </c>
    </row>
    <row r="3548" spans="59:66" x14ac:dyDescent="0.25">
      <c r="BG3548" s="50" t="str">
        <f t="shared" si="476"/>
        <v>2022AbrilVietnã</v>
      </c>
      <c r="BH3548" s="2">
        <v>2022</v>
      </c>
      <c r="BI3548" s="55" t="s">
        <v>57</v>
      </c>
      <c r="BJ3548" s="55" t="str">
        <f t="shared" si="478"/>
        <v>Abril/2022</v>
      </c>
      <c r="BK3548" s="2" t="s">
        <v>51</v>
      </c>
      <c r="BL3548" s="2" t="s">
        <v>47</v>
      </c>
      <c r="BM3548" s="52" t="s">
        <v>1199</v>
      </c>
      <c r="BN3548" s="51">
        <f t="shared" si="477"/>
        <v>9619702.8002754319</v>
      </c>
    </row>
    <row r="3549" spans="59:66" x14ac:dyDescent="0.25">
      <c r="BG3549" s="50" t="str">
        <f t="shared" si="476"/>
        <v>2022AbrilFilipinas</v>
      </c>
      <c r="BH3549" s="2">
        <v>2022</v>
      </c>
      <c r="BI3549" s="55" t="s">
        <v>57</v>
      </c>
      <c r="BJ3549" s="55" t="str">
        <f t="shared" si="478"/>
        <v>Abril/2022</v>
      </c>
      <c r="BK3549" s="2" t="s">
        <v>51</v>
      </c>
      <c r="BL3549" s="2" t="s">
        <v>48</v>
      </c>
      <c r="BM3549" s="52" t="s">
        <v>1199</v>
      </c>
      <c r="BN3549" s="51">
        <f t="shared" si="477"/>
        <v>5549828.5386204422</v>
      </c>
    </row>
    <row r="3550" spans="59:66" x14ac:dyDescent="0.25">
      <c r="BG3550" s="50" t="str">
        <f t="shared" si="476"/>
        <v>2022AbrilOutros - Ásia</v>
      </c>
      <c r="BH3550" s="2">
        <v>2022</v>
      </c>
      <c r="BI3550" s="55" t="s">
        <v>57</v>
      </c>
      <c r="BJ3550" s="55" t="str">
        <f t="shared" si="478"/>
        <v>Abril/2022</v>
      </c>
      <c r="BK3550" s="2" t="s">
        <v>51</v>
      </c>
      <c r="BL3550" s="2" t="s">
        <v>1195</v>
      </c>
      <c r="BM3550" s="52" t="s">
        <v>1199</v>
      </c>
      <c r="BN3550" s="51">
        <f t="shared" si="477"/>
        <v>28119131.262343571</v>
      </c>
    </row>
    <row r="3551" spans="59:66" x14ac:dyDescent="0.25">
      <c r="BG3551" s="50" t="str">
        <f t="shared" si="476"/>
        <v>2022MaioChina</v>
      </c>
      <c r="BH3551" s="2">
        <v>2022</v>
      </c>
      <c r="BI3551" s="55" t="s">
        <v>58</v>
      </c>
      <c r="BJ3551" s="55" t="str">
        <f t="shared" si="478"/>
        <v>Maio/2022</v>
      </c>
      <c r="BK3551" s="2" t="s">
        <v>51</v>
      </c>
      <c r="BL3551" s="2" t="s">
        <v>43</v>
      </c>
      <c r="BM3551" s="52" t="s">
        <v>1199</v>
      </c>
      <c r="BN3551" s="51">
        <f t="shared" si="477"/>
        <v>81397485.233099803</v>
      </c>
    </row>
    <row r="3552" spans="59:66" x14ac:dyDescent="0.25">
      <c r="BG3552" s="50" t="str">
        <f t="shared" si="476"/>
        <v>2022MaioÍndia</v>
      </c>
      <c r="BH3552" s="2">
        <v>2022</v>
      </c>
      <c r="BI3552" s="55" t="s">
        <v>58</v>
      </c>
      <c r="BJ3552" s="55" t="str">
        <f t="shared" si="478"/>
        <v>Maio/2022</v>
      </c>
      <c r="BK3552" s="2" t="s">
        <v>51</v>
      </c>
      <c r="BL3552" s="2" t="s">
        <v>44</v>
      </c>
      <c r="BM3552" s="52" t="s">
        <v>1199</v>
      </c>
      <c r="BN3552" s="51">
        <f t="shared" si="477"/>
        <v>55498285.386204414</v>
      </c>
    </row>
    <row r="3553" spans="59:66" x14ac:dyDescent="0.25">
      <c r="BG3553" s="50" t="str">
        <f t="shared" si="476"/>
        <v>2022MaioJapão</v>
      </c>
      <c r="BH3553" s="2">
        <v>2022</v>
      </c>
      <c r="BI3553" s="55" t="s">
        <v>58</v>
      </c>
      <c r="BJ3553" s="55" t="str">
        <f t="shared" si="478"/>
        <v>Maio/2022</v>
      </c>
      <c r="BK3553" s="2" t="s">
        <v>51</v>
      </c>
      <c r="BL3553" s="2" t="s">
        <v>45</v>
      </c>
      <c r="BM3553" s="52" t="s">
        <v>1199</v>
      </c>
      <c r="BN3553" s="51">
        <f t="shared" si="477"/>
        <v>29599085.539309021</v>
      </c>
    </row>
    <row r="3554" spans="59:66" x14ac:dyDescent="0.25">
      <c r="BG3554" s="50" t="str">
        <f t="shared" si="476"/>
        <v>2022MaioIndonésia</v>
      </c>
      <c r="BH3554" s="2">
        <v>2022</v>
      </c>
      <c r="BI3554" s="55" t="s">
        <v>58</v>
      </c>
      <c r="BJ3554" s="55" t="str">
        <f t="shared" si="478"/>
        <v>Maio/2022</v>
      </c>
      <c r="BK3554" s="2" t="s">
        <v>51</v>
      </c>
      <c r="BL3554" s="2" t="s">
        <v>46</v>
      </c>
      <c r="BM3554" s="52" t="s">
        <v>1199</v>
      </c>
      <c r="BN3554" s="51">
        <f t="shared" si="477"/>
        <v>22199314.154481765</v>
      </c>
    </row>
    <row r="3555" spans="59:66" x14ac:dyDescent="0.25">
      <c r="BG3555" s="50" t="str">
        <f t="shared" si="476"/>
        <v>2022MaioCoréia do Sul</v>
      </c>
      <c r="BH3555" s="2">
        <v>2022</v>
      </c>
      <c r="BI3555" s="55" t="s">
        <v>58</v>
      </c>
      <c r="BJ3555" s="55" t="str">
        <f t="shared" si="478"/>
        <v>Maio/2022</v>
      </c>
      <c r="BK3555" s="2" t="s">
        <v>51</v>
      </c>
      <c r="BL3555" s="2" t="s">
        <v>49</v>
      </c>
      <c r="BM3555" s="52" t="s">
        <v>1199</v>
      </c>
      <c r="BN3555" s="51">
        <f t="shared" si="477"/>
        <v>18499428.462068141</v>
      </c>
    </row>
    <row r="3556" spans="59:66" x14ac:dyDescent="0.25">
      <c r="BG3556" s="50" t="str">
        <f t="shared" si="476"/>
        <v>2022MaioVietnã</v>
      </c>
      <c r="BH3556" s="2">
        <v>2022</v>
      </c>
      <c r="BI3556" s="55" t="s">
        <v>58</v>
      </c>
      <c r="BJ3556" s="55" t="str">
        <f t="shared" si="478"/>
        <v>Maio/2022</v>
      </c>
      <c r="BK3556" s="2" t="s">
        <v>51</v>
      </c>
      <c r="BL3556" s="2" t="s">
        <v>47</v>
      </c>
      <c r="BM3556" s="52" t="s">
        <v>1199</v>
      </c>
      <c r="BN3556" s="51">
        <f t="shared" si="477"/>
        <v>10359679.938758157</v>
      </c>
    </row>
    <row r="3557" spans="59:66" x14ac:dyDescent="0.25">
      <c r="BG3557" s="50" t="str">
        <f t="shared" si="476"/>
        <v>2022MaioFilipinas</v>
      </c>
      <c r="BH3557" s="2">
        <v>2022</v>
      </c>
      <c r="BI3557" s="55" t="s">
        <v>58</v>
      </c>
      <c r="BJ3557" s="55" t="str">
        <f t="shared" si="478"/>
        <v>Maio/2022</v>
      </c>
      <c r="BK3557" s="2" t="s">
        <v>51</v>
      </c>
      <c r="BL3557" s="2" t="s">
        <v>48</v>
      </c>
      <c r="BM3557" s="52" t="s">
        <v>1199</v>
      </c>
      <c r="BN3557" s="51">
        <f t="shared" si="477"/>
        <v>5919817.1078618038</v>
      </c>
    </row>
    <row r="3558" spans="59:66" x14ac:dyDescent="0.25">
      <c r="BG3558" s="50" t="str">
        <f t="shared" si="476"/>
        <v>2022MaioOutros - Ásia</v>
      </c>
      <c r="BH3558" s="2">
        <v>2022</v>
      </c>
      <c r="BI3558" s="55" t="s">
        <v>58</v>
      </c>
      <c r="BJ3558" s="55" t="str">
        <f t="shared" si="478"/>
        <v>Maio/2022</v>
      </c>
      <c r="BK3558" s="2" t="s">
        <v>51</v>
      </c>
      <c r="BL3558" s="2" t="s">
        <v>1195</v>
      </c>
      <c r="BM3558" s="52" t="s">
        <v>1199</v>
      </c>
      <c r="BN3558" s="51">
        <f t="shared" si="477"/>
        <v>31079039.816274472</v>
      </c>
    </row>
    <row r="3559" spans="59:66" x14ac:dyDescent="0.25">
      <c r="BG3559" s="50" t="str">
        <f t="shared" si="476"/>
        <v>2022JunhoChina</v>
      </c>
      <c r="BH3559" s="2">
        <v>2022</v>
      </c>
      <c r="BI3559" s="55" t="s">
        <v>59</v>
      </c>
      <c r="BJ3559" s="55" t="str">
        <f t="shared" si="478"/>
        <v>Junho/2022</v>
      </c>
      <c r="BK3559" s="2" t="s">
        <v>51</v>
      </c>
      <c r="BL3559" s="2" t="s">
        <v>43</v>
      </c>
      <c r="BM3559" s="52" t="s">
        <v>1199</v>
      </c>
      <c r="BN3559" s="51">
        <f t="shared" si="477"/>
        <v>85097370.925513446</v>
      </c>
    </row>
    <row r="3560" spans="59:66" x14ac:dyDescent="0.25">
      <c r="BG3560" s="50" t="str">
        <f t="shared" si="476"/>
        <v>2022JunhoÍndia</v>
      </c>
      <c r="BH3560" s="2">
        <v>2022</v>
      </c>
      <c r="BI3560" s="55" t="s">
        <v>59</v>
      </c>
      <c r="BJ3560" s="55" t="str">
        <f t="shared" si="478"/>
        <v>Junho/2022</v>
      </c>
      <c r="BK3560" s="2" t="s">
        <v>51</v>
      </c>
      <c r="BL3560" s="2" t="s">
        <v>44</v>
      </c>
      <c r="BM3560" s="52" t="s">
        <v>1199</v>
      </c>
      <c r="BN3560" s="51">
        <f t="shared" si="477"/>
        <v>59198171.07861805</v>
      </c>
    </row>
    <row r="3561" spans="59:66" x14ac:dyDescent="0.25">
      <c r="BG3561" s="50" t="str">
        <f t="shared" si="476"/>
        <v>2022JunhoJapão</v>
      </c>
      <c r="BH3561" s="2">
        <v>2022</v>
      </c>
      <c r="BI3561" s="55" t="s">
        <v>59</v>
      </c>
      <c r="BJ3561" s="55" t="str">
        <f t="shared" si="478"/>
        <v>Junho/2022</v>
      </c>
      <c r="BK3561" s="2" t="s">
        <v>51</v>
      </c>
      <c r="BL3561" s="2" t="s">
        <v>45</v>
      </c>
      <c r="BM3561" s="52" t="s">
        <v>1199</v>
      </c>
      <c r="BN3561" s="51">
        <f t="shared" si="477"/>
        <v>31449028.385515839</v>
      </c>
    </row>
    <row r="3562" spans="59:66" x14ac:dyDescent="0.25">
      <c r="BG3562" s="50" t="str">
        <f t="shared" si="476"/>
        <v>2022JunhoIndonésia</v>
      </c>
      <c r="BH3562" s="2">
        <v>2022</v>
      </c>
      <c r="BI3562" s="55" t="s">
        <v>59</v>
      </c>
      <c r="BJ3562" s="55" t="str">
        <f t="shared" si="478"/>
        <v>Junho/2022</v>
      </c>
      <c r="BK3562" s="2" t="s">
        <v>51</v>
      </c>
      <c r="BL3562" s="2" t="s">
        <v>46</v>
      </c>
      <c r="BM3562" s="52" t="s">
        <v>1199</v>
      </c>
      <c r="BN3562" s="51">
        <f t="shared" si="477"/>
        <v>24049257.000688583</v>
      </c>
    </row>
    <row r="3563" spans="59:66" x14ac:dyDescent="0.25">
      <c r="BG3563" s="50" t="str">
        <f t="shared" si="476"/>
        <v>2022JunhoCoréia do Sul</v>
      </c>
      <c r="BH3563" s="2">
        <v>2022</v>
      </c>
      <c r="BI3563" s="55" t="s">
        <v>59</v>
      </c>
      <c r="BJ3563" s="55" t="str">
        <f t="shared" si="478"/>
        <v>Junho/2022</v>
      </c>
      <c r="BK3563" s="2" t="s">
        <v>51</v>
      </c>
      <c r="BL3563" s="2" t="s">
        <v>49</v>
      </c>
      <c r="BM3563" s="52" t="s">
        <v>1199</v>
      </c>
      <c r="BN3563" s="51">
        <f t="shared" si="477"/>
        <v>20349371.308274951</v>
      </c>
    </row>
    <row r="3564" spans="59:66" x14ac:dyDescent="0.25">
      <c r="BG3564" s="50" t="str">
        <f t="shared" si="476"/>
        <v>2022JunhoVietnã</v>
      </c>
      <c r="BH3564" s="2">
        <v>2022</v>
      </c>
      <c r="BI3564" s="55" t="s">
        <v>59</v>
      </c>
      <c r="BJ3564" s="55" t="str">
        <f t="shared" si="478"/>
        <v>Junho/2022</v>
      </c>
      <c r="BK3564" s="2" t="s">
        <v>51</v>
      </c>
      <c r="BL3564" s="2" t="s">
        <v>47</v>
      </c>
      <c r="BM3564" s="52" t="s">
        <v>1199</v>
      </c>
      <c r="BN3564" s="51">
        <f t="shared" si="477"/>
        <v>11099657.077240884</v>
      </c>
    </row>
    <row r="3565" spans="59:66" x14ac:dyDescent="0.25">
      <c r="BG3565" s="50" t="str">
        <f t="shared" si="476"/>
        <v>2022JunhoFilipinas</v>
      </c>
      <c r="BH3565" s="2">
        <v>2022</v>
      </c>
      <c r="BI3565" s="55" t="s">
        <v>59</v>
      </c>
      <c r="BJ3565" s="55" t="str">
        <f t="shared" si="478"/>
        <v>Junho/2022</v>
      </c>
      <c r="BK3565" s="2" t="s">
        <v>51</v>
      </c>
      <c r="BL3565" s="2" t="s">
        <v>48</v>
      </c>
      <c r="BM3565" s="52" t="s">
        <v>1199</v>
      </c>
      <c r="BN3565" s="51">
        <f t="shared" si="477"/>
        <v>6289805.6771031674</v>
      </c>
    </row>
    <row r="3566" spans="59:66" x14ac:dyDescent="0.25">
      <c r="BG3566" s="50" t="str">
        <f t="shared" si="476"/>
        <v>2022JunhoOutros - Ásia</v>
      </c>
      <c r="BH3566" s="2">
        <v>2022</v>
      </c>
      <c r="BI3566" s="55" t="s">
        <v>59</v>
      </c>
      <c r="BJ3566" s="55" t="str">
        <f t="shared" si="478"/>
        <v>Junho/2022</v>
      </c>
      <c r="BK3566" s="2" t="s">
        <v>51</v>
      </c>
      <c r="BL3566" s="2" t="s">
        <v>1195</v>
      </c>
      <c r="BM3566" s="52" t="s">
        <v>1199</v>
      </c>
      <c r="BN3566" s="51">
        <f t="shared" si="477"/>
        <v>34038948.37020538</v>
      </c>
    </row>
    <row r="3567" spans="59:66" x14ac:dyDescent="0.25">
      <c r="BG3567" s="50" t="str">
        <f t="shared" si="476"/>
        <v>2022JulhoChina</v>
      </c>
      <c r="BH3567" s="2">
        <v>2022</v>
      </c>
      <c r="BI3567" s="55" t="s">
        <v>60</v>
      </c>
      <c r="BJ3567" s="55" t="str">
        <f t="shared" si="478"/>
        <v>Julho/2022</v>
      </c>
      <c r="BK3567" s="2" t="s">
        <v>51</v>
      </c>
      <c r="BL3567" s="2" t="s">
        <v>43</v>
      </c>
      <c r="BM3567" s="52" t="s">
        <v>1199</v>
      </c>
      <c r="BN3567" s="51">
        <f t="shared" si="477"/>
        <v>3015270.8697102671</v>
      </c>
    </row>
    <row r="3568" spans="59:66" x14ac:dyDescent="0.25">
      <c r="BG3568" s="50" t="str">
        <f t="shared" si="476"/>
        <v>2022JulhoÍndia</v>
      </c>
      <c r="BH3568" s="2">
        <v>2022</v>
      </c>
      <c r="BI3568" s="55" t="s">
        <v>60</v>
      </c>
      <c r="BJ3568" s="55" t="str">
        <f t="shared" si="478"/>
        <v>Julho/2022</v>
      </c>
      <c r="BK3568" s="2" t="s">
        <v>51</v>
      </c>
      <c r="BL3568" s="2" t="s">
        <v>44</v>
      </c>
      <c r="BM3568" s="52" t="s">
        <v>1199</v>
      </c>
      <c r="BN3568" s="51">
        <f t="shared" si="477"/>
        <v>1256362.8623792781</v>
      </c>
    </row>
    <row r="3569" spans="59:66" x14ac:dyDescent="0.25">
      <c r="BG3569" s="50" t="str">
        <f t="shared" si="476"/>
        <v>2022JulhoJapão</v>
      </c>
      <c r="BH3569" s="2">
        <v>2022</v>
      </c>
      <c r="BI3569" s="55" t="s">
        <v>60</v>
      </c>
      <c r="BJ3569" s="55" t="str">
        <f t="shared" si="478"/>
        <v>Julho/2022</v>
      </c>
      <c r="BK3569" s="2" t="s">
        <v>51</v>
      </c>
      <c r="BL3569" s="2" t="s">
        <v>45</v>
      </c>
      <c r="BM3569" s="52" t="s">
        <v>1199</v>
      </c>
      <c r="BN3569" s="51">
        <f t="shared" si="477"/>
        <v>1507635.4348551335</v>
      </c>
    </row>
    <row r="3570" spans="59:66" x14ac:dyDescent="0.25">
      <c r="BG3570" s="50" t="str">
        <f t="shared" si="476"/>
        <v>2022JulhoIndonésia</v>
      </c>
      <c r="BH3570" s="2">
        <v>2022</v>
      </c>
      <c r="BI3570" s="55" t="s">
        <v>60</v>
      </c>
      <c r="BJ3570" s="55" t="str">
        <f t="shared" si="478"/>
        <v>Julho/2022</v>
      </c>
      <c r="BK3570" s="2" t="s">
        <v>51</v>
      </c>
      <c r="BL3570" s="2" t="s">
        <v>46</v>
      </c>
      <c r="BM3570" s="52" t="s">
        <v>1199</v>
      </c>
      <c r="BN3570" s="51">
        <f t="shared" si="477"/>
        <v>301527.08697102673</v>
      </c>
    </row>
    <row r="3571" spans="59:66" x14ac:dyDescent="0.25">
      <c r="BG3571" s="50" t="str">
        <f t="shared" si="476"/>
        <v>2022JulhoCoréia do Sul</v>
      </c>
      <c r="BH3571" s="2">
        <v>2022</v>
      </c>
      <c r="BI3571" s="55" t="s">
        <v>60</v>
      </c>
      <c r="BJ3571" s="55" t="str">
        <f t="shared" si="478"/>
        <v>Julho/2022</v>
      </c>
      <c r="BK3571" s="2" t="s">
        <v>51</v>
      </c>
      <c r="BL3571" s="2" t="s">
        <v>49</v>
      </c>
      <c r="BM3571" s="52" t="s">
        <v>1199</v>
      </c>
      <c r="BN3571" s="51">
        <f t="shared" si="477"/>
        <v>628181.43118963891</v>
      </c>
    </row>
    <row r="3572" spans="59:66" x14ac:dyDescent="0.25">
      <c r="BG3572" s="50" t="str">
        <f t="shared" si="476"/>
        <v>2022JulhoVietnã</v>
      </c>
      <c r="BH3572" s="2">
        <v>2022</v>
      </c>
      <c r="BI3572" s="55" t="s">
        <v>60</v>
      </c>
      <c r="BJ3572" s="55" t="str">
        <f t="shared" si="478"/>
        <v>Julho/2022</v>
      </c>
      <c r="BK3572" s="2" t="s">
        <v>51</v>
      </c>
      <c r="BL3572" s="2" t="s">
        <v>47</v>
      </c>
      <c r="BM3572" s="52" t="s">
        <v>1199</v>
      </c>
      <c r="BN3572" s="51">
        <f t="shared" si="477"/>
        <v>100509.02899034225</v>
      </c>
    </row>
    <row r="3573" spans="59:66" x14ac:dyDescent="0.25">
      <c r="BG3573" s="50" t="str">
        <f t="shared" si="476"/>
        <v>2022JulhoFilipinas</v>
      </c>
      <c r="BH3573" s="2">
        <v>2022</v>
      </c>
      <c r="BI3573" s="55" t="s">
        <v>60</v>
      </c>
      <c r="BJ3573" s="55" t="str">
        <f t="shared" si="478"/>
        <v>Julho/2022</v>
      </c>
      <c r="BK3573" s="2" t="s">
        <v>51</v>
      </c>
      <c r="BL3573" s="2" t="s">
        <v>48</v>
      </c>
      <c r="BM3573" s="52" t="s">
        <v>1199</v>
      </c>
      <c r="BN3573" s="51">
        <f t="shared" si="477"/>
        <v>125636.28623792781</v>
      </c>
    </row>
    <row r="3574" spans="59:66" x14ac:dyDescent="0.25">
      <c r="BG3574" s="50" t="str">
        <f t="shared" si="476"/>
        <v>2022JulhoOutros - Ásia</v>
      </c>
      <c r="BH3574" s="2">
        <v>2022</v>
      </c>
      <c r="BI3574" s="55" t="s">
        <v>60</v>
      </c>
      <c r="BJ3574" s="55" t="str">
        <f t="shared" si="478"/>
        <v>Julho/2022</v>
      </c>
      <c r="BK3574" s="2" t="s">
        <v>51</v>
      </c>
      <c r="BL3574" s="2" t="s">
        <v>1195</v>
      </c>
      <c r="BM3574" s="52" t="s">
        <v>1199</v>
      </c>
      <c r="BN3574" s="51">
        <f t="shared" si="477"/>
        <v>590068.23847376334</v>
      </c>
    </row>
    <row r="3575" spans="59:66" x14ac:dyDescent="0.25">
      <c r="BG3575" s="50" t="str">
        <f t="shared" si="476"/>
        <v>2022AgostoChina</v>
      </c>
      <c r="BH3575" s="2">
        <v>2022</v>
      </c>
      <c r="BI3575" s="55" t="s">
        <v>61</v>
      </c>
      <c r="BJ3575" s="55" t="str">
        <f t="shared" si="478"/>
        <v>Agosto/2022</v>
      </c>
      <c r="BK3575" s="2" t="s">
        <v>51</v>
      </c>
      <c r="BL3575" s="2" t="s">
        <v>43</v>
      </c>
      <c r="BM3575" s="52" t="s">
        <v>1199</v>
      </c>
      <c r="BN3575" s="51">
        <f t="shared" si="477"/>
        <v>3173341.1873349668</v>
      </c>
    </row>
    <row r="3576" spans="59:66" x14ac:dyDescent="0.25">
      <c r="BG3576" s="50" t="str">
        <f t="shared" si="476"/>
        <v>2022AgostoÍndia</v>
      </c>
      <c r="BH3576" s="2">
        <v>2022</v>
      </c>
      <c r="BI3576" s="55" t="s">
        <v>61</v>
      </c>
      <c r="BJ3576" s="55" t="str">
        <f t="shared" si="478"/>
        <v>Agosto/2022</v>
      </c>
      <c r="BK3576" s="2" t="s">
        <v>51</v>
      </c>
      <c r="BL3576" s="2" t="s">
        <v>44</v>
      </c>
      <c r="BM3576" s="52" t="s">
        <v>1199</v>
      </c>
      <c r="BN3576" s="51">
        <f t="shared" si="477"/>
        <v>1332803.2986806862</v>
      </c>
    </row>
    <row r="3577" spans="59:66" x14ac:dyDescent="0.25">
      <c r="BG3577" s="50" t="str">
        <f t="shared" si="476"/>
        <v>2022AgostoJapão</v>
      </c>
      <c r="BH3577" s="2">
        <v>2022</v>
      </c>
      <c r="BI3577" s="55" t="s">
        <v>61</v>
      </c>
      <c r="BJ3577" s="55" t="str">
        <f t="shared" si="478"/>
        <v>Agosto/2022</v>
      </c>
      <c r="BK3577" s="2" t="s">
        <v>51</v>
      </c>
      <c r="BL3577" s="2" t="s">
        <v>45</v>
      </c>
      <c r="BM3577" s="52" t="s">
        <v>1199</v>
      </c>
      <c r="BN3577" s="51">
        <f t="shared" si="477"/>
        <v>1586670.5936674837</v>
      </c>
    </row>
    <row r="3578" spans="59:66" x14ac:dyDescent="0.25">
      <c r="BG3578" s="50" t="str">
        <f t="shared" si="476"/>
        <v>2022AgostoIndonésia</v>
      </c>
      <c r="BH3578" s="2">
        <v>2022</v>
      </c>
      <c r="BI3578" s="55" t="s">
        <v>61</v>
      </c>
      <c r="BJ3578" s="55" t="str">
        <f t="shared" si="478"/>
        <v>Agosto/2022</v>
      </c>
      <c r="BK3578" s="2" t="s">
        <v>51</v>
      </c>
      <c r="BL3578" s="2" t="s">
        <v>46</v>
      </c>
      <c r="BM3578" s="52" t="s">
        <v>1199</v>
      </c>
      <c r="BN3578" s="51">
        <f t="shared" si="477"/>
        <v>317334.11873349675</v>
      </c>
    </row>
    <row r="3579" spans="59:66" x14ac:dyDescent="0.25">
      <c r="BG3579" s="50" t="str">
        <f t="shared" si="476"/>
        <v>2022AgostoCoréia do Sul</v>
      </c>
      <c r="BH3579" s="2">
        <v>2022</v>
      </c>
      <c r="BI3579" s="55" t="s">
        <v>61</v>
      </c>
      <c r="BJ3579" s="55" t="str">
        <f t="shared" si="478"/>
        <v>Agosto/2022</v>
      </c>
      <c r="BK3579" s="2" t="s">
        <v>51</v>
      </c>
      <c r="BL3579" s="2" t="s">
        <v>49</v>
      </c>
      <c r="BM3579" s="52" t="s">
        <v>1199</v>
      </c>
      <c r="BN3579" s="51">
        <f t="shared" si="477"/>
        <v>666401.64934034308</v>
      </c>
    </row>
    <row r="3580" spans="59:66" x14ac:dyDescent="0.25">
      <c r="BG3580" s="50" t="str">
        <f t="shared" si="476"/>
        <v>2022AgostoVietnã</v>
      </c>
      <c r="BH3580" s="2">
        <v>2022</v>
      </c>
      <c r="BI3580" s="55" t="s">
        <v>61</v>
      </c>
      <c r="BJ3580" s="55" t="str">
        <f t="shared" si="478"/>
        <v>Agosto/2022</v>
      </c>
      <c r="BK3580" s="2" t="s">
        <v>51</v>
      </c>
      <c r="BL3580" s="2" t="s">
        <v>47</v>
      </c>
      <c r="BM3580" s="52" t="s">
        <v>1199</v>
      </c>
      <c r="BN3580" s="51">
        <f t="shared" si="477"/>
        <v>107893.60036938888</v>
      </c>
    </row>
    <row r="3581" spans="59:66" x14ac:dyDescent="0.25">
      <c r="BG3581" s="50" t="str">
        <f t="shared" si="476"/>
        <v>2022AgostoFilipinas</v>
      </c>
      <c r="BH3581" s="2">
        <v>2022</v>
      </c>
      <c r="BI3581" s="55" t="s">
        <v>61</v>
      </c>
      <c r="BJ3581" s="55" t="str">
        <f t="shared" si="478"/>
        <v>Agosto/2022</v>
      </c>
      <c r="BK3581" s="2" t="s">
        <v>51</v>
      </c>
      <c r="BL3581" s="2" t="s">
        <v>48</v>
      </c>
      <c r="BM3581" s="52" t="s">
        <v>1199</v>
      </c>
      <c r="BN3581" s="51">
        <f t="shared" si="477"/>
        <v>133280.32986806863</v>
      </c>
    </row>
    <row r="3582" spans="59:66" x14ac:dyDescent="0.25">
      <c r="BG3582" s="50" t="str">
        <f t="shared" si="476"/>
        <v>2022AgostoOutros - Ásia</v>
      </c>
      <c r="BH3582" s="2">
        <v>2022</v>
      </c>
      <c r="BI3582" s="55" t="s">
        <v>61</v>
      </c>
      <c r="BJ3582" s="55" t="str">
        <f t="shared" si="478"/>
        <v>Agosto/2022</v>
      </c>
      <c r="BK3582" s="2" t="s">
        <v>51</v>
      </c>
      <c r="BL3582" s="2" t="s">
        <v>1195</v>
      </c>
      <c r="BM3582" s="52" t="s">
        <v>1199</v>
      </c>
      <c r="BN3582" s="51">
        <f t="shared" si="477"/>
        <v>583726.02275331295</v>
      </c>
    </row>
    <row r="3583" spans="59:66" x14ac:dyDescent="0.25">
      <c r="BG3583" s="50" t="str">
        <f t="shared" si="476"/>
        <v>2022SetembroChina</v>
      </c>
      <c r="BH3583" s="2">
        <v>2022</v>
      </c>
      <c r="BI3583" s="55" t="s">
        <v>62</v>
      </c>
      <c r="BJ3583" s="55" t="str">
        <f t="shared" si="478"/>
        <v>Setembro/2022</v>
      </c>
      <c r="BK3583" s="2" t="s">
        <v>51</v>
      </c>
      <c r="BL3583" s="2" t="s">
        <v>43</v>
      </c>
      <c r="BM3583" s="52" t="s">
        <v>1199</v>
      </c>
      <c r="BN3583" s="51">
        <f t="shared" si="477"/>
        <v>3334996.012666875</v>
      </c>
    </row>
    <row r="3584" spans="59:66" x14ac:dyDescent="0.25">
      <c r="BG3584" s="50" t="str">
        <f t="shared" si="476"/>
        <v>2022SetembroÍndia</v>
      </c>
      <c r="BH3584" s="2">
        <v>2022</v>
      </c>
      <c r="BI3584" s="55" t="s">
        <v>62</v>
      </c>
      <c r="BJ3584" s="55" t="str">
        <f t="shared" si="478"/>
        <v>Setembro/2022</v>
      </c>
      <c r="BK3584" s="2" t="s">
        <v>51</v>
      </c>
      <c r="BL3584" s="2" t="s">
        <v>44</v>
      </c>
      <c r="BM3584" s="52" t="s">
        <v>1199</v>
      </c>
      <c r="BN3584" s="51">
        <f t="shared" si="477"/>
        <v>1410959.8515129087</v>
      </c>
    </row>
    <row r="3585" spans="59:66" x14ac:dyDescent="0.25">
      <c r="BG3585" s="50" t="str">
        <f t="shared" si="476"/>
        <v>2022SetembroJapão</v>
      </c>
      <c r="BH3585" s="2">
        <v>2022</v>
      </c>
      <c r="BI3585" s="55" t="s">
        <v>62</v>
      </c>
      <c r="BJ3585" s="55" t="str">
        <f t="shared" si="478"/>
        <v>Setembro/2022</v>
      </c>
      <c r="BK3585" s="2" t="s">
        <v>51</v>
      </c>
      <c r="BL3585" s="2" t="s">
        <v>45</v>
      </c>
      <c r="BM3585" s="52" t="s">
        <v>1199</v>
      </c>
      <c r="BN3585" s="51">
        <f t="shared" si="477"/>
        <v>1667498.0063334375</v>
      </c>
    </row>
    <row r="3586" spans="59:66" x14ac:dyDescent="0.25">
      <c r="BG3586" s="50" t="str">
        <f t="shared" si="476"/>
        <v>2022SetembroIndonésia</v>
      </c>
      <c r="BH3586" s="2">
        <v>2022</v>
      </c>
      <c r="BI3586" s="55" t="s">
        <v>62</v>
      </c>
      <c r="BJ3586" s="55" t="str">
        <f t="shared" si="478"/>
        <v>Setembro/2022</v>
      </c>
      <c r="BK3586" s="2" t="s">
        <v>51</v>
      </c>
      <c r="BL3586" s="2" t="s">
        <v>46</v>
      </c>
      <c r="BM3586" s="52" t="s">
        <v>1199</v>
      </c>
      <c r="BN3586" s="51">
        <f t="shared" si="477"/>
        <v>333499.6012666875</v>
      </c>
    </row>
    <row r="3587" spans="59:66" x14ac:dyDescent="0.25">
      <c r="BG3587" s="50" t="str">
        <f t="shared" ref="BG3587:BG3650" si="479">BH3587&amp;BI3587&amp;BL3587</f>
        <v>2022SetembroCoréia do Sul</v>
      </c>
      <c r="BH3587" s="2">
        <v>2022</v>
      </c>
      <c r="BI3587" s="55" t="s">
        <v>62</v>
      </c>
      <c r="BJ3587" s="55" t="str">
        <f t="shared" si="478"/>
        <v>Setembro/2022</v>
      </c>
      <c r="BK3587" s="2" t="s">
        <v>51</v>
      </c>
      <c r="BL3587" s="2" t="s">
        <v>49</v>
      </c>
      <c r="BM3587" s="52" t="s">
        <v>1199</v>
      </c>
      <c r="BN3587" s="51">
        <f t="shared" ref="BN3587:BN3650" si="480">VLOOKUP(BG3587,AC:AQ,VLOOKUP(BM3587,$BP$2:$BQ$16,2,FALSE),FALSE)</f>
        <v>705479.92575645412</v>
      </c>
    </row>
    <row r="3588" spans="59:66" x14ac:dyDescent="0.25">
      <c r="BG3588" s="50" t="str">
        <f t="shared" si="479"/>
        <v>2022SetembroVietnã</v>
      </c>
      <c r="BH3588" s="2">
        <v>2022</v>
      </c>
      <c r="BI3588" s="55" t="s">
        <v>62</v>
      </c>
      <c r="BJ3588" s="55" t="str">
        <f t="shared" ref="BJ3588:BJ3651" si="481">BI3588&amp;"/"&amp;BH3588</f>
        <v>Setembro/2022</v>
      </c>
      <c r="BK3588" s="2" t="s">
        <v>51</v>
      </c>
      <c r="BL3588" s="2" t="s">
        <v>47</v>
      </c>
      <c r="BM3588" s="52" t="s">
        <v>1199</v>
      </c>
      <c r="BN3588" s="51">
        <f t="shared" si="480"/>
        <v>115442.16966923798</v>
      </c>
    </row>
    <row r="3589" spans="59:66" x14ac:dyDescent="0.25">
      <c r="BG3589" s="50" t="str">
        <f t="shared" si="479"/>
        <v>2022SetembroFilipinas</v>
      </c>
      <c r="BH3589" s="2">
        <v>2022</v>
      </c>
      <c r="BI3589" s="55" t="s">
        <v>62</v>
      </c>
      <c r="BJ3589" s="55" t="str">
        <f t="shared" si="481"/>
        <v>Setembro/2022</v>
      </c>
      <c r="BK3589" s="2" t="s">
        <v>51</v>
      </c>
      <c r="BL3589" s="2" t="s">
        <v>48</v>
      </c>
      <c r="BM3589" s="52" t="s">
        <v>1199</v>
      </c>
      <c r="BN3589" s="51">
        <f t="shared" si="480"/>
        <v>141095.98515129086</v>
      </c>
    </row>
    <row r="3590" spans="59:66" x14ac:dyDescent="0.25">
      <c r="BG3590" s="50" t="str">
        <f t="shared" si="479"/>
        <v>2022SetembroOutros - Ásia</v>
      </c>
      <c r="BH3590" s="2">
        <v>2022</v>
      </c>
      <c r="BI3590" s="55" t="s">
        <v>62</v>
      </c>
      <c r="BJ3590" s="55" t="str">
        <f t="shared" si="481"/>
        <v>Setembro/2022</v>
      </c>
      <c r="BK3590" s="2" t="s">
        <v>51</v>
      </c>
      <c r="BL3590" s="2" t="s">
        <v>1195</v>
      </c>
      <c r="BM3590" s="52" t="s">
        <v>1199</v>
      </c>
      <c r="BN3590" s="51">
        <f t="shared" si="480"/>
        <v>568738.81033122528</v>
      </c>
    </row>
    <row r="3591" spans="59:66" x14ac:dyDescent="0.25">
      <c r="BG3591" s="50" t="str">
        <f t="shared" si="479"/>
        <v>2022OutubroChina</v>
      </c>
      <c r="BH3591" s="2">
        <v>2022</v>
      </c>
      <c r="BI3591" s="55" t="s">
        <v>63</v>
      </c>
      <c r="BJ3591" s="55" t="str">
        <f t="shared" si="481"/>
        <v>Outubro/2022</v>
      </c>
      <c r="BK3591" s="2" t="s">
        <v>51</v>
      </c>
      <c r="BL3591" s="2" t="s">
        <v>43</v>
      </c>
      <c r="BM3591" s="52" t="s">
        <v>1199</v>
      </c>
      <c r="BN3591" s="51">
        <f t="shared" si="480"/>
        <v>3491942.3172137104</v>
      </c>
    </row>
    <row r="3592" spans="59:66" x14ac:dyDescent="0.25">
      <c r="BG3592" s="50" t="str">
        <f t="shared" si="479"/>
        <v>2022OutubroÍndia</v>
      </c>
      <c r="BH3592" s="2">
        <v>2022</v>
      </c>
      <c r="BI3592" s="55" t="s">
        <v>63</v>
      </c>
      <c r="BJ3592" s="55" t="str">
        <f t="shared" si="481"/>
        <v>Outubro/2022</v>
      </c>
      <c r="BK3592" s="2" t="s">
        <v>51</v>
      </c>
      <c r="BL3592" s="2" t="s">
        <v>44</v>
      </c>
      <c r="BM3592" s="52" t="s">
        <v>1199</v>
      </c>
      <c r="BN3592" s="51">
        <f t="shared" si="480"/>
        <v>1487308.7647391728</v>
      </c>
    </row>
    <row r="3593" spans="59:66" x14ac:dyDescent="0.25">
      <c r="BG3593" s="50" t="str">
        <f t="shared" si="479"/>
        <v>2022OutubroJapão</v>
      </c>
      <c r="BH3593" s="2">
        <v>2022</v>
      </c>
      <c r="BI3593" s="55" t="s">
        <v>63</v>
      </c>
      <c r="BJ3593" s="55" t="str">
        <f t="shared" si="481"/>
        <v>Outubro/2022</v>
      </c>
      <c r="BK3593" s="2" t="s">
        <v>51</v>
      </c>
      <c r="BL3593" s="2" t="s">
        <v>45</v>
      </c>
      <c r="BM3593" s="52" t="s">
        <v>1199</v>
      </c>
      <c r="BN3593" s="51">
        <f t="shared" si="480"/>
        <v>1745971.1586068554</v>
      </c>
    </row>
    <row r="3594" spans="59:66" x14ac:dyDescent="0.25">
      <c r="BG3594" s="50" t="str">
        <f t="shared" si="479"/>
        <v>2022OutubroIndonésia</v>
      </c>
      <c r="BH3594" s="2">
        <v>2022</v>
      </c>
      <c r="BI3594" s="55" t="s">
        <v>63</v>
      </c>
      <c r="BJ3594" s="55" t="str">
        <f t="shared" si="481"/>
        <v>Outubro/2022</v>
      </c>
      <c r="BK3594" s="2" t="s">
        <v>51</v>
      </c>
      <c r="BL3594" s="2" t="s">
        <v>46</v>
      </c>
      <c r="BM3594" s="52" t="s">
        <v>1199</v>
      </c>
      <c r="BN3594" s="51">
        <f t="shared" si="480"/>
        <v>349194.23172137106</v>
      </c>
    </row>
    <row r="3595" spans="59:66" x14ac:dyDescent="0.25">
      <c r="BG3595" s="50" t="str">
        <f t="shared" si="479"/>
        <v>2022OutubroCoréia do Sul</v>
      </c>
      <c r="BH3595" s="2">
        <v>2022</v>
      </c>
      <c r="BI3595" s="55" t="s">
        <v>63</v>
      </c>
      <c r="BJ3595" s="55" t="str">
        <f t="shared" si="481"/>
        <v>Outubro/2022</v>
      </c>
      <c r="BK3595" s="2" t="s">
        <v>51</v>
      </c>
      <c r="BL3595" s="2" t="s">
        <v>49</v>
      </c>
      <c r="BM3595" s="52" t="s">
        <v>1199</v>
      </c>
      <c r="BN3595" s="51">
        <f t="shared" si="480"/>
        <v>743654.38236958638</v>
      </c>
    </row>
    <row r="3596" spans="59:66" x14ac:dyDescent="0.25">
      <c r="BG3596" s="50" t="str">
        <f t="shared" si="479"/>
        <v>2022OutubroVietnã</v>
      </c>
      <c r="BH3596" s="2">
        <v>2022</v>
      </c>
      <c r="BI3596" s="55" t="s">
        <v>63</v>
      </c>
      <c r="BJ3596" s="55" t="str">
        <f t="shared" si="481"/>
        <v>Outubro/2022</v>
      </c>
      <c r="BK3596" s="2" t="s">
        <v>51</v>
      </c>
      <c r="BL3596" s="2" t="s">
        <v>47</v>
      </c>
      <c r="BM3596" s="52" t="s">
        <v>1199</v>
      </c>
      <c r="BN3596" s="51">
        <f t="shared" si="480"/>
        <v>122864.63708714907</v>
      </c>
    </row>
    <row r="3597" spans="59:66" x14ac:dyDescent="0.25">
      <c r="BG3597" s="50" t="str">
        <f t="shared" si="479"/>
        <v>2022OutubroFilipinas</v>
      </c>
      <c r="BH3597" s="2">
        <v>2022</v>
      </c>
      <c r="BI3597" s="55" t="s">
        <v>63</v>
      </c>
      <c r="BJ3597" s="55" t="str">
        <f t="shared" si="481"/>
        <v>Outubro/2022</v>
      </c>
      <c r="BK3597" s="2" t="s">
        <v>51</v>
      </c>
      <c r="BL3597" s="2" t="s">
        <v>48</v>
      </c>
      <c r="BM3597" s="52" t="s">
        <v>1199</v>
      </c>
      <c r="BN3597" s="51">
        <f t="shared" si="480"/>
        <v>148730.87647391731</v>
      </c>
    </row>
    <row r="3598" spans="59:66" x14ac:dyDescent="0.25">
      <c r="BG3598" s="50" t="str">
        <f t="shared" si="479"/>
        <v>2022OutubroOutros - Ásia</v>
      </c>
      <c r="BH3598" s="2">
        <v>2022</v>
      </c>
      <c r="BI3598" s="55" t="s">
        <v>63</v>
      </c>
      <c r="BJ3598" s="55" t="str">
        <f t="shared" si="481"/>
        <v>Outubro/2022</v>
      </c>
      <c r="BK3598" s="2" t="s">
        <v>51</v>
      </c>
      <c r="BL3598" s="2" t="s">
        <v>1195</v>
      </c>
      <c r="BM3598" s="52" t="s">
        <v>1199</v>
      </c>
      <c r="BN3598" s="51">
        <f t="shared" si="480"/>
        <v>564303.55641672318</v>
      </c>
    </row>
    <row r="3599" spans="59:66" x14ac:dyDescent="0.25">
      <c r="BG3599" s="50" t="str">
        <f t="shared" si="479"/>
        <v>2022NovembroChina</v>
      </c>
      <c r="BH3599" s="2">
        <v>2022</v>
      </c>
      <c r="BI3599" s="55" t="s">
        <v>64</v>
      </c>
      <c r="BJ3599" s="55" t="str">
        <f t="shared" si="481"/>
        <v>Novembro/2022</v>
      </c>
      <c r="BK3599" s="2" t="s">
        <v>51</v>
      </c>
      <c r="BL3599" s="2" t="s">
        <v>43</v>
      </c>
      <c r="BM3599" s="52" t="s">
        <v>1199</v>
      </c>
      <c r="BN3599" s="51">
        <f t="shared" si="480"/>
        <v>3652119.8403542647</v>
      </c>
    </row>
    <row r="3600" spans="59:66" x14ac:dyDescent="0.25">
      <c r="BG3600" s="50" t="str">
        <f t="shared" si="479"/>
        <v>2022NovembroÍndia</v>
      </c>
      <c r="BH3600" s="2">
        <v>2022</v>
      </c>
      <c r="BI3600" s="55" t="s">
        <v>64</v>
      </c>
      <c r="BJ3600" s="55" t="str">
        <f t="shared" si="481"/>
        <v>Novembro/2022</v>
      </c>
      <c r="BK3600" s="2" t="s">
        <v>51</v>
      </c>
      <c r="BL3600" s="2" t="s">
        <v>44</v>
      </c>
      <c r="BM3600" s="52" t="s">
        <v>1199</v>
      </c>
      <c r="BN3600" s="51">
        <f t="shared" si="480"/>
        <v>1565194.2172946848</v>
      </c>
    </row>
    <row r="3601" spans="59:66" x14ac:dyDescent="0.25">
      <c r="BG3601" s="50" t="str">
        <f t="shared" si="479"/>
        <v>2022NovembroJapão</v>
      </c>
      <c r="BH3601" s="2">
        <v>2022</v>
      </c>
      <c r="BI3601" s="55" t="s">
        <v>64</v>
      </c>
      <c r="BJ3601" s="55" t="str">
        <f t="shared" si="481"/>
        <v>Novembro/2022</v>
      </c>
      <c r="BK3601" s="2" t="s">
        <v>51</v>
      </c>
      <c r="BL3601" s="2" t="s">
        <v>45</v>
      </c>
      <c r="BM3601" s="52" t="s">
        <v>1199</v>
      </c>
      <c r="BN3601" s="51">
        <f t="shared" si="480"/>
        <v>1826059.9201771324</v>
      </c>
    </row>
    <row r="3602" spans="59:66" x14ac:dyDescent="0.25">
      <c r="BG3602" s="50" t="str">
        <f t="shared" si="479"/>
        <v>2022NovembroIndonésia</v>
      </c>
      <c r="BH3602" s="2">
        <v>2022</v>
      </c>
      <c r="BI3602" s="55" t="s">
        <v>64</v>
      </c>
      <c r="BJ3602" s="55" t="str">
        <f t="shared" si="481"/>
        <v>Novembro/2022</v>
      </c>
      <c r="BK3602" s="2" t="s">
        <v>51</v>
      </c>
      <c r="BL3602" s="2" t="s">
        <v>46</v>
      </c>
      <c r="BM3602" s="52" t="s">
        <v>1199</v>
      </c>
      <c r="BN3602" s="51">
        <f t="shared" si="480"/>
        <v>365211.98403542652</v>
      </c>
    </row>
    <row r="3603" spans="59:66" x14ac:dyDescent="0.25">
      <c r="BG3603" s="50" t="str">
        <f t="shared" si="479"/>
        <v>2022NovembroCoréia do Sul</v>
      </c>
      <c r="BH3603" s="2">
        <v>2022</v>
      </c>
      <c r="BI3603" s="55" t="s">
        <v>64</v>
      </c>
      <c r="BJ3603" s="55" t="str">
        <f t="shared" si="481"/>
        <v>Novembro/2022</v>
      </c>
      <c r="BK3603" s="2" t="s">
        <v>51</v>
      </c>
      <c r="BL3603" s="2" t="s">
        <v>49</v>
      </c>
      <c r="BM3603" s="52" t="s">
        <v>1199</v>
      </c>
      <c r="BN3603" s="51">
        <f t="shared" si="480"/>
        <v>782597.10864734231</v>
      </c>
    </row>
    <row r="3604" spans="59:66" x14ac:dyDescent="0.25">
      <c r="BG3604" s="50" t="str">
        <f t="shared" si="479"/>
        <v>2022NovembroVietnã</v>
      </c>
      <c r="BH3604" s="2">
        <v>2022</v>
      </c>
      <c r="BI3604" s="55" t="s">
        <v>64</v>
      </c>
      <c r="BJ3604" s="55" t="str">
        <f t="shared" si="481"/>
        <v>Novembro/2022</v>
      </c>
      <c r="BK3604" s="2" t="s">
        <v>51</v>
      </c>
      <c r="BL3604" s="2" t="s">
        <v>47</v>
      </c>
      <c r="BM3604" s="52" t="s">
        <v>1199</v>
      </c>
      <c r="BN3604" s="51">
        <f t="shared" si="480"/>
        <v>130432.85144122374</v>
      </c>
    </row>
    <row r="3605" spans="59:66" x14ac:dyDescent="0.25">
      <c r="BG3605" s="50" t="str">
        <f t="shared" si="479"/>
        <v>2022NovembroFilipinas</v>
      </c>
      <c r="BH3605" s="2">
        <v>2022</v>
      </c>
      <c r="BI3605" s="55" t="s">
        <v>64</v>
      </c>
      <c r="BJ3605" s="55" t="str">
        <f t="shared" si="481"/>
        <v>Novembro/2022</v>
      </c>
      <c r="BK3605" s="2" t="s">
        <v>51</v>
      </c>
      <c r="BL3605" s="2" t="s">
        <v>48</v>
      </c>
      <c r="BM3605" s="52" t="s">
        <v>1199</v>
      </c>
      <c r="BN3605" s="51">
        <f t="shared" si="480"/>
        <v>156519.42172946848</v>
      </c>
    </row>
    <row r="3606" spans="59:66" x14ac:dyDescent="0.25">
      <c r="BG3606" s="50" t="str">
        <f t="shared" si="479"/>
        <v>2022NovembroOutros - Ásia</v>
      </c>
      <c r="BH3606" s="2">
        <v>2022</v>
      </c>
      <c r="BI3606" s="55" t="s">
        <v>64</v>
      </c>
      <c r="BJ3606" s="55" t="str">
        <f t="shared" si="481"/>
        <v>Novembro/2022</v>
      </c>
      <c r="BK3606" s="2" t="s">
        <v>51</v>
      </c>
      <c r="BL3606" s="2" t="s">
        <v>1195</v>
      </c>
      <c r="BM3606" s="52" t="s">
        <v>1199</v>
      </c>
      <c r="BN3606" s="51">
        <f t="shared" si="480"/>
        <v>552094.14288931165</v>
      </c>
    </row>
    <row r="3607" spans="59:66" x14ac:dyDescent="0.25">
      <c r="BG3607" s="50" t="str">
        <f t="shared" si="479"/>
        <v>2022DezembroChina</v>
      </c>
      <c r="BH3607" s="2">
        <v>2022</v>
      </c>
      <c r="BI3607" s="55" t="s">
        <v>65</v>
      </c>
      <c r="BJ3607" s="55" t="str">
        <f t="shared" si="481"/>
        <v>Dezembro/2022</v>
      </c>
      <c r="BK3607" s="2" t="s">
        <v>51</v>
      </c>
      <c r="BL3607" s="2" t="s">
        <v>43</v>
      </c>
      <c r="BM3607" s="52" t="s">
        <v>1199</v>
      </c>
      <c r="BN3607" s="51">
        <f t="shared" si="480"/>
        <v>3808607.753424644</v>
      </c>
    </row>
    <row r="3608" spans="59:66" x14ac:dyDescent="0.25">
      <c r="BG3608" s="50" t="str">
        <f t="shared" si="479"/>
        <v>2022DezembroÍndia</v>
      </c>
      <c r="BH3608" s="2">
        <v>2022</v>
      </c>
      <c r="BI3608" s="55" t="s">
        <v>65</v>
      </c>
      <c r="BJ3608" s="55" t="str">
        <f t="shared" si="481"/>
        <v>Dezembro/2022</v>
      </c>
      <c r="BK3608" s="2" t="s">
        <v>51</v>
      </c>
      <c r="BL3608" s="2" t="s">
        <v>44</v>
      </c>
      <c r="BM3608" s="52" t="s">
        <v>1199</v>
      </c>
      <c r="BN3608" s="51">
        <f t="shared" si="480"/>
        <v>1641641.2730278641</v>
      </c>
    </row>
    <row r="3609" spans="59:66" x14ac:dyDescent="0.25">
      <c r="BG3609" s="50" t="str">
        <f t="shared" si="479"/>
        <v>2022DezembroJapão</v>
      </c>
      <c r="BH3609" s="2">
        <v>2022</v>
      </c>
      <c r="BI3609" s="55" t="s">
        <v>65</v>
      </c>
      <c r="BJ3609" s="55" t="str">
        <f t="shared" si="481"/>
        <v>Dezembro/2022</v>
      </c>
      <c r="BK3609" s="2" t="s">
        <v>51</v>
      </c>
      <c r="BL3609" s="2" t="s">
        <v>45</v>
      </c>
      <c r="BM3609" s="52" t="s">
        <v>1199</v>
      </c>
      <c r="BN3609" s="51">
        <f t="shared" si="480"/>
        <v>1904303.8767123225</v>
      </c>
    </row>
    <row r="3610" spans="59:66" x14ac:dyDescent="0.25">
      <c r="BG3610" s="50" t="str">
        <f t="shared" si="479"/>
        <v>2022DezembroIndonésia</v>
      </c>
      <c r="BH3610" s="2">
        <v>2022</v>
      </c>
      <c r="BI3610" s="55" t="s">
        <v>65</v>
      </c>
      <c r="BJ3610" s="55" t="str">
        <f t="shared" si="481"/>
        <v>Dezembro/2022</v>
      </c>
      <c r="BK3610" s="2" t="s">
        <v>51</v>
      </c>
      <c r="BL3610" s="2" t="s">
        <v>46</v>
      </c>
      <c r="BM3610" s="52" t="s">
        <v>1199</v>
      </c>
      <c r="BN3610" s="51">
        <f t="shared" si="480"/>
        <v>380860.77534246451</v>
      </c>
    </row>
    <row r="3611" spans="59:66" x14ac:dyDescent="0.25">
      <c r="BG3611" s="50" t="str">
        <f t="shared" si="479"/>
        <v>2022DezembroCoréia do Sul</v>
      </c>
      <c r="BH3611" s="2">
        <v>2022</v>
      </c>
      <c r="BI3611" s="55" t="s">
        <v>65</v>
      </c>
      <c r="BJ3611" s="55" t="str">
        <f t="shared" si="481"/>
        <v>Dezembro/2022</v>
      </c>
      <c r="BK3611" s="2" t="s">
        <v>51</v>
      </c>
      <c r="BL3611" s="2" t="s">
        <v>49</v>
      </c>
      <c r="BM3611" s="52" t="s">
        <v>1199</v>
      </c>
      <c r="BN3611" s="51">
        <f t="shared" si="480"/>
        <v>820820.63651393214</v>
      </c>
    </row>
    <row r="3612" spans="59:66" x14ac:dyDescent="0.25">
      <c r="BG3612" s="50" t="str">
        <f t="shared" si="479"/>
        <v>2022DezembroVietnã</v>
      </c>
      <c r="BH3612" s="2">
        <v>2022</v>
      </c>
      <c r="BI3612" s="55" t="s">
        <v>65</v>
      </c>
      <c r="BJ3612" s="55" t="str">
        <f t="shared" si="481"/>
        <v>Dezembro/2022</v>
      </c>
      <c r="BK3612" s="2" t="s">
        <v>51</v>
      </c>
      <c r="BL3612" s="2" t="s">
        <v>47</v>
      </c>
      <c r="BM3612" s="52" t="s">
        <v>1199</v>
      </c>
      <c r="BN3612" s="51">
        <f t="shared" si="480"/>
        <v>137897.86693434059</v>
      </c>
    </row>
    <row r="3613" spans="59:66" x14ac:dyDescent="0.25">
      <c r="BG3613" s="50" t="str">
        <f t="shared" si="479"/>
        <v>2022DezembroFilipinas</v>
      </c>
      <c r="BH3613" s="2">
        <v>2022</v>
      </c>
      <c r="BI3613" s="55" t="s">
        <v>65</v>
      </c>
      <c r="BJ3613" s="55" t="str">
        <f t="shared" si="481"/>
        <v>Dezembro/2022</v>
      </c>
      <c r="BK3613" s="2" t="s">
        <v>51</v>
      </c>
      <c r="BL3613" s="2" t="s">
        <v>48</v>
      </c>
      <c r="BM3613" s="52" t="s">
        <v>1199</v>
      </c>
      <c r="BN3613" s="51">
        <f t="shared" si="480"/>
        <v>164164.12730278639</v>
      </c>
    </row>
    <row r="3614" spans="59:66" x14ac:dyDescent="0.25">
      <c r="BG3614" s="50" t="str">
        <f t="shared" si="479"/>
        <v>2022DezembroOutros - Ásia</v>
      </c>
      <c r="BH3614" s="2">
        <v>2022</v>
      </c>
      <c r="BI3614" s="55" t="s">
        <v>65</v>
      </c>
      <c r="BJ3614" s="55" t="str">
        <f t="shared" si="481"/>
        <v>Dezembro/2022</v>
      </c>
      <c r="BK3614" s="2" t="s">
        <v>51</v>
      </c>
      <c r="BL3614" s="2" t="s">
        <v>1195</v>
      </c>
      <c r="BM3614" s="52" t="s">
        <v>1199</v>
      </c>
      <c r="BN3614" s="51">
        <f t="shared" si="480"/>
        <v>548192.73925086879</v>
      </c>
    </row>
    <row r="3615" spans="59:66" x14ac:dyDescent="0.25">
      <c r="BG3615" s="50" t="str">
        <f t="shared" si="479"/>
        <v>2022JaneiroAustrália</v>
      </c>
      <c r="BH3615" s="2">
        <v>2022</v>
      </c>
      <c r="BI3615" s="55" t="s">
        <v>16</v>
      </c>
      <c r="BJ3615" s="55" t="str">
        <f t="shared" si="481"/>
        <v>Janeiro/2022</v>
      </c>
      <c r="BK3615" s="2" t="s">
        <v>52</v>
      </c>
      <c r="BL3615" s="2" t="s">
        <v>53</v>
      </c>
      <c r="BM3615" s="52" t="s">
        <v>1198</v>
      </c>
      <c r="BN3615" s="51">
        <f t="shared" si="480"/>
        <v>1396565.0983700061</v>
      </c>
    </row>
    <row r="3616" spans="59:66" x14ac:dyDescent="0.25">
      <c r="BG3616" s="50" t="str">
        <f t="shared" si="479"/>
        <v>2022JaneiroNova Zelândia</v>
      </c>
      <c r="BH3616" s="2">
        <v>2022</v>
      </c>
      <c r="BI3616" s="55" t="s">
        <v>16</v>
      </c>
      <c r="BJ3616" s="55" t="str">
        <f t="shared" si="481"/>
        <v>Janeiro/2022</v>
      </c>
      <c r="BK3616" s="2" t="s">
        <v>52</v>
      </c>
      <c r="BL3616" s="2" t="s">
        <v>54</v>
      </c>
      <c r="BM3616" s="52" t="s">
        <v>1198</v>
      </c>
      <c r="BN3616" s="51">
        <f t="shared" si="480"/>
        <v>139656.50983700063</v>
      </c>
    </row>
    <row r="3617" spans="59:66" x14ac:dyDescent="0.25">
      <c r="BG3617" s="50" t="str">
        <f t="shared" si="479"/>
        <v>2022JaneiroOutros - Oceania</v>
      </c>
      <c r="BH3617" s="2">
        <v>2022</v>
      </c>
      <c r="BI3617" s="55" t="s">
        <v>16</v>
      </c>
      <c r="BJ3617" s="55" t="str">
        <f t="shared" si="481"/>
        <v>Janeiro/2022</v>
      </c>
      <c r="BK3617" s="2" t="s">
        <v>52</v>
      </c>
      <c r="BL3617" s="2" t="s">
        <v>1196</v>
      </c>
      <c r="BM3617" s="52" t="s">
        <v>1198</v>
      </c>
      <c r="BN3617" s="51">
        <f t="shared" si="480"/>
        <v>1197970.9788770233</v>
      </c>
    </row>
    <row r="3618" spans="59:66" x14ac:dyDescent="0.25">
      <c r="BG3618" s="50" t="str">
        <f t="shared" si="479"/>
        <v>2022FevereiroAustrália</v>
      </c>
      <c r="BH3618" s="2">
        <v>2022</v>
      </c>
      <c r="BI3618" s="55" t="s">
        <v>55</v>
      </c>
      <c r="BJ3618" s="55" t="str">
        <f t="shared" si="481"/>
        <v>Fevereiro/2022</v>
      </c>
      <c r="BK3618" s="2" t="s">
        <v>52</v>
      </c>
      <c r="BL3618" s="2" t="s">
        <v>53</v>
      </c>
      <c r="BM3618" s="52" t="s">
        <v>1198</v>
      </c>
      <c r="BN3618" s="51">
        <f t="shared" si="480"/>
        <v>1195180.7951143368</v>
      </c>
    </row>
    <row r="3619" spans="59:66" x14ac:dyDescent="0.25">
      <c r="BG3619" s="50" t="str">
        <f t="shared" si="479"/>
        <v>2022FevereiroNova Zelândia</v>
      </c>
      <c r="BH3619" s="2">
        <v>2022</v>
      </c>
      <c r="BI3619" s="55" t="s">
        <v>55</v>
      </c>
      <c r="BJ3619" s="55" t="str">
        <f t="shared" si="481"/>
        <v>Fevereiro/2022</v>
      </c>
      <c r="BK3619" s="2" t="s">
        <v>52</v>
      </c>
      <c r="BL3619" s="2" t="s">
        <v>54</v>
      </c>
      <c r="BM3619" s="52" t="s">
        <v>1198</v>
      </c>
      <c r="BN3619" s="51">
        <f t="shared" si="480"/>
        <v>119518.07951143367</v>
      </c>
    </row>
    <row r="3620" spans="59:66" x14ac:dyDescent="0.25">
      <c r="BG3620" s="50" t="str">
        <f t="shared" si="479"/>
        <v>2022FevereiroOutros - Oceania</v>
      </c>
      <c r="BH3620" s="2">
        <v>2022</v>
      </c>
      <c r="BI3620" s="55" t="s">
        <v>55</v>
      </c>
      <c r="BJ3620" s="55" t="str">
        <f t="shared" si="481"/>
        <v>Fevereiro/2022</v>
      </c>
      <c r="BK3620" s="2" t="s">
        <v>52</v>
      </c>
      <c r="BL3620" s="2" t="s">
        <v>1196</v>
      </c>
      <c r="BM3620" s="52" t="s">
        <v>1198</v>
      </c>
      <c r="BN3620" s="51">
        <f t="shared" si="480"/>
        <v>1028894.7714462552</v>
      </c>
    </row>
    <row r="3621" spans="59:66" x14ac:dyDescent="0.25">
      <c r="BG3621" s="50" t="str">
        <f t="shared" si="479"/>
        <v>2022MarçoAustrália</v>
      </c>
      <c r="BH3621" s="2">
        <v>2022</v>
      </c>
      <c r="BI3621" s="55" t="s">
        <v>56</v>
      </c>
      <c r="BJ3621" s="55" t="str">
        <f t="shared" si="481"/>
        <v>Março/2022</v>
      </c>
      <c r="BK3621" s="2" t="s">
        <v>52</v>
      </c>
      <c r="BL3621" s="2" t="s">
        <v>53</v>
      </c>
      <c r="BM3621" s="52" t="s">
        <v>1198</v>
      </c>
      <c r="BN3621" s="51">
        <f t="shared" si="480"/>
        <v>1392412.8915705709</v>
      </c>
    </row>
    <row r="3622" spans="59:66" x14ac:dyDescent="0.25">
      <c r="BG3622" s="50" t="str">
        <f t="shared" si="479"/>
        <v>2022MarçoNova Zelândia</v>
      </c>
      <c r="BH3622" s="2">
        <v>2022</v>
      </c>
      <c r="BI3622" s="55" t="s">
        <v>56</v>
      </c>
      <c r="BJ3622" s="55" t="str">
        <f t="shared" si="481"/>
        <v>Março/2022</v>
      </c>
      <c r="BK3622" s="2" t="s">
        <v>52</v>
      </c>
      <c r="BL3622" s="2" t="s">
        <v>54</v>
      </c>
      <c r="BM3622" s="52" t="s">
        <v>1198</v>
      </c>
      <c r="BN3622" s="51">
        <f t="shared" si="480"/>
        <v>139241.28915705709</v>
      </c>
    </row>
    <row r="3623" spans="59:66" x14ac:dyDescent="0.25">
      <c r="BG3623" s="50" t="str">
        <f t="shared" si="479"/>
        <v>2022MarçoOutros - Oceania</v>
      </c>
      <c r="BH3623" s="2">
        <v>2022</v>
      </c>
      <c r="BI3623" s="55" t="s">
        <v>56</v>
      </c>
      <c r="BJ3623" s="55" t="str">
        <f t="shared" si="481"/>
        <v>Março/2022</v>
      </c>
      <c r="BK3623" s="2" t="s">
        <v>52</v>
      </c>
      <c r="BL3623" s="2" t="s">
        <v>1196</v>
      </c>
      <c r="BM3623" s="52" t="s">
        <v>1198</v>
      </c>
      <c r="BN3623" s="51">
        <f t="shared" si="480"/>
        <v>1202538.406356402</v>
      </c>
    </row>
    <row r="3624" spans="59:66" x14ac:dyDescent="0.25">
      <c r="BG3624" s="50" t="str">
        <f t="shared" si="479"/>
        <v>2022AbrilAustrália</v>
      </c>
      <c r="BH3624" s="2">
        <v>2022</v>
      </c>
      <c r="BI3624" s="55" t="s">
        <v>57</v>
      </c>
      <c r="BJ3624" s="55" t="str">
        <f t="shared" si="481"/>
        <v>Abril/2022</v>
      </c>
      <c r="BK3624" s="2" t="s">
        <v>52</v>
      </c>
      <c r="BL3624" s="2" t="s">
        <v>53</v>
      </c>
      <c r="BM3624" s="52" t="s">
        <v>1198</v>
      </c>
      <c r="BN3624" s="51">
        <f t="shared" si="480"/>
        <v>1489969.929170741</v>
      </c>
    </row>
    <row r="3625" spans="59:66" x14ac:dyDescent="0.25">
      <c r="BG3625" s="50" t="str">
        <f t="shared" si="479"/>
        <v>2022AbrilNova Zelândia</v>
      </c>
      <c r="BH3625" s="2">
        <v>2022</v>
      </c>
      <c r="BI3625" s="55" t="s">
        <v>57</v>
      </c>
      <c r="BJ3625" s="55" t="str">
        <f t="shared" si="481"/>
        <v>Abril/2022</v>
      </c>
      <c r="BK3625" s="2" t="s">
        <v>52</v>
      </c>
      <c r="BL3625" s="2" t="s">
        <v>54</v>
      </c>
      <c r="BM3625" s="52" t="s">
        <v>1198</v>
      </c>
      <c r="BN3625" s="51">
        <f t="shared" si="480"/>
        <v>148996.99291707407</v>
      </c>
    </row>
    <row r="3626" spans="59:66" x14ac:dyDescent="0.25">
      <c r="BG3626" s="50" t="str">
        <f t="shared" si="479"/>
        <v>2022AbrilOutros - Oceania</v>
      </c>
      <c r="BH3626" s="2">
        <v>2022</v>
      </c>
      <c r="BI3626" s="55" t="s">
        <v>57</v>
      </c>
      <c r="BJ3626" s="55" t="str">
        <f t="shared" si="481"/>
        <v>Abril/2022</v>
      </c>
      <c r="BK3626" s="2" t="s">
        <v>52</v>
      </c>
      <c r="BL3626" s="2" t="s">
        <v>1196</v>
      </c>
      <c r="BM3626" s="52" t="s">
        <v>1198</v>
      </c>
      <c r="BN3626" s="51">
        <f t="shared" si="480"/>
        <v>1290525.1355022166</v>
      </c>
    </row>
    <row r="3627" spans="59:66" x14ac:dyDescent="0.25">
      <c r="BG3627" s="50" t="str">
        <f t="shared" si="479"/>
        <v>2022MaioAustrália</v>
      </c>
      <c r="BH3627" s="2">
        <v>2022</v>
      </c>
      <c r="BI3627" s="55" t="s">
        <v>58</v>
      </c>
      <c r="BJ3627" s="55" t="str">
        <f t="shared" si="481"/>
        <v>Maio/2022</v>
      </c>
      <c r="BK3627" s="2" t="s">
        <v>52</v>
      </c>
      <c r="BL3627" s="2" t="s">
        <v>53</v>
      </c>
      <c r="BM3627" s="52" t="s">
        <v>1198</v>
      </c>
      <c r="BN3627" s="51">
        <f t="shared" si="480"/>
        <v>1587460.9367332791</v>
      </c>
    </row>
    <row r="3628" spans="59:66" x14ac:dyDescent="0.25">
      <c r="BG3628" s="50" t="str">
        <f t="shared" si="479"/>
        <v>2022MaioNova Zelândia</v>
      </c>
      <c r="BH3628" s="2">
        <v>2022</v>
      </c>
      <c r="BI3628" s="55" t="s">
        <v>58</v>
      </c>
      <c r="BJ3628" s="55" t="str">
        <f t="shared" si="481"/>
        <v>Maio/2022</v>
      </c>
      <c r="BK3628" s="2" t="s">
        <v>52</v>
      </c>
      <c r="BL3628" s="2" t="s">
        <v>54</v>
      </c>
      <c r="BM3628" s="52" t="s">
        <v>1198</v>
      </c>
      <c r="BN3628" s="51">
        <f t="shared" si="480"/>
        <v>158746.09367332794</v>
      </c>
    </row>
    <row r="3629" spans="59:66" x14ac:dyDescent="0.25">
      <c r="BG3629" s="50" t="str">
        <f t="shared" si="479"/>
        <v>2022MaioOutros - Oceania</v>
      </c>
      <c r="BH3629" s="2">
        <v>2022</v>
      </c>
      <c r="BI3629" s="55" t="s">
        <v>58</v>
      </c>
      <c r="BJ3629" s="55" t="str">
        <f t="shared" si="481"/>
        <v>Maio/2022</v>
      </c>
      <c r="BK3629" s="2" t="s">
        <v>52</v>
      </c>
      <c r="BL3629" s="2" t="s">
        <v>1196</v>
      </c>
      <c r="BM3629" s="52" t="s">
        <v>1198</v>
      </c>
      <c r="BN3629" s="51">
        <f t="shared" si="480"/>
        <v>1378584.4976894269</v>
      </c>
    </row>
    <row r="3630" spans="59:66" x14ac:dyDescent="0.25">
      <c r="BG3630" s="50" t="str">
        <f t="shared" si="479"/>
        <v>2022JunhoAustrália</v>
      </c>
      <c r="BH3630" s="2">
        <v>2022</v>
      </c>
      <c r="BI3630" s="55" t="s">
        <v>59</v>
      </c>
      <c r="BJ3630" s="55" t="str">
        <f t="shared" si="481"/>
        <v>Junho/2022</v>
      </c>
      <c r="BK3630" s="2" t="s">
        <v>52</v>
      </c>
      <c r="BL3630" s="2" t="s">
        <v>53</v>
      </c>
      <c r="BM3630" s="52" t="s">
        <v>1198</v>
      </c>
      <c r="BN3630" s="51">
        <f t="shared" si="480"/>
        <v>1684894.6652270283</v>
      </c>
    </row>
    <row r="3631" spans="59:66" x14ac:dyDescent="0.25">
      <c r="BG3631" s="50" t="str">
        <f t="shared" si="479"/>
        <v>2022JunhoNova Zelândia</v>
      </c>
      <c r="BH3631" s="2">
        <v>2022</v>
      </c>
      <c r="BI3631" s="55" t="s">
        <v>59</v>
      </c>
      <c r="BJ3631" s="55" t="str">
        <f t="shared" si="481"/>
        <v>Junho/2022</v>
      </c>
      <c r="BK3631" s="2" t="s">
        <v>52</v>
      </c>
      <c r="BL3631" s="2" t="s">
        <v>54</v>
      </c>
      <c r="BM3631" s="52" t="s">
        <v>1198</v>
      </c>
      <c r="BN3631" s="51">
        <f t="shared" si="480"/>
        <v>168489.46652270283</v>
      </c>
    </row>
    <row r="3632" spans="59:66" x14ac:dyDescent="0.25">
      <c r="BG3632" s="50" t="str">
        <f t="shared" si="479"/>
        <v>2022JunhoOutros - Oceania</v>
      </c>
      <c r="BH3632" s="2">
        <v>2022</v>
      </c>
      <c r="BI3632" s="55" t="s">
        <v>59</v>
      </c>
      <c r="BJ3632" s="55" t="str">
        <f t="shared" si="481"/>
        <v>Junho/2022</v>
      </c>
      <c r="BK3632" s="2" t="s">
        <v>52</v>
      </c>
      <c r="BL3632" s="2" t="s">
        <v>1196</v>
      </c>
      <c r="BM3632" s="52" t="s">
        <v>1198</v>
      </c>
      <c r="BN3632" s="51">
        <f t="shared" si="480"/>
        <v>1466706.8668523049</v>
      </c>
    </row>
    <row r="3633" spans="59:66" x14ac:dyDescent="0.25">
      <c r="BG3633" s="50" t="str">
        <f t="shared" si="479"/>
        <v>2022JulhoAustrália</v>
      </c>
      <c r="BH3633" s="2">
        <v>2022</v>
      </c>
      <c r="BI3633" s="55" t="s">
        <v>60</v>
      </c>
      <c r="BJ3633" s="55" t="str">
        <f t="shared" si="481"/>
        <v>Julho/2022</v>
      </c>
      <c r="BK3633" s="2" t="s">
        <v>52</v>
      </c>
      <c r="BL3633" s="2" t="s">
        <v>53</v>
      </c>
      <c r="BM3633" s="52" t="s">
        <v>1198</v>
      </c>
      <c r="BN3633" s="51">
        <f t="shared" si="480"/>
        <v>1782278.3846876428</v>
      </c>
    </row>
    <row r="3634" spans="59:66" x14ac:dyDescent="0.25">
      <c r="BG3634" s="50" t="str">
        <f t="shared" si="479"/>
        <v>2022JulhoNova Zelândia</v>
      </c>
      <c r="BH3634" s="2">
        <v>2022</v>
      </c>
      <c r="BI3634" s="55" t="s">
        <v>60</v>
      </c>
      <c r="BJ3634" s="55" t="str">
        <f t="shared" si="481"/>
        <v>Julho/2022</v>
      </c>
      <c r="BK3634" s="2" t="s">
        <v>52</v>
      </c>
      <c r="BL3634" s="2" t="s">
        <v>54</v>
      </c>
      <c r="BM3634" s="52" t="s">
        <v>1198</v>
      </c>
      <c r="BN3634" s="51">
        <f t="shared" si="480"/>
        <v>178227.83846876421</v>
      </c>
    </row>
    <row r="3635" spans="59:66" x14ac:dyDescent="0.25">
      <c r="BG3635" s="50" t="str">
        <f t="shared" si="479"/>
        <v>2022JulhoOutros - Oceania</v>
      </c>
      <c r="BH3635" s="2">
        <v>2022</v>
      </c>
      <c r="BI3635" s="55" t="s">
        <v>60</v>
      </c>
      <c r="BJ3635" s="55" t="str">
        <f t="shared" si="481"/>
        <v>Julho/2022</v>
      </c>
      <c r="BK3635" s="2" t="s">
        <v>52</v>
      </c>
      <c r="BL3635" s="2" t="s">
        <v>1196</v>
      </c>
      <c r="BM3635" s="52" t="s">
        <v>1198</v>
      </c>
      <c r="BN3635" s="51">
        <f t="shared" si="480"/>
        <v>1554884.2459516323</v>
      </c>
    </row>
    <row r="3636" spans="59:66" x14ac:dyDescent="0.25">
      <c r="BG3636" s="50" t="str">
        <f t="shared" si="479"/>
        <v>2022AgostoAustrália</v>
      </c>
      <c r="BH3636" s="2">
        <v>2022</v>
      </c>
      <c r="BI3636" s="55" t="s">
        <v>61</v>
      </c>
      <c r="BJ3636" s="55" t="str">
        <f t="shared" si="481"/>
        <v>Agosto/2022</v>
      </c>
      <c r="BK3636" s="2" t="s">
        <v>52</v>
      </c>
      <c r="BL3636" s="2" t="s">
        <v>53</v>
      </c>
      <c r="BM3636" s="52" t="s">
        <v>1198</v>
      </c>
      <c r="BN3636" s="51">
        <f t="shared" si="480"/>
        <v>1879618.1847759818</v>
      </c>
    </row>
    <row r="3637" spans="59:66" x14ac:dyDescent="0.25">
      <c r="BG3637" s="50" t="str">
        <f t="shared" si="479"/>
        <v>2022AgostoNova Zelândia</v>
      </c>
      <c r="BH3637" s="2">
        <v>2022</v>
      </c>
      <c r="BI3637" s="55" t="s">
        <v>61</v>
      </c>
      <c r="BJ3637" s="55" t="str">
        <f t="shared" si="481"/>
        <v>Agosto/2022</v>
      </c>
      <c r="BK3637" s="2" t="s">
        <v>52</v>
      </c>
      <c r="BL3637" s="2" t="s">
        <v>54</v>
      </c>
      <c r="BM3637" s="52" t="s">
        <v>1198</v>
      </c>
      <c r="BN3637" s="51">
        <f t="shared" si="480"/>
        <v>187961.81847759814</v>
      </c>
    </row>
    <row r="3638" spans="59:66" x14ac:dyDescent="0.25">
      <c r="BG3638" s="50" t="str">
        <f t="shared" si="479"/>
        <v>2022AgostoOutros - Oceania</v>
      </c>
      <c r="BH3638" s="2">
        <v>2022</v>
      </c>
      <c r="BI3638" s="55" t="s">
        <v>61</v>
      </c>
      <c r="BJ3638" s="55" t="str">
        <f t="shared" si="481"/>
        <v>Agosto/2022</v>
      </c>
      <c r="BK3638" s="2" t="s">
        <v>52</v>
      </c>
      <c r="BL3638" s="2" t="s">
        <v>1196</v>
      </c>
      <c r="BM3638" s="52" t="s">
        <v>1198</v>
      </c>
      <c r="BN3638" s="51">
        <f t="shared" si="480"/>
        <v>1643109.9363604605</v>
      </c>
    </row>
    <row r="3639" spans="59:66" x14ac:dyDescent="0.25">
      <c r="BG3639" s="50" t="str">
        <f t="shared" si="479"/>
        <v>2022SetembroAustrália</v>
      </c>
      <c r="BH3639" s="2">
        <v>2022</v>
      </c>
      <c r="BI3639" s="55" t="s">
        <v>62</v>
      </c>
      <c r="BJ3639" s="55" t="str">
        <f t="shared" si="481"/>
        <v>Setembro/2022</v>
      </c>
      <c r="BK3639" s="2" t="s">
        <v>52</v>
      </c>
      <c r="BL3639" s="2" t="s">
        <v>53</v>
      </c>
      <c r="BM3639" s="52" t="s">
        <v>1198</v>
      </c>
      <c r="BN3639" s="51">
        <f t="shared" si="480"/>
        <v>1976919.2049930582</v>
      </c>
    </row>
    <row r="3640" spans="59:66" x14ac:dyDescent="0.25">
      <c r="BG3640" s="50" t="str">
        <f t="shared" si="479"/>
        <v>2022SetembroNova Zelândia</v>
      </c>
      <c r="BH3640" s="2">
        <v>2022</v>
      </c>
      <c r="BI3640" s="55" t="s">
        <v>62</v>
      </c>
      <c r="BJ3640" s="55" t="str">
        <f t="shared" si="481"/>
        <v>Setembro/2022</v>
      </c>
      <c r="BK3640" s="2" t="s">
        <v>52</v>
      </c>
      <c r="BL3640" s="2" t="s">
        <v>54</v>
      </c>
      <c r="BM3640" s="52" t="s">
        <v>1198</v>
      </c>
      <c r="BN3640" s="51">
        <f t="shared" si="480"/>
        <v>197691.92049930582</v>
      </c>
    </row>
    <row r="3641" spans="59:66" x14ac:dyDescent="0.25">
      <c r="BG3641" s="50" t="str">
        <f t="shared" si="479"/>
        <v>2022SetembroOutros - Oceania</v>
      </c>
      <c r="BH3641" s="2">
        <v>2022</v>
      </c>
      <c r="BI3641" s="55" t="s">
        <v>62</v>
      </c>
      <c r="BJ3641" s="55" t="str">
        <f t="shared" si="481"/>
        <v>Setembro/2022</v>
      </c>
      <c r="BK3641" s="2" t="s">
        <v>52</v>
      </c>
      <c r="BL3641" s="2" t="s">
        <v>1196</v>
      </c>
      <c r="BM3641" s="52" t="s">
        <v>1198</v>
      </c>
      <c r="BN3641" s="51">
        <f t="shared" si="480"/>
        <v>1731378.2846276783</v>
      </c>
    </row>
    <row r="3642" spans="59:66" x14ac:dyDescent="0.25">
      <c r="BG3642" s="50" t="str">
        <f t="shared" si="479"/>
        <v>2022OutubroAustrália</v>
      </c>
      <c r="BH3642" s="2">
        <v>2022</v>
      </c>
      <c r="BI3642" s="55" t="s">
        <v>63</v>
      </c>
      <c r="BJ3642" s="55" t="str">
        <f t="shared" si="481"/>
        <v>Outubro/2022</v>
      </c>
      <c r="BK3642" s="2" t="s">
        <v>52</v>
      </c>
      <c r="BL3642" s="2" t="s">
        <v>53</v>
      </c>
      <c r="BM3642" s="52" t="s">
        <v>1198</v>
      </c>
      <c r="BN3642" s="51">
        <f t="shared" si="480"/>
        <v>2074185.8130376828</v>
      </c>
    </row>
    <row r="3643" spans="59:66" x14ac:dyDescent="0.25">
      <c r="BG3643" s="50" t="str">
        <f t="shared" si="479"/>
        <v>2022OutubroNova Zelândia</v>
      </c>
      <c r="BH3643" s="2">
        <v>2022</v>
      </c>
      <c r="BI3643" s="55" t="s">
        <v>63</v>
      </c>
      <c r="BJ3643" s="55" t="str">
        <f t="shared" si="481"/>
        <v>Outubro/2022</v>
      </c>
      <c r="BK3643" s="2" t="s">
        <v>52</v>
      </c>
      <c r="BL3643" s="2" t="s">
        <v>54</v>
      </c>
      <c r="BM3643" s="52" t="s">
        <v>1198</v>
      </c>
      <c r="BN3643" s="51">
        <f t="shared" si="480"/>
        <v>207418.5813037683</v>
      </c>
    </row>
    <row r="3644" spans="59:66" x14ac:dyDescent="0.25">
      <c r="BG3644" s="50" t="str">
        <f t="shared" si="479"/>
        <v>2022OutubroOutros - Oceania</v>
      </c>
      <c r="BH3644" s="2">
        <v>2022</v>
      </c>
      <c r="BI3644" s="55" t="s">
        <v>63</v>
      </c>
      <c r="BJ3644" s="55" t="str">
        <f t="shared" si="481"/>
        <v>Outubro/2022</v>
      </c>
      <c r="BK3644" s="2" t="s">
        <v>52</v>
      </c>
      <c r="BL3644" s="2" t="s">
        <v>1196</v>
      </c>
      <c r="BM3644" s="52" t="s">
        <v>1198</v>
      </c>
      <c r="BN3644" s="51">
        <f t="shared" si="480"/>
        <v>1819684.4862845931</v>
      </c>
    </row>
    <row r="3645" spans="59:66" x14ac:dyDescent="0.25">
      <c r="BG3645" s="50" t="str">
        <f t="shared" si="479"/>
        <v>2022NovembroAustrália</v>
      </c>
      <c r="BH3645" s="2">
        <v>2022</v>
      </c>
      <c r="BI3645" s="55" t="s">
        <v>64</v>
      </c>
      <c r="BJ3645" s="55" t="str">
        <f t="shared" si="481"/>
        <v>Novembro/2022</v>
      </c>
      <c r="BK3645" s="2" t="s">
        <v>52</v>
      </c>
      <c r="BL3645" s="2" t="s">
        <v>53</v>
      </c>
      <c r="BM3645" s="52" t="s">
        <v>1198</v>
      </c>
      <c r="BN3645" s="51">
        <f t="shared" si="480"/>
        <v>2171421.7444417342</v>
      </c>
    </row>
    <row r="3646" spans="59:66" x14ac:dyDescent="0.25">
      <c r="BG3646" s="50" t="str">
        <f t="shared" si="479"/>
        <v>2022NovembroNova Zelândia</v>
      </c>
      <c r="BH3646" s="2">
        <v>2022</v>
      </c>
      <c r="BI3646" s="55" t="s">
        <v>64</v>
      </c>
      <c r="BJ3646" s="55" t="str">
        <f t="shared" si="481"/>
        <v>Novembro/2022</v>
      </c>
      <c r="BK3646" s="2" t="s">
        <v>52</v>
      </c>
      <c r="BL3646" s="2" t="s">
        <v>54</v>
      </c>
      <c r="BM3646" s="52" t="s">
        <v>1198</v>
      </c>
      <c r="BN3646" s="51">
        <f t="shared" si="480"/>
        <v>217142.17444417343</v>
      </c>
    </row>
    <row r="3647" spans="59:66" x14ac:dyDescent="0.25">
      <c r="BG3647" s="50" t="str">
        <f t="shared" si="479"/>
        <v>2022NovembroOutros - Oceania</v>
      </c>
      <c r="BH3647" s="2">
        <v>2022</v>
      </c>
      <c r="BI3647" s="55" t="s">
        <v>64</v>
      </c>
      <c r="BJ3647" s="55" t="str">
        <f t="shared" si="481"/>
        <v>Novembro/2022</v>
      </c>
      <c r="BK3647" s="2" t="s">
        <v>52</v>
      </c>
      <c r="BL3647" s="2" t="s">
        <v>1196</v>
      </c>
      <c r="BM3647" s="52" t="s">
        <v>1198</v>
      </c>
      <c r="BN3647" s="51">
        <f t="shared" si="480"/>
        <v>1908024.4322461393</v>
      </c>
    </row>
    <row r="3648" spans="59:66" x14ac:dyDescent="0.25">
      <c r="BG3648" s="50" t="str">
        <f t="shared" si="479"/>
        <v>2022DezembroAustrália</v>
      </c>
      <c r="BH3648" s="2">
        <v>2022</v>
      </c>
      <c r="BI3648" s="55" t="s">
        <v>65</v>
      </c>
      <c r="BJ3648" s="55" t="str">
        <f t="shared" si="481"/>
        <v>Dezembro/2022</v>
      </c>
      <c r="BK3648" s="2" t="s">
        <v>52</v>
      </c>
      <c r="BL3648" s="2" t="s">
        <v>53</v>
      </c>
      <c r="BM3648" s="52" t="s">
        <v>1198</v>
      </c>
      <c r="BN3648" s="51">
        <f t="shared" si="480"/>
        <v>2268630.2129485095</v>
      </c>
    </row>
    <row r="3649" spans="59:66" x14ac:dyDescent="0.25">
      <c r="BG3649" s="50" t="str">
        <f t="shared" si="479"/>
        <v>2022DezembroNova Zelândia</v>
      </c>
      <c r="BH3649" s="2">
        <v>2022</v>
      </c>
      <c r="BI3649" s="55" t="s">
        <v>65</v>
      </c>
      <c r="BJ3649" s="55" t="str">
        <f t="shared" si="481"/>
        <v>Dezembro/2022</v>
      </c>
      <c r="BK3649" s="2" t="s">
        <v>52</v>
      </c>
      <c r="BL3649" s="2" t="s">
        <v>54</v>
      </c>
      <c r="BM3649" s="52" t="s">
        <v>1198</v>
      </c>
      <c r="BN3649" s="51">
        <f t="shared" si="480"/>
        <v>226863.02129485094</v>
      </c>
    </row>
    <row r="3650" spans="59:66" x14ac:dyDescent="0.25">
      <c r="BG3650" s="50" t="str">
        <f t="shared" si="479"/>
        <v>2022DezembroOutros - Oceania</v>
      </c>
      <c r="BH3650" s="2">
        <v>2022</v>
      </c>
      <c r="BI3650" s="55" t="s">
        <v>65</v>
      </c>
      <c r="BJ3650" s="55" t="str">
        <f t="shared" si="481"/>
        <v>Dezembro/2022</v>
      </c>
      <c r="BK3650" s="2" t="s">
        <v>52</v>
      </c>
      <c r="BL3650" s="2" t="s">
        <v>1196</v>
      </c>
      <c r="BM3650" s="52" t="s">
        <v>1198</v>
      </c>
      <c r="BN3650" s="51">
        <f t="shared" si="480"/>
        <v>1996394.5873946883</v>
      </c>
    </row>
    <row r="3651" spans="59:66" x14ac:dyDescent="0.25">
      <c r="BG3651" s="50" t="str">
        <f t="shared" ref="BG3651:BG3714" si="482">BH3651&amp;BI3651&amp;BL3651</f>
        <v>2022JaneiroAustrália</v>
      </c>
      <c r="BH3651" s="2">
        <v>2022</v>
      </c>
      <c r="BI3651" s="55" t="s">
        <v>16</v>
      </c>
      <c r="BJ3651" s="55" t="str">
        <f t="shared" si="481"/>
        <v>Janeiro/2022</v>
      </c>
      <c r="BK3651" s="2" t="s">
        <v>52</v>
      </c>
      <c r="BL3651" s="2" t="s">
        <v>53</v>
      </c>
      <c r="BM3651" s="52" t="s">
        <v>1204</v>
      </c>
      <c r="BN3651" s="51">
        <f t="shared" ref="BN3651:BN3714" si="483">VLOOKUP(BG3651,AC:AQ,VLOOKUP(BM3651,$BP$2:$BQ$16,2,FALSE),FALSE)</f>
        <v>5737552.8649805384</v>
      </c>
    </row>
    <row r="3652" spans="59:66" x14ac:dyDescent="0.25">
      <c r="BG3652" s="50" t="str">
        <f t="shared" si="482"/>
        <v>2022JaneiroNova Zelândia</v>
      </c>
      <c r="BH3652" s="2">
        <v>2022</v>
      </c>
      <c r="BI3652" s="55" t="s">
        <v>16</v>
      </c>
      <c r="BJ3652" s="55" t="str">
        <f t="shared" ref="BJ3652:BJ3715" si="484">BI3652&amp;"/"&amp;BH3652</f>
        <v>Janeiro/2022</v>
      </c>
      <c r="BK3652" s="2" t="s">
        <v>52</v>
      </c>
      <c r="BL3652" s="2" t="s">
        <v>54</v>
      </c>
      <c r="BM3652" s="52" t="s">
        <v>1204</v>
      </c>
      <c r="BN3652" s="51">
        <f t="shared" si="483"/>
        <v>2390647.0270752241</v>
      </c>
    </row>
    <row r="3653" spans="59:66" x14ac:dyDescent="0.25">
      <c r="BG3653" s="50" t="str">
        <f t="shared" si="482"/>
        <v>2022JaneiroOutros - Oceania</v>
      </c>
      <c r="BH3653" s="2">
        <v>2022</v>
      </c>
      <c r="BI3653" s="55" t="s">
        <v>16</v>
      </c>
      <c r="BJ3653" s="55" t="str">
        <f t="shared" si="484"/>
        <v>Janeiro/2022</v>
      </c>
      <c r="BK3653" s="2" t="s">
        <v>52</v>
      </c>
      <c r="BL3653" s="2" t="s">
        <v>1196</v>
      </c>
      <c r="BM3653" s="52" t="s">
        <v>1204</v>
      </c>
      <c r="BN3653" s="51">
        <f t="shared" si="483"/>
        <v>6338504.5029792646</v>
      </c>
    </row>
    <row r="3654" spans="59:66" x14ac:dyDescent="0.25">
      <c r="BG3654" s="50" t="str">
        <f t="shared" si="482"/>
        <v>2022FevereiroAustrália</v>
      </c>
      <c r="BH3654" s="2">
        <v>2022</v>
      </c>
      <c r="BI3654" s="55" t="s">
        <v>55</v>
      </c>
      <c r="BJ3654" s="55" t="str">
        <f t="shared" si="484"/>
        <v>Fevereiro/2022</v>
      </c>
      <c r="BK3654" s="2" t="s">
        <v>52</v>
      </c>
      <c r="BL3654" s="2" t="s">
        <v>53</v>
      </c>
      <c r="BM3654" s="52" t="s">
        <v>1204</v>
      </c>
      <c r="BN3654" s="51">
        <f t="shared" si="483"/>
        <v>5948838.6598824784</v>
      </c>
    </row>
    <row r="3655" spans="59:66" x14ac:dyDescent="0.25">
      <c r="BG3655" s="50" t="str">
        <f t="shared" si="482"/>
        <v>2022FevereiroNova Zelândia</v>
      </c>
      <c r="BH3655" s="2">
        <v>2022</v>
      </c>
      <c r="BI3655" s="55" t="s">
        <v>55</v>
      </c>
      <c r="BJ3655" s="55" t="str">
        <f t="shared" si="484"/>
        <v>Fevereiro/2022</v>
      </c>
      <c r="BK3655" s="2" t="s">
        <v>52</v>
      </c>
      <c r="BL3655" s="2" t="s">
        <v>54</v>
      </c>
      <c r="BM3655" s="52" t="s">
        <v>1204</v>
      </c>
      <c r="BN3655" s="51">
        <f t="shared" si="483"/>
        <v>2617489.0103482907</v>
      </c>
    </row>
    <row r="3656" spans="59:66" x14ac:dyDescent="0.25">
      <c r="BG3656" s="50" t="str">
        <f t="shared" si="482"/>
        <v>2022FevereiroOutros - Oceania</v>
      </c>
      <c r="BH3656" s="2">
        <v>2022</v>
      </c>
      <c r="BI3656" s="55" t="s">
        <v>55</v>
      </c>
      <c r="BJ3656" s="55" t="str">
        <f t="shared" si="484"/>
        <v>Fevereiro/2022</v>
      </c>
      <c r="BK3656" s="2" t="s">
        <v>52</v>
      </c>
      <c r="BL3656" s="2" t="s">
        <v>1196</v>
      </c>
      <c r="BM3656" s="52" t="s">
        <v>1204</v>
      </c>
      <c r="BN3656" s="51">
        <f t="shared" si="483"/>
        <v>6704082.5245284289</v>
      </c>
    </row>
    <row r="3657" spans="59:66" x14ac:dyDescent="0.25">
      <c r="BG3657" s="50" t="str">
        <f t="shared" si="482"/>
        <v>2022MarçoAustrália</v>
      </c>
      <c r="BH3657" s="2">
        <v>2022</v>
      </c>
      <c r="BI3657" s="55" t="s">
        <v>56</v>
      </c>
      <c r="BJ3657" s="55" t="str">
        <f t="shared" si="484"/>
        <v>Março/2022</v>
      </c>
      <c r="BK3657" s="2" t="s">
        <v>52</v>
      </c>
      <c r="BL3657" s="2" t="s">
        <v>53</v>
      </c>
      <c r="BM3657" s="52" t="s">
        <v>1204</v>
      </c>
      <c r="BN3657" s="51">
        <f t="shared" si="483"/>
        <v>6160961.1255658716</v>
      </c>
    </row>
    <row r="3658" spans="59:66" x14ac:dyDescent="0.25">
      <c r="BG3658" s="50" t="str">
        <f t="shared" si="482"/>
        <v>2022MarçoNova Zelândia</v>
      </c>
      <c r="BH3658" s="2">
        <v>2022</v>
      </c>
      <c r="BI3658" s="55" t="s">
        <v>56</v>
      </c>
      <c r="BJ3658" s="55" t="str">
        <f t="shared" si="484"/>
        <v>Março/2022</v>
      </c>
      <c r="BK3658" s="2" t="s">
        <v>52</v>
      </c>
      <c r="BL3658" s="2" t="s">
        <v>54</v>
      </c>
      <c r="BM3658" s="52" t="s">
        <v>1204</v>
      </c>
      <c r="BN3658" s="51">
        <f t="shared" si="483"/>
        <v>2843520.5194919407</v>
      </c>
    </row>
    <row r="3659" spans="59:66" x14ac:dyDescent="0.25">
      <c r="BG3659" s="50" t="str">
        <f t="shared" si="482"/>
        <v>2022MarçoOutros - Oceania</v>
      </c>
      <c r="BH3659" s="2">
        <v>2022</v>
      </c>
      <c r="BI3659" s="55" t="s">
        <v>56</v>
      </c>
      <c r="BJ3659" s="55" t="str">
        <f t="shared" si="484"/>
        <v>Março/2022</v>
      </c>
      <c r="BK3659" s="2" t="s">
        <v>52</v>
      </c>
      <c r="BL3659" s="2" t="s">
        <v>1196</v>
      </c>
      <c r="BM3659" s="52" t="s">
        <v>1204</v>
      </c>
      <c r="BN3659" s="51">
        <f t="shared" si="483"/>
        <v>7069634.3494255533</v>
      </c>
    </row>
    <row r="3660" spans="59:66" x14ac:dyDescent="0.25">
      <c r="BG3660" s="50" t="str">
        <f t="shared" si="482"/>
        <v>2022AbrilAustrália</v>
      </c>
      <c r="BH3660" s="2">
        <v>2022</v>
      </c>
      <c r="BI3660" s="55" t="s">
        <v>57</v>
      </c>
      <c r="BJ3660" s="55" t="str">
        <f t="shared" si="484"/>
        <v>Abril/2022</v>
      </c>
      <c r="BK3660" s="2" t="s">
        <v>52</v>
      </c>
      <c r="BL3660" s="2" t="s">
        <v>53</v>
      </c>
      <c r="BM3660" s="52" t="s">
        <v>1204</v>
      </c>
      <c r="BN3660" s="51">
        <f t="shared" si="483"/>
        <v>6373794.1555437911</v>
      </c>
    </row>
    <row r="3661" spans="59:66" x14ac:dyDescent="0.25">
      <c r="BG3661" s="50" t="str">
        <f t="shared" si="482"/>
        <v>2022AbrilNova Zelândia</v>
      </c>
      <c r="BH3661" s="2">
        <v>2022</v>
      </c>
      <c r="BI3661" s="55" t="s">
        <v>57</v>
      </c>
      <c r="BJ3661" s="55" t="str">
        <f t="shared" si="484"/>
        <v>Abril/2022</v>
      </c>
      <c r="BK3661" s="2" t="s">
        <v>52</v>
      </c>
      <c r="BL3661" s="2" t="s">
        <v>54</v>
      </c>
      <c r="BM3661" s="52" t="s">
        <v>1204</v>
      </c>
      <c r="BN3661" s="51">
        <f t="shared" si="483"/>
        <v>3068863.852669233</v>
      </c>
    </row>
    <row r="3662" spans="59:66" x14ac:dyDescent="0.25">
      <c r="BG3662" s="50" t="str">
        <f t="shared" si="482"/>
        <v>2022AbrilOutros - Oceania</v>
      </c>
      <c r="BH3662" s="2">
        <v>2022</v>
      </c>
      <c r="BI3662" s="55" t="s">
        <v>57</v>
      </c>
      <c r="BJ3662" s="55" t="str">
        <f t="shared" si="484"/>
        <v>Abril/2022</v>
      </c>
      <c r="BK3662" s="2" t="s">
        <v>52</v>
      </c>
      <c r="BL3662" s="2" t="s">
        <v>1196</v>
      </c>
      <c r="BM3662" s="52" t="s">
        <v>1204</v>
      </c>
      <c r="BN3662" s="51">
        <f t="shared" si="483"/>
        <v>7435163.7859945102</v>
      </c>
    </row>
    <row r="3663" spans="59:66" x14ac:dyDescent="0.25">
      <c r="BG3663" s="50" t="str">
        <f t="shared" si="482"/>
        <v>2022MaioAustrália</v>
      </c>
      <c r="BH3663" s="2">
        <v>2022</v>
      </c>
      <c r="BI3663" s="55" t="s">
        <v>58</v>
      </c>
      <c r="BJ3663" s="55" t="str">
        <f t="shared" si="484"/>
        <v>Maio/2022</v>
      </c>
      <c r="BK3663" s="2" t="s">
        <v>52</v>
      </c>
      <c r="BL3663" s="2" t="s">
        <v>53</v>
      </c>
      <c r="BM3663" s="52" t="s">
        <v>1204</v>
      </c>
      <c r="BN3663" s="51">
        <f t="shared" si="483"/>
        <v>6587235.7702882793</v>
      </c>
    </row>
    <row r="3664" spans="59:66" x14ac:dyDescent="0.25">
      <c r="BG3664" s="50" t="str">
        <f t="shared" si="482"/>
        <v>2022MaioNova Zelândia</v>
      </c>
      <c r="BH3664" s="2">
        <v>2022</v>
      </c>
      <c r="BI3664" s="55" t="s">
        <v>58</v>
      </c>
      <c r="BJ3664" s="55" t="str">
        <f t="shared" si="484"/>
        <v>Maio/2022</v>
      </c>
      <c r="BK3664" s="2" t="s">
        <v>52</v>
      </c>
      <c r="BL3664" s="2" t="s">
        <v>54</v>
      </c>
      <c r="BM3664" s="52" t="s">
        <v>1204</v>
      </c>
      <c r="BN3664" s="51">
        <f t="shared" si="483"/>
        <v>3293617.8851441406</v>
      </c>
    </row>
    <row r="3665" spans="59:66" x14ac:dyDescent="0.25">
      <c r="BG3665" s="50" t="str">
        <f t="shared" si="482"/>
        <v>2022MaioOutros - Oceania</v>
      </c>
      <c r="BH3665" s="2">
        <v>2022</v>
      </c>
      <c r="BI3665" s="55" t="s">
        <v>58</v>
      </c>
      <c r="BJ3665" s="55" t="str">
        <f t="shared" si="484"/>
        <v>Maio/2022</v>
      </c>
      <c r="BK3665" s="2" t="s">
        <v>52</v>
      </c>
      <c r="BL3665" s="2" t="s">
        <v>1196</v>
      </c>
      <c r="BM3665" s="52" t="s">
        <v>1204</v>
      </c>
      <c r="BN3665" s="51">
        <f t="shared" si="483"/>
        <v>7800673.9384992812</v>
      </c>
    </row>
    <row r="3666" spans="59:66" x14ac:dyDescent="0.25">
      <c r="BG3666" s="50" t="str">
        <f t="shared" si="482"/>
        <v>2022JunhoAustrália</v>
      </c>
      <c r="BH3666" s="2">
        <v>2022</v>
      </c>
      <c r="BI3666" s="55" t="s">
        <v>59</v>
      </c>
      <c r="BJ3666" s="55" t="str">
        <f t="shared" si="484"/>
        <v>Junho/2022</v>
      </c>
      <c r="BK3666" s="2" t="s">
        <v>52</v>
      </c>
      <c r="BL3666" s="2" t="s">
        <v>53</v>
      </c>
      <c r="BM3666" s="52" t="s">
        <v>1204</v>
      </c>
      <c r="BN3666" s="51">
        <f t="shared" si="483"/>
        <v>6801202.6113387048</v>
      </c>
    </row>
    <row r="3667" spans="59:66" x14ac:dyDescent="0.25">
      <c r="BG3667" s="50" t="str">
        <f t="shared" si="482"/>
        <v>2022JunhoNova Zelândia</v>
      </c>
      <c r="BH3667" s="2">
        <v>2022</v>
      </c>
      <c r="BI3667" s="55" t="s">
        <v>59</v>
      </c>
      <c r="BJ3667" s="55" t="str">
        <f t="shared" si="484"/>
        <v>Junho/2022</v>
      </c>
      <c r="BK3667" s="2" t="s">
        <v>52</v>
      </c>
      <c r="BL3667" s="2" t="s">
        <v>54</v>
      </c>
      <c r="BM3667" s="52" t="s">
        <v>1204</v>
      </c>
      <c r="BN3667" s="51">
        <f t="shared" si="483"/>
        <v>3517863.4196579503</v>
      </c>
    </row>
    <row r="3668" spans="59:66" x14ac:dyDescent="0.25">
      <c r="BG3668" s="50" t="str">
        <f t="shared" si="482"/>
        <v>2022JunhoOutros - Oceania</v>
      </c>
      <c r="BH3668" s="2">
        <v>2022</v>
      </c>
      <c r="BI3668" s="55" t="s">
        <v>59</v>
      </c>
      <c r="BJ3668" s="55" t="str">
        <f t="shared" si="484"/>
        <v>Junho/2022</v>
      </c>
      <c r="BK3668" s="2" t="s">
        <v>52</v>
      </c>
      <c r="BL3668" s="2" t="s">
        <v>1196</v>
      </c>
      <c r="BM3668" s="52" t="s">
        <v>1204</v>
      </c>
      <c r="BN3668" s="51">
        <f t="shared" si="483"/>
        <v>8166167.3626592215</v>
      </c>
    </row>
    <row r="3669" spans="59:66" x14ac:dyDescent="0.25">
      <c r="BG3669" s="50" t="str">
        <f t="shared" si="482"/>
        <v>2022JulhoAustrália</v>
      </c>
      <c r="BH3669" s="2">
        <v>2022</v>
      </c>
      <c r="BI3669" s="55" t="s">
        <v>60</v>
      </c>
      <c r="BJ3669" s="55" t="str">
        <f t="shared" si="484"/>
        <v>Julho/2022</v>
      </c>
      <c r="BK3669" s="2" t="s">
        <v>52</v>
      </c>
      <c r="BL3669" s="2" t="s">
        <v>53</v>
      </c>
      <c r="BM3669" s="52" t="s">
        <v>1204</v>
      </c>
      <c r="BN3669" s="51">
        <f t="shared" si="483"/>
        <v>7015625.877190901</v>
      </c>
    </row>
    <row r="3670" spans="59:66" x14ac:dyDescent="0.25">
      <c r="BG3670" s="50" t="str">
        <f t="shared" si="482"/>
        <v>2022JulhoNova Zelândia</v>
      </c>
      <c r="BH3670" s="2">
        <v>2022</v>
      </c>
      <c r="BI3670" s="55" t="s">
        <v>60</v>
      </c>
      <c r="BJ3670" s="55" t="str">
        <f t="shared" si="484"/>
        <v>Julho/2022</v>
      </c>
      <c r="BK3670" s="2" t="s">
        <v>52</v>
      </c>
      <c r="BL3670" s="2" t="s">
        <v>54</v>
      </c>
      <c r="BM3670" s="52" t="s">
        <v>1204</v>
      </c>
      <c r="BN3670" s="51">
        <f t="shared" si="483"/>
        <v>3741667.1345018134</v>
      </c>
    </row>
    <row r="3671" spans="59:66" x14ac:dyDescent="0.25">
      <c r="BG3671" s="50" t="str">
        <f t="shared" si="482"/>
        <v>2022JulhoOutros - Oceania</v>
      </c>
      <c r="BH3671" s="2">
        <v>2022</v>
      </c>
      <c r="BI3671" s="55" t="s">
        <v>60</v>
      </c>
      <c r="BJ3671" s="55" t="str">
        <f t="shared" si="484"/>
        <v>Julho/2022</v>
      </c>
      <c r="BK3671" s="2" t="s">
        <v>52</v>
      </c>
      <c r="BL3671" s="2" t="s">
        <v>1196</v>
      </c>
      <c r="BM3671" s="52" t="s">
        <v>1204</v>
      </c>
      <c r="BN3671" s="51">
        <f t="shared" si="483"/>
        <v>8531646.1816873252</v>
      </c>
    </row>
    <row r="3672" spans="59:66" x14ac:dyDescent="0.25">
      <c r="BG3672" s="50" t="str">
        <f t="shared" si="482"/>
        <v>2022AgostoAustrália</v>
      </c>
      <c r="BH3672" s="2">
        <v>2022</v>
      </c>
      <c r="BI3672" s="55" t="s">
        <v>61</v>
      </c>
      <c r="BJ3672" s="55" t="str">
        <f t="shared" si="484"/>
        <v>Agosto/2022</v>
      </c>
      <c r="BK3672" s="2" t="s">
        <v>52</v>
      </c>
      <c r="BL3672" s="2" t="s">
        <v>53</v>
      </c>
      <c r="BM3672" s="52" t="s">
        <v>1204</v>
      </c>
      <c r="BN3672" s="51">
        <f t="shared" si="483"/>
        <v>7230448.2789607029</v>
      </c>
    </row>
    <row r="3673" spans="59:66" x14ac:dyDescent="0.25">
      <c r="BG3673" s="50" t="str">
        <f t="shared" si="482"/>
        <v>2022AgostoNova Zelândia</v>
      </c>
      <c r="BH3673" s="2">
        <v>2022</v>
      </c>
      <c r="BI3673" s="55" t="s">
        <v>61</v>
      </c>
      <c r="BJ3673" s="55" t="str">
        <f t="shared" si="484"/>
        <v>Agosto/2022</v>
      </c>
      <c r="BK3673" s="2" t="s">
        <v>52</v>
      </c>
      <c r="BL3673" s="2" t="s">
        <v>54</v>
      </c>
      <c r="BM3673" s="52" t="s">
        <v>1204</v>
      </c>
      <c r="BN3673" s="51">
        <f t="shared" si="483"/>
        <v>3965084.540075223</v>
      </c>
    </row>
    <row r="3674" spans="59:66" x14ac:dyDescent="0.25">
      <c r="BG3674" s="50" t="str">
        <f t="shared" si="482"/>
        <v>2022AgostoOutros - Oceania</v>
      </c>
      <c r="BH3674" s="2">
        <v>2022</v>
      </c>
      <c r="BI3674" s="55" t="s">
        <v>61</v>
      </c>
      <c r="BJ3674" s="55" t="str">
        <f t="shared" si="484"/>
        <v>Agosto/2022</v>
      </c>
      <c r="BK3674" s="2" t="s">
        <v>52</v>
      </c>
      <c r="BL3674" s="2" t="s">
        <v>1196</v>
      </c>
      <c r="BM3674" s="52" t="s">
        <v>1204</v>
      </c>
      <c r="BN3674" s="51">
        <f t="shared" si="483"/>
        <v>8897112.1740682852</v>
      </c>
    </row>
    <row r="3675" spans="59:66" x14ac:dyDescent="0.25">
      <c r="BG3675" s="50" t="str">
        <f t="shared" si="482"/>
        <v>2022SetembroAustrália</v>
      </c>
      <c r="BH3675" s="2">
        <v>2022</v>
      </c>
      <c r="BI3675" s="55" t="s">
        <v>62</v>
      </c>
      <c r="BJ3675" s="55" t="str">
        <f t="shared" si="484"/>
        <v>Setembro/2022</v>
      </c>
      <c r="BK3675" s="2" t="s">
        <v>52</v>
      </c>
      <c r="BL3675" s="2" t="s">
        <v>53</v>
      </c>
      <c r="BM3675" s="52" t="s">
        <v>1204</v>
      </c>
      <c r="BN3675" s="51">
        <f t="shared" si="483"/>
        <v>7445621.7293028198</v>
      </c>
    </row>
    <row r="3676" spans="59:66" x14ac:dyDescent="0.25">
      <c r="BG3676" s="50" t="str">
        <f t="shared" si="482"/>
        <v>2022SetembroNova Zelândia</v>
      </c>
      <c r="BH3676" s="2">
        <v>2022</v>
      </c>
      <c r="BI3676" s="55" t="s">
        <v>62</v>
      </c>
      <c r="BJ3676" s="55" t="str">
        <f t="shared" si="484"/>
        <v>Setembro/2022</v>
      </c>
      <c r="BK3676" s="2" t="s">
        <v>52</v>
      </c>
      <c r="BL3676" s="2" t="s">
        <v>54</v>
      </c>
      <c r="BM3676" s="52" t="s">
        <v>1204</v>
      </c>
      <c r="BN3676" s="51">
        <f t="shared" si="483"/>
        <v>4188162.2227328364</v>
      </c>
    </row>
    <row r="3677" spans="59:66" x14ac:dyDescent="0.25">
      <c r="BG3677" s="50" t="str">
        <f t="shared" si="482"/>
        <v>2022SetembroOutros - Oceania</v>
      </c>
      <c r="BH3677" s="2">
        <v>2022</v>
      </c>
      <c r="BI3677" s="55" t="s">
        <v>62</v>
      </c>
      <c r="BJ3677" s="55" t="str">
        <f t="shared" si="484"/>
        <v>Setembro/2022</v>
      </c>
      <c r="BK3677" s="2" t="s">
        <v>52</v>
      </c>
      <c r="BL3677" s="2" t="s">
        <v>1196</v>
      </c>
      <c r="BM3677" s="52" t="s">
        <v>1204</v>
      </c>
      <c r="BN3677" s="51">
        <f t="shared" si="483"/>
        <v>9262566.8407927193</v>
      </c>
    </row>
    <row r="3678" spans="59:66" x14ac:dyDescent="0.25">
      <c r="BG3678" s="50" t="str">
        <f t="shared" si="482"/>
        <v>2022OutubroAustrália</v>
      </c>
      <c r="BH3678" s="2">
        <v>2022</v>
      </c>
      <c r="BI3678" s="55" t="s">
        <v>63</v>
      </c>
      <c r="BJ3678" s="55" t="str">
        <f t="shared" si="484"/>
        <v>Outubro/2022</v>
      </c>
      <c r="BK3678" s="2" t="s">
        <v>52</v>
      </c>
      <c r="BL3678" s="2" t="s">
        <v>53</v>
      </c>
      <c r="BM3678" s="52" t="s">
        <v>1204</v>
      </c>
      <c r="BN3678" s="51">
        <f t="shared" si="483"/>
        <v>7661105.5665095914</v>
      </c>
    </row>
    <row r="3679" spans="59:66" x14ac:dyDescent="0.25">
      <c r="BG3679" s="50" t="str">
        <f t="shared" si="482"/>
        <v>2022OutubroNova Zelândia</v>
      </c>
      <c r="BH3679" s="2">
        <v>2022</v>
      </c>
      <c r="BI3679" s="55" t="s">
        <v>63</v>
      </c>
      <c r="BJ3679" s="55" t="str">
        <f t="shared" si="484"/>
        <v>Outubro/2022</v>
      </c>
      <c r="BK3679" s="2" t="s">
        <v>52</v>
      </c>
      <c r="BL3679" s="2" t="s">
        <v>54</v>
      </c>
      <c r="BM3679" s="52" t="s">
        <v>1204</v>
      </c>
      <c r="BN3679" s="51">
        <f t="shared" si="483"/>
        <v>4410939.5685964311</v>
      </c>
    </row>
    <row r="3680" spans="59:66" x14ac:dyDescent="0.25">
      <c r="BG3680" s="50" t="str">
        <f t="shared" si="482"/>
        <v>2022OutubroOutros - Oceania</v>
      </c>
      <c r="BH3680" s="2">
        <v>2022</v>
      </c>
      <c r="BI3680" s="55" t="s">
        <v>63</v>
      </c>
      <c r="BJ3680" s="55" t="str">
        <f t="shared" si="484"/>
        <v>Outubro/2022</v>
      </c>
      <c r="BK3680" s="2" t="s">
        <v>52</v>
      </c>
      <c r="BL3680" s="2" t="s">
        <v>1196</v>
      </c>
      <c r="BM3680" s="52" t="s">
        <v>1204</v>
      </c>
      <c r="BN3680" s="51">
        <f t="shared" si="483"/>
        <v>9628011.4574465211</v>
      </c>
    </row>
    <row r="3681" spans="59:66" x14ac:dyDescent="0.25">
      <c r="BG3681" s="50" t="str">
        <f t="shared" si="482"/>
        <v>2022NovembroAustrália</v>
      </c>
      <c r="BH3681" s="2">
        <v>2022</v>
      </c>
      <c r="BI3681" s="55" t="s">
        <v>64</v>
      </c>
      <c r="BJ3681" s="55" t="str">
        <f t="shared" si="484"/>
        <v>Novembro/2022</v>
      </c>
      <c r="BK3681" s="2" t="s">
        <v>52</v>
      </c>
      <c r="BL3681" s="2" t="s">
        <v>53</v>
      </c>
      <c r="BM3681" s="52" t="s">
        <v>1204</v>
      </c>
      <c r="BN3681" s="51">
        <f t="shared" si="483"/>
        <v>7876865.174587111</v>
      </c>
    </row>
    <row r="3682" spans="59:66" x14ac:dyDescent="0.25">
      <c r="BG3682" s="50" t="str">
        <f t="shared" si="482"/>
        <v>2022NovembroNova Zelândia</v>
      </c>
      <c r="BH3682" s="2">
        <v>2022</v>
      </c>
      <c r="BI3682" s="55" t="s">
        <v>64</v>
      </c>
      <c r="BJ3682" s="55" t="str">
        <f t="shared" si="484"/>
        <v>Novembro/2022</v>
      </c>
      <c r="BK3682" s="2" t="s">
        <v>52</v>
      </c>
      <c r="BL3682" s="2" t="s">
        <v>54</v>
      </c>
      <c r="BM3682" s="52" t="s">
        <v>1204</v>
      </c>
      <c r="BN3682" s="51">
        <f t="shared" si="483"/>
        <v>4633450.102698301</v>
      </c>
    </row>
    <row r="3683" spans="59:66" x14ac:dyDescent="0.25">
      <c r="BG3683" s="50" t="str">
        <f t="shared" si="482"/>
        <v>2022NovembroOutros - Oceania</v>
      </c>
      <c r="BH3683" s="2">
        <v>2022</v>
      </c>
      <c r="BI3683" s="55" t="s">
        <v>64</v>
      </c>
      <c r="BJ3683" s="55" t="str">
        <f t="shared" si="484"/>
        <v>Novembro/2022</v>
      </c>
      <c r="BK3683" s="2" t="s">
        <v>52</v>
      </c>
      <c r="BL3683" s="2" t="s">
        <v>1196</v>
      </c>
      <c r="BM3683" s="52" t="s">
        <v>1204</v>
      </c>
      <c r="BN3683" s="51">
        <f t="shared" si="483"/>
        <v>9993447.1149913035</v>
      </c>
    </row>
    <row r="3684" spans="59:66" x14ac:dyDescent="0.25">
      <c r="BG3684" s="50" t="str">
        <f t="shared" si="482"/>
        <v>2022DezembroAustrália</v>
      </c>
      <c r="BH3684" s="2">
        <v>2022</v>
      </c>
      <c r="BI3684" s="55" t="s">
        <v>65</v>
      </c>
      <c r="BJ3684" s="55" t="str">
        <f t="shared" si="484"/>
        <v>Dezembro/2022</v>
      </c>
      <c r="BK3684" s="2" t="s">
        <v>52</v>
      </c>
      <c r="BL3684" s="2" t="s">
        <v>53</v>
      </c>
      <c r="BM3684" s="52" t="s">
        <v>1204</v>
      </c>
      <c r="BN3684" s="51">
        <f t="shared" si="483"/>
        <v>8092870.9000003058</v>
      </c>
    </row>
    <row r="3685" spans="59:66" x14ac:dyDescent="0.25">
      <c r="BG3685" s="50" t="str">
        <f t="shared" si="482"/>
        <v>2022DezembroNova Zelândia</v>
      </c>
      <c r="BH3685" s="2">
        <v>2022</v>
      </c>
      <c r="BI3685" s="55" t="s">
        <v>65</v>
      </c>
      <c r="BJ3685" s="55" t="str">
        <f t="shared" si="484"/>
        <v>Dezembro/2022</v>
      </c>
      <c r="BK3685" s="2" t="s">
        <v>52</v>
      </c>
      <c r="BL3685" s="2" t="s">
        <v>54</v>
      </c>
      <c r="BM3685" s="52" t="s">
        <v>1204</v>
      </c>
      <c r="BN3685" s="51">
        <f t="shared" si="483"/>
        <v>4855722.5400001835</v>
      </c>
    </row>
    <row r="3686" spans="59:66" x14ac:dyDescent="0.25">
      <c r="BG3686" s="50" t="str">
        <f t="shared" si="482"/>
        <v>2022DezembroOutros - Oceania</v>
      </c>
      <c r="BH3686" s="2">
        <v>2022</v>
      </c>
      <c r="BI3686" s="55" t="s">
        <v>65</v>
      </c>
      <c r="BJ3686" s="55" t="str">
        <f t="shared" si="484"/>
        <v>Dezembro/2022</v>
      </c>
      <c r="BK3686" s="2" t="s">
        <v>52</v>
      </c>
      <c r="BL3686" s="2" t="s">
        <v>1196</v>
      </c>
      <c r="BM3686" s="52" t="s">
        <v>1204</v>
      </c>
      <c r="BN3686" s="51">
        <f t="shared" si="483"/>
        <v>10358874.75200039</v>
      </c>
    </row>
    <row r="3687" spans="59:66" x14ac:dyDescent="0.25">
      <c r="BG3687" s="50" t="str">
        <f t="shared" si="482"/>
        <v>2022JaneiroAustrália</v>
      </c>
      <c r="BH3687" s="2">
        <v>2022</v>
      </c>
      <c r="BI3687" s="55" t="s">
        <v>16</v>
      </c>
      <c r="BJ3687" s="55" t="str">
        <f t="shared" si="484"/>
        <v>Janeiro/2022</v>
      </c>
      <c r="BK3687" s="2" t="s">
        <v>52</v>
      </c>
      <c r="BL3687" s="2" t="s">
        <v>53</v>
      </c>
      <c r="BM3687" s="52" t="s">
        <v>1201</v>
      </c>
      <c r="BN3687" s="51">
        <f t="shared" si="483"/>
        <v>235322.79460944765</v>
      </c>
    </row>
    <row r="3688" spans="59:66" x14ac:dyDescent="0.25">
      <c r="BG3688" s="50" t="str">
        <f t="shared" si="482"/>
        <v>2022JaneiroNova Zelândia</v>
      </c>
      <c r="BH3688" s="2">
        <v>2022</v>
      </c>
      <c r="BI3688" s="55" t="s">
        <v>16</v>
      </c>
      <c r="BJ3688" s="55" t="str">
        <f t="shared" si="484"/>
        <v>Janeiro/2022</v>
      </c>
      <c r="BK3688" s="2" t="s">
        <v>52</v>
      </c>
      <c r="BL3688" s="2" t="s">
        <v>54</v>
      </c>
      <c r="BM3688" s="52" t="s">
        <v>1201</v>
      </c>
      <c r="BN3688" s="51">
        <f t="shared" si="483"/>
        <v>117661.39730472384</v>
      </c>
    </row>
    <row r="3689" spans="59:66" x14ac:dyDescent="0.25">
      <c r="BG3689" s="50" t="str">
        <f t="shared" si="482"/>
        <v>2022JaneiroOutros - Oceania</v>
      </c>
      <c r="BH3689" s="2">
        <v>2022</v>
      </c>
      <c r="BI3689" s="55" t="s">
        <v>16</v>
      </c>
      <c r="BJ3689" s="55" t="str">
        <f t="shared" si="484"/>
        <v>Janeiro/2022</v>
      </c>
      <c r="BK3689" s="2" t="s">
        <v>52</v>
      </c>
      <c r="BL3689" s="2" t="s">
        <v>1196</v>
      </c>
      <c r="BM3689" s="52" t="s">
        <v>1201</v>
      </c>
      <c r="BN3689" s="51">
        <f t="shared" si="483"/>
        <v>275262.9019514182</v>
      </c>
    </row>
    <row r="3690" spans="59:66" x14ac:dyDescent="0.25">
      <c r="BG3690" s="50" t="str">
        <f t="shared" si="482"/>
        <v>2022FevereiroAustrália</v>
      </c>
      <c r="BH3690" s="2">
        <v>2022</v>
      </c>
      <c r="BI3690" s="55" t="s">
        <v>55</v>
      </c>
      <c r="BJ3690" s="55" t="str">
        <f t="shared" si="484"/>
        <v>Fevereiro/2022</v>
      </c>
      <c r="BK3690" s="2" t="s">
        <v>52</v>
      </c>
      <c r="BL3690" s="2" t="s">
        <v>53</v>
      </c>
      <c r="BM3690" s="52" t="s">
        <v>1201</v>
      </c>
      <c r="BN3690" s="51">
        <f t="shared" si="483"/>
        <v>211289.74613833654</v>
      </c>
    </row>
    <row r="3691" spans="59:66" x14ac:dyDescent="0.25">
      <c r="BG3691" s="50" t="str">
        <f t="shared" si="482"/>
        <v>2022FevereiroNova Zelândia</v>
      </c>
      <c r="BH3691" s="2">
        <v>2022</v>
      </c>
      <c r="BI3691" s="55" t="s">
        <v>55</v>
      </c>
      <c r="BJ3691" s="55" t="str">
        <f t="shared" si="484"/>
        <v>Fevereiro/2022</v>
      </c>
      <c r="BK3691" s="2" t="s">
        <v>52</v>
      </c>
      <c r="BL3691" s="2" t="s">
        <v>54</v>
      </c>
      <c r="BM3691" s="52" t="s">
        <v>1201</v>
      </c>
      <c r="BN3691" s="51">
        <f t="shared" si="483"/>
        <v>105644.87306916829</v>
      </c>
    </row>
    <row r="3692" spans="59:66" x14ac:dyDescent="0.25">
      <c r="BG3692" s="50" t="str">
        <f t="shared" si="482"/>
        <v>2022FevereiroOutros - Oceania</v>
      </c>
      <c r="BH3692" s="2">
        <v>2022</v>
      </c>
      <c r="BI3692" s="55" t="s">
        <v>55</v>
      </c>
      <c r="BJ3692" s="55" t="str">
        <f t="shared" si="484"/>
        <v>Fevereiro/2022</v>
      </c>
      <c r="BK3692" s="2" t="s">
        <v>52</v>
      </c>
      <c r="BL3692" s="2" t="s">
        <v>1196</v>
      </c>
      <c r="BM3692" s="52" t="s">
        <v>1201</v>
      </c>
      <c r="BN3692" s="51">
        <f t="shared" si="483"/>
        <v>248035.78894500388</v>
      </c>
    </row>
    <row r="3693" spans="59:66" x14ac:dyDescent="0.25">
      <c r="BG3693" s="50" t="str">
        <f t="shared" si="482"/>
        <v>2022MarçoAustrália</v>
      </c>
      <c r="BH3693" s="2">
        <v>2022</v>
      </c>
      <c r="BI3693" s="55" t="s">
        <v>56</v>
      </c>
      <c r="BJ3693" s="55" t="str">
        <f t="shared" si="484"/>
        <v>Março/2022</v>
      </c>
      <c r="BK3693" s="2" t="s">
        <v>52</v>
      </c>
      <c r="BL3693" s="2" t="s">
        <v>53</v>
      </c>
      <c r="BM3693" s="52" t="s">
        <v>1201</v>
      </c>
      <c r="BN3693" s="51">
        <f t="shared" si="483"/>
        <v>234623.14307943321</v>
      </c>
    </row>
    <row r="3694" spans="59:66" x14ac:dyDescent="0.25">
      <c r="BG3694" s="50" t="str">
        <f t="shared" si="482"/>
        <v>2022MarçoNova Zelândia</v>
      </c>
      <c r="BH3694" s="2">
        <v>2022</v>
      </c>
      <c r="BI3694" s="55" t="s">
        <v>56</v>
      </c>
      <c r="BJ3694" s="55" t="str">
        <f t="shared" si="484"/>
        <v>Março/2022</v>
      </c>
      <c r="BK3694" s="2" t="s">
        <v>52</v>
      </c>
      <c r="BL3694" s="2" t="s">
        <v>54</v>
      </c>
      <c r="BM3694" s="52" t="s">
        <v>1201</v>
      </c>
      <c r="BN3694" s="51">
        <f t="shared" si="483"/>
        <v>117311.57153971661</v>
      </c>
    </row>
    <row r="3695" spans="59:66" x14ac:dyDescent="0.25">
      <c r="BG3695" s="50" t="str">
        <f t="shared" si="482"/>
        <v>2022MarçoOutros - Oceania</v>
      </c>
      <c r="BH3695" s="2">
        <v>2022</v>
      </c>
      <c r="BI3695" s="55" t="s">
        <v>56</v>
      </c>
      <c r="BJ3695" s="55" t="str">
        <f t="shared" si="484"/>
        <v>Março/2022</v>
      </c>
      <c r="BK3695" s="2" t="s">
        <v>52</v>
      </c>
      <c r="BL3695" s="2" t="s">
        <v>1196</v>
      </c>
      <c r="BM3695" s="52" t="s">
        <v>1201</v>
      </c>
      <c r="BN3695" s="51">
        <f t="shared" si="483"/>
        <v>276312.3792464399</v>
      </c>
    </row>
    <row r="3696" spans="59:66" x14ac:dyDescent="0.25">
      <c r="BG3696" s="50" t="str">
        <f t="shared" si="482"/>
        <v>2022AbrilAustrália</v>
      </c>
      <c r="BH3696" s="2">
        <v>2022</v>
      </c>
      <c r="BI3696" s="55" t="s">
        <v>57</v>
      </c>
      <c r="BJ3696" s="55" t="str">
        <f t="shared" si="484"/>
        <v>Abril/2022</v>
      </c>
      <c r="BK3696" s="2" t="s">
        <v>52</v>
      </c>
      <c r="BL3696" s="2" t="s">
        <v>53</v>
      </c>
      <c r="BM3696" s="52" t="s">
        <v>1201</v>
      </c>
      <c r="BN3696" s="51">
        <f t="shared" si="483"/>
        <v>259610.95430594456</v>
      </c>
    </row>
    <row r="3697" spans="59:66" x14ac:dyDescent="0.25">
      <c r="BG3697" s="50" t="str">
        <f t="shared" si="482"/>
        <v>2022AbrilNova Zelândia</v>
      </c>
      <c r="BH3697" s="2">
        <v>2022</v>
      </c>
      <c r="BI3697" s="55" t="s">
        <v>57</v>
      </c>
      <c r="BJ3697" s="55" t="str">
        <f t="shared" si="484"/>
        <v>Abril/2022</v>
      </c>
      <c r="BK3697" s="2" t="s">
        <v>52</v>
      </c>
      <c r="BL3697" s="2" t="s">
        <v>54</v>
      </c>
      <c r="BM3697" s="52" t="s">
        <v>1201</v>
      </c>
      <c r="BN3697" s="51">
        <f t="shared" si="483"/>
        <v>129805.47715297229</v>
      </c>
    </row>
    <row r="3698" spans="59:66" x14ac:dyDescent="0.25">
      <c r="BG3698" s="50" t="str">
        <f t="shared" si="482"/>
        <v>2022AbrilOutros - Oceania</v>
      </c>
      <c r="BH3698" s="2">
        <v>2022</v>
      </c>
      <c r="BI3698" s="55" t="s">
        <v>57</v>
      </c>
      <c r="BJ3698" s="55" t="str">
        <f t="shared" si="484"/>
        <v>Abril/2022</v>
      </c>
      <c r="BK3698" s="2" t="s">
        <v>52</v>
      </c>
      <c r="BL3698" s="2" t="s">
        <v>1196</v>
      </c>
      <c r="BM3698" s="52" t="s">
        <v>1201</v>
      </c>
      <c r="BN3698" s="51">
        <f t="shared" si="483"/>
        <v>306627.11138497398</v>
      </c>
    </row>
    <row r="3699" spans="59:66" x14ac:dyDescent="0.25">
      <c r="BG3699" s="50" t="str">
        <f t="shared" si="482"/>
        <v>2022MaioAustrália</v>
      </c>
      <c r="BH3699" s="2">
        <v>2022</v>
      </c>
      <c r="BI3699" s="55" t="s">
        <v>58</v>
      </c>
      <c r="BJ3699" s="55" t="str">
        <f t="shared" si="484"/>
        <v>Maio/2022</v>
      </c>
      <c r="BK3699" s="2" t="s">
        <v>52</v>
      </c>
      <c r="BL3699" s="2" t="s">
        <v>53</v>
      </c>
      <c r="BM3699" s="52" t="s">
        <v>1201</v>
      </c>
      <c r="BN3699" s="51">
        <f t="shared" si="483"/>
        <v>280638.89555288007</v>
      </c>
    </row>
    <row r="3700" spans="59:66" x14ac:dyDescent="0.25">
      <c r="BG3700" s="50" t="str">
        <f t="shared" si="482"/>
        <v>2022MaioNova Zelândia</v>
      </c>
      <c r="BH3700" s="2">
        <v>2022</v>
      </c>
      <c r="BI3700" s="55" t="s">
        <v>58</v>
      </c>
      <c r="BJ3700" s="55" t="str">
        <f t="shared" si="484"/>
        <v>Maio/2022</v>
      </c>
      <c r="BK3700" s="2" t="s">
        <v>52</v>
      </c>
      <c r="BL3700" s="2" t="s">
        <v>54</v>
      </c>
      <c r="BM3700" s="52" t="s">
        <v>1201</v>
      </c>
      <c r="BN3700" s="51">
        <f t="shared" si="483"/>
        <v>140319.44777644007</v>
      </c>
    </row>
    <row r="3701" spans="59:66" x14ac:dyDescent="0.25">
      <c r="BG3701" s="50" t="str">
        <f t="shared" si="482"/>
        <v>2022MaioOutros - Oceania</v>
      </c>
      <c r="BH3701" s="2">
        <v>2022</v>
      </c>
      <c r="BI3701" s="55" t="s">
        <v>58</v>
      </c>
      <c r="BJ3701" s="55" t="str">
        <f t="shared" si="484"/>
        <v>Maio/2022</v>
      </c>
      <c r="BK3701" s="2" t="s">
        <v>52</v>
      </c>
      <c r="BL3701" s="2" t="s">
        <v>1196</v>
      </c>
      <c r="BM3701" s="52" t="s">
        <v>1201</v>
      </c>
      <c r="BN3701" s="51">
        <f t="shared" si="483"/>
        <v>332335.53420735814</v>
      </c>
    </row>
    <row r="3702" spans="59:66" x14ac:dyDescent="0.25">
      <c r="BG3702" s="50" t="str">
        <f t="shared" si="482"/>
        <v>2022JunhoAustrália</v>
      </c>
      <c r="BH3702" s="2">
        <v>2022</v>
      </c>
      <c r="BI3702" s="55" t="s">
        <v>59</v>
      </c>
      <c r="BJ3702" s="55" t="str">
        <f t="shared" si="484"/>
        <v>Junho/2022</v>
      </c>
      <c r="BK3702" s="2" t="s">
        <v>52</v>
      </c>
      <c r="BL3702" s="2" t="s">
        <v>53</v>
      </c>
      <c r="BM3702" s="52" t="s">
        <v>1201</v>
      </c>
      <c r="BN3702" s="51">
        <f t="shared" si="483"/>
        <v>301648.31459142111</v>
      </c>
    </row>
    <row r="3703" spans="59:66" x14ac:dyDescent="0.25">
      <c r="BG3703" s="50" t="str">
        <f t="shared" si="482"/>
        <v>2022JunhoNova Zelândia</v>
      </c>
      <c r="BH3703" s="2">
        <v>2022</v>
      </c>
      <c r="BI3703" s="55" t="s">
        <v>59</v>
      </c>
      <c r="BJ3703" s="55" t="str">
        <f t="shared" si="484"/>
        <v>Junho/2022</v>
      </c>
      <c r="BK3703" s="2" t="s">
        <v>52</v>
      </c>
      <c r="BL3703" s="2" t="s">
        <v>54</v>
      </c>
      <c r="BM3703" s="52" t="s">
        <v>1201</v>
      </c>
      <c r="BN3703" s="51">
        <f t="shared" si="483"/>
        <v>150824.15729571052</v>
      </c>
    </row>
    <row r="3704" spans="59:66" x14ac:dyDescent="0.25">
      <c r="BG3704" s="50" t="str">
        <f t="shared" si="482"/>
        <v>2022JunhoOutros - Oceania</v>
      </c>
      <c r="BH3704" s="2">
        <v>2022</v>
      </c>
      <c r="BI3704" s="55" t="s">
        <v>59</v>
      </c>
      <c r="BJ3704" s="55" t="str">
        <f t="shared" si="484"/>
        <v>Junho/2022</v>
      </c>
      <c r="BK3704" s="2" t="s">
        <v>52</v>
      </c>
      <c r="BL3704" s="2" t="s">
        <v>1196</v>
      </c>
      <c r="BM3704" s="52" t="s">
        <v>1201</v>
      </c>
      <c r="BN3704" s="51">
        <f t="shared" si="483"/>
        <v>358071.74034233432</v>
      </c>
    </row>
    <row r="3705" spans="59:66" x14ac:dyDescent="0.25">
      <c r="BG3705" s="50" t="str">
        <f t="shared" si="482"/>
        <v>2022JulhoAustrália</v>
      </c>
      <c r="BH3705" s="2">
        <v>2022</v>
      </c>
      <c r="BI3705" s="55" t="s">
        <v>60</v>
      </c>
      <c r="BJ3705" s="55" t="str">
        <f t="shared" si="484"/>
        <v>Julho/2022</v>
      </c>
      <c r="BK3705" s="2" t="s">
        <v>52</v>
      </c>
      <c r="BL3705" s="2" t="s">
        <v>53</v>
      </c>
      <c r="BM3705" s="52" t="s">
        <v>1201</v>
      </c>
      <c r="BN3705" s="51">
        <f t="shared" si="483"/>
        <v>322081.42071600282</v>
      </c>
    </row>
    <row r="3706" spans="59:66" x14ac:dyDescent="0.25">
      <c r="BG3706" s="50" t="str">
        <f t="shared" si="482"/>
        <v>2022JulhoNova Zelândia</v>
      </c>
      <c r="BH3706" s="2">
        <v>2022</v>
      </c>
      <c r="BI3706" s="55" t="s">
        <v>60</v>
      </c>
      <c r="BJ3706" s="55" t="str">
        <f t="shared" si="484"/>
        <v>Julho/2022</v>
      </c>
      <c r="BK3706" s="2" t="s">
        <v>52</v>
      </c>
      <c r="BL3706" s="2" t="s">
        <v>54</v>
      </c>
      <c r="BM3706" s="52" t="s">
        <v>1201</v>
      </c>
      <c r="BN3706" s="51">
        <f t="shared" si="483"/>
        <v>161040.71035800144</v>
      </c>
    </row>
    <row r="3707" spans="59:66" x14ac:dyDescent="0.25">
      <c r="BG3707" s="50" t="str">
        <f t="shared" si="482"/>
        <v>2022JulhoOutros - Oceania</v>
      </c>
      <c r="BH3707" s="2">
        <v>2022</v>
      </c>
      <c r="BI3707" s="55" t="s">
        <v>60</v>
      </c>
      <c r="BJ3707" s="55" t="str">
        <f t="shared" si="484"/>
        <v>Julho/2022</v>
      </c>
      <c r="BK3707" s="2" t="s">
        <v>52</v>
      </c>
      <c r="BL3707" s="2" t="s">
        <v>1196</v>
      </c>
      <c r="BM3707" s="52" t="s">
        <v>1201</v>
      </c>
      <c r="BN3707" s="51">
        <f t="shared" si="483"/>
        <v>383165.82809317572</v>
      </c>
    </row>
    <row r="3708" spans="59:66" x14ac:dyDescent="0.25">
      <c r="BG3708" s="50" t="str">
        <f t="shared" si="482"/>
        <v>2022AgostoAustrália</v>
      </c>
      <c r="BH3708" s="2">
        <v>2022</v>
      </c>
      <c r="BI3708" s="55" t="s">
        <v>61</v>
      </c>
      <c r="BJ3708" s="55" t="str">
        <f t="shared" si="484"/>
        <v>Agosto/2022</v>
      </c>
      <c r="BK3708" s="2" t="s">
        <v>52</v>
      </c>
      <c r="BL3708" s="2" t="s">
        <v>53</v>
      </c>
      <c r="BM3708" s="52" t="s">
        <v>1201</v>
      </c>
      <c r="BN3708" s="51">
        <f t="shared" si="483"/>
        <v>349776.67745399277</v>
      </c>
    </row>
    <row r="3709" spans="59:66" x14ac:dyDescent="0.25">
      <c r="BG3709" s="50" t="str">
        <f t="shared" si="482"/>
        <v>2022AgostoNova Zelândia</v>
      </c>
      <c r="BH3709" s="2">
        <v>2022</v>
      </c>
      <c r="BI3709" s="55" t="s">
        <v>61</v>
      </c>
      <c r="BJ3709" s="55" t="str">
        <f t="shared" si="484"/>
        <v>Agosto/2022</v>
      </c>
      <c r="BK3709" s="2" t="s">
        <v>52</v>
      </c>
      <c r="BL3709" s="2" t="s">
        <v>54</v>
      </c>
      <c r="BM3709" s="52" t="s">
        <v>1201</v>
      </c>
      <c r="BN3709" s="51">
        <f t="shared" si="483"/>
        <v>174888.33872699636</v>
      </c>
    </row>
    <row r="3710" spans="59:66" x14ac:dyDescent="0.25">
      <c r="BG3710" s="50" t="str">
        <f t="shared" si="482"/>
        <v>2022AgostoOutros - Oceania</v>
      </c>
      <c r="BH3710" s="2">
        <v>2022</v>
      </c>
      <c r="BI3710" s="55" t="s">
        <v>61</v>
      </c>
      <c r="BJ3710" s="55" t="str">
        <f t="shared" si="484"/>
        <v>Agosto/2022</v>
      </c>
      <c r="BK3710" s="2" t="s">
        <v>52</v>
      </c>
      <c r="BL3710" s="2" t="s">
        <v>1196</v>
      </c>
      <c r="BM3710" s="52" t="s">
        <v>1201</v>
      </c>
      <c r="BN3710" s="51">
        <f t="shared" si="483"/>
        <v>416952.33073985885</v>
      </c>
    </row>
    <row r="3711" spans="59:66" x14ac:dyDescent="0.25">
      <c r="BG3711" s="50" t="str">
        <f t="shared" si="482"/>
        <v>2022SetembroAustrália</v>
      </c>
      <c r="BH3711" s="2">
        <v>2022</v>
      </c>
      <c r="BI3711" s="55" t="s">
        <v>62</v>
      </c>
      <c r="BJ3711" s="55" t="str">
        <f t="shared" si="484"/>
        <v>Setembro/2022</v>
      </c>
      <c r="BK3711" s="2" t="s">
        <v>52</v>
      </c>
      <c r="BL3711" s="2" t="s">
        <v>53</v>
      </c>
      <c r="BM3711" s="52" t="s">
        <v>1201</v>
      </c>
      <c r="BN3711" s="51">
        <f t="shared" si="483"/>
        <v>372974.85371992167</v>
      </c>
    </row>
    <row r="3712" spans="59:66" x14ac:dyDescent="0.25">
      <c r="BG3712" s="50" t="str">
        <f t="shared" si="482"/>
        <v>2022SetembroNova Zelândia</v>
      </c>
      <c r="BH3712" s="2">
        <v>2022</v>
      </c>
      <c r="BI3712" s="55" t="s">
        <v>62</v>
      </c>
      <c r="BJ3712" s="55" t="str">
        <f t="shared" si="484"/>
        <v>Setembro/2022</v>
      </c>
      <c r="BK3712" s="2" t="s">
        <v>52</v>
      </c>
      <c r="BL3712" s="2" t="s">
        <v>54</v>
      </c>
      <c r="BM3712" s="52" t="s">
        <v>1201</v>
      </c>
      <c r="BN3712" s="51">
        <f t="shared" si="483"/>
        <v>186487.42685996083</v>
      </c>
    </row>
    <row r="3713" spans="59:66" x14ac:dyDescent="0.25">
      <c r="BG3713" s="50" t="str">
        <f t="shared" si="482"/>
        <v>2022SetembroOutros - Oceania</v>
      </c>
      <c r="BH3713" s="2">
        <v>2022</v>
      </c>
      <c r="BI3713" s="55" t="s">
        <v>62</v>
      </c>
      <c r="BJ3713" s="55" t="str">
        <f t="shared" si="484"/>
        <v>Setembro/2022</v>
      </c>
      <c r="BK3713" s="2" t="s">
        <v>52</v>
      </c>
      <c r="BL3713" s="2" t="s">
        <v>1196</v>
      </c>
      <c r="BM3713" s="52" t="s">
        <v>1201</v>
      </c>
      <c r="BN3713" s="51">
        <f t="shared" si="483"/>
        <v>445431.75205404661</v>
      </c>
    </row>
    <row r="3714" spans="59:66" x14ac:dyDescent="0.25">
      <c r="BG3714" s="50" t="str">
        <f t="shared" si="482"/>
        <v>2022OutubroAustrália</v>
      </c>
      <c r="BH3714" s="2">
        <v>2022</v>
      </c>
      <c r="BI3714" s="55" t="s">
        <v>63</v>
      </c>
      <c r="BJ3714" s="55" t="str">
        <f t="shared" si="484"/>
        <v>Outubro/2022</v>
      </c>
      <c r="BK3714" s="2" t="s">
        <v>52</v>
      </c>
      <c r="BL3714" s="2" t="s">
        <v>53</v>
      </c>
      <c r="BM3714" s="52" t="s">
        <v>1201</v>
      </c>
      <c r="BN3714" s="51">
        <f t="shared" si="483"/>
        <v>397835.15017700457</v>
      </c>
    </row>
    <row r="3715" spans="59:66" x14ac:dyDescent="0.25">
      <c r="BG3715" s="50" t="str">
        <f t="shared" ref="BG3715:BG3778" si="485">BH3715&amp;BI3715&amp;BL3715</f>
        <v>2022OutubroNova Zelândia</v>
      </c>
      <c r="BH3715" s="2">
        <v>2022</v>
      </c>
      <c r="BI3715" s="55" t="s">
        <v>63</v>
      </c>
      <c r="BJ3715" s="55" t="str">
        <f t="shared" si="484"/>
        <v>Outubro/2022</v>
      </c>
      <c r="BK3715" s="2" t="s">
        <v>52</v>
      </c>
      <c r="BL3715" s="2" t="s">
        <v>54</v>
      </c>
      <c r="BM3715" s="52" t="s">
        <v>1201</v>
      </c>
      <c r="BN3715" s="51">
        <f t="shared" ref="BN3715:BN3778" si="486">VLOOKUP(BG3715,AC:AQ,VLOOKUP(BM3715,$BP$2:$BQ$16,2,FALSE),FALSE)</f>
        <v>198917.57508850229</v>
      </c>
    </row>
    <row r="3716" spans="59:66" x14ac:dyDescent="0.25">
      <c r="BG3716" s="50" t="str">
        <f t="shared" si="485"/>
        <v>2022OutubroOutros - Oceania</v>
      </c>
      <c r="BH3716" s="2">
        <v>2022</v>
      </c>
      <c r="BI3716" s="55" t="s">
        <v>63</v>
      </c>
      <c r="BJ3716" s="55" t="str">
        <f t="shared" ref="BJ3716:BJ3779" si="487">BI3716&amp;"/"&amp;BH3716</f>
        <v>Outubro/2022</v>
      </c>
      <c r="BK3716" s="2" t="s">
        <v>52</v>
      </c>
      <c r="BL3716" s="2" t="s">
        <v>1196</v>
      </c>
      <c r="BM3716" s="52" t="s">
        <v>1201</v>
      </c>
      <c r="BN3716" s="51">
        <f t="shared" si="486"/>
        <v>475937.75634672324</v>
      </c>
    </row>
    <row r="3717" spans="59:66" x14ac:dyDescent="0.25">
      <c r="BG3717" s="50" t="str">
        <f t="shared" si="485"/>
        <v>2022NovembroAustrália</v>
      </c>
      <c r="BH3717" s="2">
        <v>2022</v>
      </c>
      <c r="BI3717" s="55" t="s">
        <v>64</v>
      </c>
      <c r="BJ3717" s="55" t="str">
        <f t="shared" si="487"/>
        <v>Novembro/2022</v>
      </c>
      <c r="BK3717" s="2" t="s">
        <v>52</v>
      </c>
      <c r="BL3717" s="2" t="s">
        <v>53</v>
      </c>
      <c r="BM3717" s="52" t="s">
        <v>1201</v>
      </c>
      <c r="BN3717" s="51">
        <f t="shared" si="486"/>
        <v>418771.92534111399</v>
      </c>
    </row>
    <row r="3718" spans="59:66" x14ac:dyDescent="0.25">
      <c r="BG3718" s="50" t="str">
        <f t="shared" si="485"/>
        <v>2022NovembroNova Zelândia</v>
      </c>
      <c r="BH3718" s="2">
        <v>2022</v>
      </c>
      <c r="BI3718" s="55" t="s">
        <v>64</v>
      </c>
      <c r="BJ3718" s="55" t="str">
        <f t="shared" si="487"/>
        <v>Novembro/2022</v>
      </c>
      <c r="BK3718" s="2" t="s">
        <v>52</v>
      </c>
      <c r="BL3718" s="2" t="s">
        <v>54</v>
      </c>
      <c r="BM3718" s="52" t="s">
        <v>1201</v>
      </c>
      <c r="BN3718" s="51">
        <f t="shared" si="486"/>
        <v>209385.96267055703</v>
      </c>
    </row>
    <row r="3719" spans="59:66" x14ac:dyDescent="0.25">
      <c r="BG3719" s="50" t="str">
        <f t="shared" si="485"/>
        <v>2022NovembroOutros - Oceania</v>
      </c>
      <c r="BH3719" s="2">
        <v>2022</v>
      </c>
      <c r="BI3719" s="55" t="s">
        <v>64</v>
      </c>
      <c r="BJ3719" s="55" t="str">
        <f t="shared" si="487"/>
        <v>Novembro/2022</v>
      </c>
      <c r="BK3719" s="2" t="s">
        <v>52</v>
      </c>
      <c r="BL3719" s="2" t="s">
        <v>1196</v>
      </c>
      <c r="BM3719" s="52" t="s">
        <v>1201</v>
      </c>
      <c r="BN3719" s="51">
        <f t="shared" si="486"/>
        <v>501782.92829334666</v>
      </c>
    </row>
    <row r="3720" spans="59:66" x14ac:dyDescent="0.25">
      <c r="BG3720" s="50" t="str">
        <f t="shared" si="485"/>
        <v>2022DezembroAustrália</v>
      </c>
      <c r="BH3720" s="2">
        <v>2022</v>
      </c>
      <c r="BI3720" s="55" t="s">
        <v>65</v>
      </c>
      <c r="BJ3720" s="55" t="str">
        <f t="shared" si="487"/>
        <v>Dezembro/2022</v>
      </c>
      <c r="BK3720" s="2" t="s">
        <v>52</v>
      </c>
      <c r="BL3720" s="2" t="s">
        <v>53</v>
      </c>
      <c r="BM3720" s="52" t="s">
        <v>1201</v>
      </c>
      <c r="BN3720" s="51">
        <f t="shared" si="486"/>
        <v>446396.37187358731</v>
      </c>
    </row>
    <row r="3721" spans="59:66" x14ac:dyDescent="0.25">
      <c r="BG3721" s="50" t="str">
        <f t="shared" si="485"/>
        <v>2022DezembroNova Zelândia</v>
      </c>
      <c r="BH3721" s="2">
        <v>2022</v>
      </c>
      <c r="BI3721" s="55" t="s">
        <v>65</v>
      </c>
      <c r="BJ3721" s="55" t="str">
        <f t="shared" si="487"/>
        <v>Dezembro/2022</v>
      </c>
      <c r="BK3721" s="2" t="s">
        <v>52</v>
      </c>
      <c r="BL3721" s="2" t="s">
        <v>54</v>
      </c>
      <c r="BM3721" s="52" t="s">
        <v>1201</v>
      </c>
      <c r="BN3721" s="51">
        <f t="shared" si="486"/>
        <v>223198.18593679363</v>
      </c>
    </row>
    <row r="3722" spans="59:66" x14ac:dyDescent="0.25">
      <c r="BG3722" s="50" t="str">
        <f t="shared" si="485"/>
        <v>2022DezembroOutros - Oceania</v>
      </c>
      <c r="BH3722" s="2">
        <v>2022</v>
      </c>
      <c r="BI3722" s="55" t="s">
        <v>65</v>
      </c>
      <c r="BJ3722" s="55" t="str">
        <f t="shared" si="487"/>
        <v>Dezembro/2022</v>
      </c>
      <c r="BK3722" s="2" t="s">
        <v>52</v>
      </c>
      <c r="BL3722" s="2" t="s">
        <v>1196</v>
      </c>
      <c r="BM3722" s="52" t="s">
        <v>1201</v>
      </c>
      <c r="BN3722" s="51">
        <f t="shared" si="486"/>
        <v>535675.64624830463</v>
      </c>
    </row>
    <row r="3723" spans="59:66" x14ac:dyDescent="0.25">
      <c r="BG3723" s="50" t="str">
        <f t="shared" si="485"/>
        <v>2022JaneiroAustrália</v>
      </c>
      <c r="BH3723" s="2">
        <v>2022</v>
      </c>
      <c r="BI3723" s="55" t="s">
        <v>16</v>
      </c>
      <c r="BJ3723" s="55" t="str">
        <f t="shared" si="487"/>
        <v>Janeiro/2022</v>
      </c>
      <c r="BK3723" s="2" t="s">
        <v>52</v>
      </c>
      <c r="BL3723" s="2" t="s">
        <v>53</v>
      </c>
      <c r="BM3723" s="52" t="s">
        <v>1202</v>
      </c>
      <c r="BN3723" s="51">
        <f t="shared" si="486"/>
        <v>249246.78896211329</v>
      </c>
    </row>
    <row r="3724" spans="59:66" x14ac:dyDescent="0.25">
      <c r="BG3724" s="50" t="str">
        <f t="shared" si="485"/>
        <v>2022JaneiroNova Zelândia</v>
      </c>
      <c r="BH3724" s="2">
        <v>2022</v>
      </c>
      <c r="BI3724" s="55" t="s">
        <v>16</v>
      </c>
      <c r="BJ3724" s="55" t="str">
        <f t="shared" si="487"/>
        <v>Janeiro/2022</v>
      </c>
      <c r="BK3724" s="2" t="s">
        <v>52</v>
      </c>
      <c r="BL3724" s="2" t="s">
        <v>54</v>
      </c>
      <c r="BM3724" s="52" t="s">
        <v>1202</v>
      </c>
      <c r="BN3724" s="51">
        <f t="shared" si="486"/>
        <v>124623.39448105663</v>
      </c>
    </row>
    <row r="3725" spans="59:66" x14ac:dyDescent="0.25">
      <c r="BG3725" s="50" t="str">
        <f t="shared" si="485"/>
        <v>2022JaneiroOutros - Oceania</v>
      </c>
      <c r="BH3725" s="2">
        <v>2022</v>
      </c>
      <c r="BI3725" s="55" t="s">
        <v>16</v>
      </c>
      <c r="BJ3725" s="55" t="str">
        <f t="shared" si="487"/>
        <v>Janeiro/2022</v>
      </c>
      <c r="BK3725" s="2" t="s">
        <v>52</v>
      </c>
      <c r="BL3725" s="2" t="s">
        <v>1196</v>
      </c>
      <c r="BM3725" s="52" t="s">
        <v>1202</v>
      </c>
      <c r="BN3725" s="51">
        <f t="shared" si="486"/>
        <v>291550.14305201324</v>
      </c>
    </row>
    <row r="3726" spans="59:66" x14ac:dyDescent="0.25">
      <c r="BG3726" s="50" t="str">
        <f t="shared" si="485"/>
        <v>2022FevereiroAustrália</v>
      </c>
      <c r="BH3726" s="2">
        <v>2022</v>
      </c>
      <c r="BI3726" s="55" t="s">
        <v>55</v>
      </c>
      <c r="BJ3726" s="55" t="str">
        <f t="shared" si="487"/>
        <v>Fevereiro/2022</v>
      </c>
      <c r="BK3726" s="2" t="s">
        <v>52</v>
      </c>
      <c r="BL3726" s="2" t="s">
        <v>53</v>
      </c>
      <c r="BM3726" s="52" t="s">
        <v>1202</v>
      </c>
      <c r="BN3726" s="51">
        <f t="shared" si="486"/>
        <v>229162.71172741635</v>
      </c>
    </row>
    <row r="3727" spans="59:66" x14ac:dyDescent="0.25">
      <c r="BG3727" s="50" t="str">
        <f t="shared" si="485"/>
        <v>2022FevereiroNova Zelândia</v>
      </c>
      <c r="BH3727" s="2">
        <v>2022</v>
      </c>
      <c r="BI3727" s="55" t="s">
        <v>55</v>
      </c>
      <c r="BJ3727" s="55" t="str">
        <f t="shared" si="487"/>
        <v>Fevereiro/2022</v>
      </c>
      <c r="BK3727" s="2" t="s">
        <v>52</v>
      </c>
      <c r="BL3727" s="2" t="s">
        <v>54</v>
      </c>
      <c r="BM3727" s="52" t="s">
        <v>1202</v>
      </c>
      <c r="BN3727" s="51">
        <f t="shared" si="486"/>
        <v>114581.35586370817</v>
      </c>
    </row>
    <row r="3728" spans="59:66" x14ac:dyDescent="0.25">
      <c r="BG3728" s="50" t="str">
        <f t="shared" si="485"/>
        <v>2022FevereiroOutros - Oceania</v>
      </c>
      <c r="BH3728" s="2">
        <v>2022</v>
      </c>
      <c r="BI3728" s="55" t="s">
        <v>55</v>
      </c>
      <c r="BJ3728" s="55" t="str">
        <f t="shared" si="487"/>
        <v>Fevereiro/2022</v>
      </c>
      <c r="BK3728" s="2" t="s">
        <v>52</v>
      </c>
      <c r="BL3728" s="2" t="s">
        <v>1196</v>
      </c>
      <c r="BM3728" s="52" t="s">
        <v>1202</v>
      </c>
      <c r="BN3728" s="51">
        <f t="shared" si="486"/>
        <v>269017.09637566272</v>
      </c>
    </row>
    <row r="3729" spans="59:66" x14ac:dyDescent="0.25">
      <c r="BG3729" s="50" t="str">
        <f t="shared" si="485"/>
        <v>2022MarçoAustrália</v>
      </c>
      <c r="BH3729" s="2">
        <v>2022</v>
      </c>
      <c r="BI3729" s="55" t="s">
        <v>56</v>
      </c>
      <c r="BJ3729" s="55" t="str">
        <f t="shared" si="487"/>
        <v>Março/2022</v>
      </c>
      <c r="BK3729" s="2" t="s">
        <v>52</v>
      </c>
      <c r="BL3729" s="2" t="s">
        <v>53</v>
      </c>
      <c r="BM3729" s="52" t="s">
        <v>1202</v>
      </c>
      <c r="BN3729" s="51">
        <f t="shared" si="486"/>
        <v>248505.73921579376</v>
      </c>
    </row>
    <row r="3730" spans="59:66" x14ac:dyDescent="0.25">
      <c r="BG3730" s="50" t="str">
        <f t="shared" si="485"/>
        <v>2022MarçoNova Zelândia</v>
      </c>
      <c r="BH3730" s="2">
        <v>2022</v>
      </c>
      <c r="BI3730" s="55" t="s">
        <v>56</v>
      </c>
      <c r="BJ3730" s="55" t="str">
        <f t="shared" si="487"/>
        <v>Março/2022</v>
      </c>
      <c r="BK3730" s="2" t="s">
        <v>52</v>
      </c>
      <c r="BL3730" s="2" t="s">
        <v>54</v>
      </c>
      <c r="BM3730" s="52" t="s">
        <v>1202</v>
      </c>
      <c r="BN3730" s="51">
        <f t="shared" si="486"/>
        <v>124252.86960789688</v>
      </c>
    </row>
    <row r="3731" spans="59:66" x14ac:dyDescent="0.25">
      <c r="BG3731" s="50" t="str">
        <f t="shared" si="485"/>
        <v>2022MarçoOutros - Oceania</v>
      </c>
      <c r="BH3731" s="2">
        <v>2022</v>
      </c>
      <c r="BI3731" s="55" t="s">
        <v>56</v>
      </c>
      <c r="BJ3731" s="55" t="str">
        <f t="shared" si="487"/>
        <v>Março/2022</v>
      </c>
      <c r="BK3731" s="2" t="s">
        <v>52</v>
      </c>
      <c r="BL3731" s="2" t="s">
        <v>1196</v>
      </c>
      <c r="BM3731" s="52" t="s">
        <v>1202</v>
      </c>
      <c r="BN3731" s="51">
        <f t="shared" si="486"/>
        <v>292661.7176714926</v>
      </c>
    </row>
    <row r="3732" spans="59:66" x14ac:dyDescent="0.25">
      <c r="BG3732" s="50" t="str">
        <f t="shared" si="485"/>
        <v>2022AbrilAustrália</v>
      </c>
      <c r="BH3732" s="2">
        <v>2022</v>
      </c>
      <c r="BI3732" s="55" t="s">
        <v>57</v>
      </c>
      <c r="BJ3732" s="55" t="str">
        <f t="shared" si="487"/>
        <v>Abril/2022</v>
      </c>
      <c r="BK3732" s="2" t="s">
        <v>52</v>
      </c>
      <c r="BL3732" s="2" t="s">
        <v>53</v>
      </c>
      <c r="BM3732" s="52" t="s">
        <v>1202</v>
      </c>
      <c r="BN3732" s="51">
        <f t="shared" si="486"/>
        <v>267829.94157413958</v>
      </c>
    </row>
    <row r="3733" spans="59:66" x14ac:dyDescent="0.25">
      <c r="BG3733" s="50" t="str">
        <f t="shared" si="485"/>
        <v>2022AbrilNova Zelândia</v>
      </c>
      <c r="BH3733" s="2">
        <v>2022</v>
      </c>
      <c r="BI3733" s="55" t="s">
        <v>57</v>
      </c>
      <c r="BJ3733" s="55" t="str">
        <f t="shared" si="487"/>
        <v>Abril/2022</v>
      </c>
      <c r="BK3733" s="2" t="s">
        <v>52</v>
      </c>
      <c r="BL3733" s="2" t="s">
        <v>54</v>
      </c>
      <c r="BM3733" s="52" t="s">
        <v>1202</v>
      </c>
      <c r="BN3733" s="51">
        <f t="shared" si="486"/>
        <v>133914.97078706976</v>
      </c>
    </row>
    <row r="3734" spans="59:66" x14ac:dyDescent="0.25">
      <c r="BG3734" s="50" t="str">
        <f t="shared" si="485"/>
        <v>2022AbrilOutros - Oceania</v>
      </c>
      <c r="BH3734" s="2">
        <v>2022</v>
      </c>
      <c r="BI3734" s="55" t="s">
        <v>57</v>
      </c>
      <c r="BJ3734" s="55" t="str">
        <f t="shared" si="487"/>
        <v>Abril/2022</v>
      </c>
      <c r="BK3734" s="2" t="s">
        <v>52</v>
      </c>
      <c r="BL3734" s="2" t="s">
        <v>1196</v>
      </c>
      <c r="BM3734" s="52" t="s">
        <v>1202</v>
      </c>
      <c r="BN3734" s="51">
        <f t="shared" si="486"/>
        <v>316334.5766623696</v>
      </c>
    </row>
    <row r="3735" spans="59:66" x14ac:dyDescent="0.25">
      <c r="BG3735" s="50" t="str">
        <f t="shared" si="485"/>
        <v>2022MaioAustrália</v>
      </c>
      <c r="BH3735" s="2">
        <v>2022</v>
      </c>
      <c r="BI3735" s="55" t="s">
        <v>58</v>
      </c>
      <c r="BJ3735" s="55" t="str">
        <f t="shared" si="487"/>
        <v>Maio/2022</v>
      </c>
      <c r="BK3735" s="2" t="s">
        <v>52</v>
      </c>
      <c r="BL3735" s="2" t="s">
        <v>53</v>
      </c>
      <c r="BM3735" s="52" t="s">
        <v>1202</v>
      </c>
      <c r="BN3735" s="51">
        <f t="shared" si="486"/>
        <v>287137.92900955916</v>
      </c>
    </row>
    <row r="3736" spans="59:66" x14ac:dyDescent="0.25">
      <c r="BG3736" s="50" t="str">
        <f t="shared" si="485"/>
        <v>2022MaioNova Zelândia</v>
      </c>
      <c r="BH3736" s="2">
        <v>2022</v>
      </c>
      <c r="BI3736" s="55" t="s">
        <v>58</v>
      </c>
      <c r="BJ3736" s="55" t="str">
        <f t="shared" si="487"/>
        <v>Maio/2022</v>
      </c>
      <c r="BK3736" s="2" t="s">
        <v>52</v>
      </c>
      <c r="BL3736" s="2" t="s">
        <v>54</v>
      </c>
      <c r="BM3736" s="52" t="s">
        <v>1202</v>
      </c>
      <c r="BN3736" s="51">
        <f t="shared" si="486"/>
        <v>143568.96450477961</v>
      </c>
    </row>
    <row r="3737" spans="59:66" x14ac:dyDescent="0.25">
      <c r="BG3737" s="50" t="str">
        <f t="shared" si="485"/>
        <v>2022MaioOutros - Oceania</v>
      </c>
      <c r="BH3737" s="2">
        <v>2022</v>
      </c>
      <c r="BI3737" s="55" t="s">
        <v>58</v>
      </c>
      <c r="BJ3737" s="55" t="str">
        <f t="shared" si="487"/>
        <v>Maio/2022</v>
      </c>
      <c r="BK3737" s="2" t="s">
        <v>52</v>
      </c>
      <c r="BL3737" s="2" t="s">
        <v>1196</v>
      </c>
      <c r="BM3737" s="52" t="s">
        <v>1202</v>
      </c>
      <c r="BN3737" s="51">
        <f t="shared" si="486"/>
        <v>340031.75803763594</v>
      </c>
    </row>
    <row r="3738" spans="59:66" x14ac:dyDescent="0.25">
      <c r="BG3738" s="50" t="str">
        <f t="shared" si="485"/>
        <v>2022JunhoAustrália</v>
      </c>
      <c r="BH3738" s="2">
        <v>2022</v>
      </c>
      <c r="BI3738" s="55" t="s">
        <v>59</v>
      </c>
      <c r="BJ3738" s="55" t="str">
        <f t="shared" si="487"/>
        <v>Junho/2022</v>
      </c>
      <c r="BK3738" s="2" t="s">
        <v>52</v>
      </c>
      <c r="BL3738" s="2" t="s">
        <v>53</v>
      </c>
      <c r="BM3738" s="52" t="s">
        <v>1202</v>
      </c>
      <c r="BN3738" s="51">
        <f t="shared" si="486"/>
        <v>306431.8504877417</v>
      </c>
    </row>
    <row r="3739" spans="59:66" x14ac:dyDescent="0.25">
      <c r="BG3739" s="50" t="str">
        <f t="shared" si="485"/>
        <v>2022JunhoNova Zelândia</v>
      </c>
      <c r="BH3739" s="2">
        <v>2022</v>
      </c>
      <c r="BI3739" s="55" t="s">
        <v>59</v>
      </c>
      <c r="BJ3739" s="55" t="str">
        <f t="shared" si="487"/>
        <v>Junho/2022</v>
      </c>
      <c r="BK3739" s="2" t="s">
        <v>52</v>
      </c>
      <c r="BL3739" s="2" t="s">
        <v>54</v>
      </c>
      <c r="BM3739" s="52" t="s">
        <v>1202</v>
      </c>
      <c r="BN3739" s="51">
        <f t="shared" si="486"/>
        <v>153215.92524387082</v>
      </c>
    </row>
    <row r="3740" spans="59:66" x14ac:dyDescent="0.25">
      <c r="BG3740" s="50" t="str">
        <f t="shared" si="485"/>
        <v>2022JunhoOutros - Oceania</v>
      </c>
      <c r="BH3740" s="2">
        <v>2022</v>
      </c>
      <c r="BI3740" s="55" t="s">
        <v>59</v>
      </c>
      <c r="BJ3740" s="55" t="str">
        <f t="shared" si="487"/>
        <v>Junho/2022</v>
      </c>
      <c r="BK3740" s="2" t="s">
        <v>52</v>
      </c>
      <c r="BL3740" s="2" t="s">
        <v>1196</v>
      </c>
      <c r="BM3740" s="52" t="s">
        <v>1202</v>
      </c>
      <c r="BN3740" s="51">
        <f t="shared" si="486"/>
        <v>363750.03834875801</v>
      </c>
    </row>
    <row r="3741" spans="59:66" x14ac:dyDescent="0.25">
      <c r="BG3741" s="50" t="str">
        <f t="shared" si="485"/>
        <v>2022JulhoAustrália</v>
      </c>
      <c r="BH3741" s="2">
        <v>2022</v>
      </c>
      <c r="BI3741" s="55" t="s">
        <v>60</v>
      </c>
      <c r="BJ3741" s="55" t="str">
        <f t="shared" si="487"/>
        <v>Julho/2022</v>
      </c>
      <c r="BK3741" s="2" t="s">
        <v>52</v>
      </c>
      <c r="BL3741" s="2" t="s">
        <v>53</v>
      </c>
      <c r="BM3741" s="52" t="s">
        <v>1202</v>
      </c>
      <c r="BN3741" s="51">
        <f t="shared" si="486"/>
        <v>325713.49130325927</v>
      </c>
    </row>
    <row r="3742" spans="59:66" x14ac:dyDescent="0.25">
      <c r="BG3742" s="50" t="str">
        <f t="shared" si="485"/>
        <v>2022JulhoNova Zelândia</v>
      </c>
      <c r="BH3742" s="2">
        <v>2022</v>
      </c>
      <c r="BI3742" s="55" t="s">
        <v>60</v>
      </c>
      <c r="BJ3742" s="55" t="str">
        <f t="shared" si="487"/>
        <v>Julho/2022</v>
      </c>
      <c r="BK3742" s="2" t="s">
        <v>52</v>
      </c>
      <c r="BL3742" s="2" t="s">
        <v>54</v>
      </c>
      <c r="BM3742" s="52" t="s">
        <v>1202</v>
      </c>
      <c r="BN3742" s="51">
        <f t="shared" si="486"/>
        <v>162856.74565162964</v>
      </c>
    </row>
    <row r="3743" spans="59:66" x14ac:dyDescent="0.25">
      <c r="BG3743" s="50" t="str">
        <f t="shared" si="485"/>
        <v>2022JulhoOutros - Oceania</v>
      </c>
      <c r="BH3743" s="2">
        <v>2022</v>
      </c>
      <c r="BI3743" s="55" t="s">
        <v>60</v>
      </c>
      <c r="BJ3743" s="55" t="str">
        <f t="shared" si="487"/>
        <v>Julho/2022</v>
      </c>
      <c r="BK3743" s="2" t="s">
        <v>52</v>
      </c>
      <c r="BL3743" s="2" t="s">
        <v>1196</v>
      </c>
      <c r="BM3743" s="52" t="s">
        <v>1202</v>
      </c>
      <c r="BN3743" s="51">
        <f t="shared" si="486"/>
        <v>387486.73965387733</v>
      </c>
    </row>
    <row r="3744" spans="59:66" x14ac:dyDescent="0.25">
      <c r="BG3744" s="50" t="str">
        <f t="shared" si="485"/>
        <v>2022AgostoAustrália</v>
      </c>
      <c r="BH3744" s="2">
        <v>2022</v>
      </c>
      <c r="BI3744" s="55" t="s">
        <v>61</v>
      </c>
      <c r="BJ3744" s="55" t="str">
        <f t="shared" si="487"/>
        <v>Agosto/2022</v>
      </c>
      <c r="BK3744" s="2" t="s">
        <v>52</v>
      </c>
      <c r="BL3744" s="2" t="s">
        <v>53</v>
      </c>
      <c r="BM3744" s="52" t="s">
        <v>1202</v>
      </c>
      <c r="BN3744" s="51">
        <f t="shared" si="486"/>
        <v>344984.34688735916</v>
      </c>
    </row>
    <row r="3745" spans="59:66" x14ac:dyDescent="0.25">
      <c r="BG3745" s="50" t="str">
        <f t="shared" si="485"/>
        <v>2022AgostoNova Zelândia</v>
      </c>
      <c r="BH3745" s="2">
        <v>2022</v>
      </c>
      <c r="BI3745" s="55" t="s">
        <v>61</v>
      </c>
      <c r="BJ3745" s="55" t="str">
        <f t="shared" si="487"/>
        <v>Agosto/2022</v>
      </c>
      <c r="BK3745" s="2" t="s">
        <v>52</v>
      </c>
      <c r="BL3745" s="2" t="s">
        <v>54</v>
      </c>
      <c r="BM3745" s="52" t="s">
        <v>1202</v>
      </c>
      <c r="BN3745" s="51">
        <f t="shared" si="486"/>
        <v>172492.17344367958</v>
      </c>
    </row>
    <row r="3746" spans="59:66" x14ac:dyDescent="0.25">
      <c r="BG3746" s="50" t="str">
        <f t="shared" si="485"/>
        <v>2022AgostoOutros - Oceania</v>
      </c>
      <c r="BH3746" s="2">
        <v>2022</v>
      </c>
      <c r="BI3746" s="55" t="s">
        <v>61</v>
      </c>
      <c r="BJ3746" s="55" t="str">
        <f t="shared" si="487"/>
        <v>Agosto/2022</v>
      </c>
      <c r="BK3746" s="2" t="s">
        <v>52</v>
      </c>
      <c r="BL3746" s="2" t="s">
        <v>1196</v>
      </c>
      <c r="BM3746" s="52" t="s">
        <v>1202</v>
      </c>
      <c r="BN3746" s="51">
        <f t="shared" si="486"/>
        <v>411239.61880612338</v>
      </c>
    </row>
    <row r="3747" spans="59:66" x14ac:dyDescent="0.25">
      <c r="BG3747" s="50" t="str">
        <f t="shared" si="485"/>
        <v>2022SetembroAustrália</v>
      </c>
      <c r="BH3747" s="2">
        <v>2022</v>
      </c>
      <c r="BI3747" s="55" t="s">
        <v>62</v>
      </c>
      <c r="BJ3747" s="55" t="str">
        <f t="shared" si="487"/>
        <v>Setembro/2022</v>
      </c>
      <c r="BK3747" s="2" t="s">
        <v>52</v>
      </c>
      <c r="BL3747" s="2" t="s">
        <v>53</v>
      </c>
      <c r="BM3747" s="52" t="s">
        <v>1202</v>
      </c>
      <c r="BN3747" s="51">
        <f t="shared" si="486"/>
        <v>364245.67934159009</v>
      </c>
    </row>
    <row r="3748" spans="59:66" x14ac:dyDescent="0.25">
      <c r="BG3748" s="50" t="str">
        <f t="shared" si="485"/>
        <v>2022SetembroNova Zelândia</v>
      </c>
      <c r="BH3748" s="2">
        <v>2022</v>
      </c>
      <c r="BI3748" s="55" t="s">
        <v>62</v>
      </c>
      <c r="BJ3748" s="55" t="str">
        <f t="shared" si="487"/>
        <v>Setembro/2022</v>
      </c>
      <c r="BK3748" s="2" t="s">
        <v>52</v>
      </c>
      <c r="BL3748" s="2" t="s">
        <v>54</v>
      </c>
      <c r="BM3748" s="52" t="s">
        <v>1202</v>
      </c>
      <c r="BN3748" s="51">
        <f t="shared" si="486"/>
        <v>182122.83967079505</v>
      </c>
    </row>
    <row r="3749" spans="59:66" x14ac:dyDescent="0.25">
      <c r="BG3749" s="50" t="str">
        <f t="shared" si="485"/>
        <v>2022SetembroOutros - Oceania</v>
      </c>
      <c r="BH3749" s="2">
        <v>2022</v>
      </c>
      <c r="BI3749" s="55" t="s">
        <v>62</v>
      </c>
      <c r="BJ3749" s="55" t="str">
        <f t="shared" si="487"/>
        <v>Setembro/2022</v>
      </c>
      <c r="BK3749" s="2" t="s">
        <v>52</v>
      </c>
      <c r="BL3749" s="2" t="s">
        <v>1196</v>
      </c>
      <c r="BM3749" s="52" t="s">
        <v>1202</v>
      </c>
      <c r="BN3749" s="51">
        <f t="shared" si="486"/>
        <v>435006.78265317279</v>
      </c>
    </row>
    <row r="3750" spans="59:66" x14ac:dyDescent="0.25">
      <c r="BG3750" s="50" t="str">
        <f t="shared" si="485"/>
        <v>2022OutubroAustrália</v>
      </c>
      <c r="BH3750" s="2">
        <v>2022</v>
      </c>
      <c r="BI3750" s="55" t="s">
        <v>63</v>
      </c>
      <c r="BJ3750" s="55" t="str">
        <f t="shared" si="487"/>
        <v>Outubro/2022</v>
      </c>
      <c r="BK3750" s="2" t="s">
        <v>52</v>
      </c>
      <c r="BL3750" s="2" t="s">
        <v>53</v>
      </c>
      <c r="BM3750" s="52" t="s">
        <v>1202</v>
      </c>
      <c r="BN3750" s="51">
        <f t="shared" si="486"/>
        <v>383498.561236893</v>
      </c>
    </row>
    <row r="3751" spans="59:66" x14ac:dyDescent="0.25">
      <c r="BG3751" s="50" t="str">
        <f t="shared" si="485"/>
        <v>2022OutubroNova Zelândia</v>
      </c>
      <c r="BH3751" s="2">
        <v>2022</v>
      </c>
      <c r="BI3751" s="55" t="s">
        <v>63</v>
      </c>
      <c r="BJ3751" s="55" t="str">
        <f t="shared" si="487"/>
        <v>Outubro/2022</v>
      </c>
      <c r="BK3751" s="2" t="s">
        <v>52</v>
      </c>
      <c r="BL3751" s="2" t="s">
        <v>54</v>
      </c>
      <c r="BM3751" s="52" t="s">
        <v>1202</v>
      </c>
      <c r="BN3751" s="51">
        <f t="shared" si="486"/>
        <v>191749.2806184465</v>
      </c>
    </row>
    <row r="3752" spans="59:66" x14ac:dyDescent="0.25">
      <c r="BG3752" s="50" t="str">
        <f t="shared" si="485"/>
        <v>2022OutubroOutros - Oceania</v>
      </c>
      <c r="BH3752" s="2">
        <v>2022</v>
      </c>
      <c r="BI3752" s="55" t="s">
        <v>63</v>
      </c>
      <c r="BJ3752" s="55" t="str">
        <f t="shared" si="487"/>
        <v>Outubro/2022</v>
      </c>
      <c r="BK3752" s="2" t="s">
        <v>52</v>
      </c>
      <c r="BL3752" s="2" t="s">
        <v>1196</v>
      </c>
      <c r="BM3752" s="52" t="s">
        <v>1202</v>
      </c>
      <c r="BN3752" s="51">
        <f t="shared" si="486"/>
        <v>458786.62233861437</v>
      </c>
    </row>
    <row r="3753" spans="59:66" x14ac:dyDescent="0.25">
      <c r="BG3753" s="50" t="str">
        <f t="shared" si="485"/>
        <v>2022NovembroAustrália</v>
      </c>
      <c r="BH3753" s="2">
        <v>2022</v>
      </c>
      <c r="BI3753" s="55" t="s">
        <v>64</v>
      </c>
      <c r="BJ3753" s="55" t="str">
        <f t="shared" si="487"/>
        <v>Novembro/2022</v>
      </c>
      <c r="BK3753" s="2" t="s">
        <v>52</v>
      </c>
      <c r="BL3753" s="2" t="s">
        <v>53</v>
      </c>
      <c r="BM3753" s="52" t="s">
        <v>1202</v>
      </c>
      <c r="BN3753" s="51">
        <f t="shared" si="486"/>
        <v>402743.9099036777</v>
      </c>
    </row>
    <row r="3754" spans="59:66" x14ac:dyDescent="0.25">
      <c r="BG3754" s="50" t="str">
        <f t="shared" si="485"/>
        <v>2022NovembroNova Zelândia</v>
      </c>
      <c r="BH3754" s="2">
        <v>2022</v>
      </c>
      <c r="BI3754" s="55" t="s">
        <v>64</v>
      </c>
      <c r="BJ3754" s="55" t="str">
        <f t="shared" si="487"/>
        <v>Novembro/2022</v>
      </c>
      <c r="BK3754" s="2" t="s">
        <v>52</v>
      </c>
      <c r="BL3754" s="2" t="s">
        <v>54</v>
      </c>
      <c r="BM3754" s="52" t="s">
        <v>1202</v>
      </c>
      <c r="BN3754" s="51">
        <f t="shared" si="486"/>
        <v>201371.95495183891</v>
      </c>
    </row>
    <row r="3755" spans="59:66" x14ac:dyDescent="0.25">
      <c r="BG3755" s="50" t="str">
        <f t="shared" si="485"/>
        <v>2022NovembroOutros - Oceania</v>
      </c>
      <c r="BH3755" s="2">
        <v>2022</v>
      </c>
      <c r="BI3755" s="55" t="s">
        <v>64</v>
      </c>
      <c r="BJ3755" s="55" t="str">
        <f t="shared" si="487"/>
        <v>Novembro/2022</v>
      </c>
      <c r="BK3755" s="2" t="s">
        <v>52</v>
      </c>
      <c r="BL3755" s="2" t="s">
        <v>1196</v>
      </c>
      <c r="BM3755" s="52" t="s">
        <v>1202</v>
      </c>
      <c r="BN3755" s="51">
        <f t="shared" si="486"/>
        <v>482577.76186683285</v>
      </c>
    </row>
    <row r="3756" spans="59:66" x14ac:dyDescent="0.25">
      <c r="BG3756" s="50" t="str">
        <f t="shared" si="485"/>
        <v>2022DezembroAustrália</v>
      </c>
      <c r="BH3756" s="2">
        <v>2022</v>
      </c>
      <c r="BI3756" s="55" t="s">
        <v>65</v>
      </c>
      <c r="BJ3756" s="55" t="str">
        <f t="shared" si="487"/>
        <v>Dezembro/2022</v>
      </c>
      <c r="BK3756" s="2" t="s">
        <v>52</v>
      </c>
      <c r="BL3756" s="2" t="s">
        <v>53</v>
      </c>
      <c r="BM3756" s="52" t="s">
        <v>1202</v>
      </c>
      <c r="BN3756" s="51">
        <f t="shared" si="486"/>
        <v>421982.51453731308</v>
      </c>
    </row>
    <row r="3757" spans="59:66" x14ac:dyDescent="0.25">
      <c r="BG3757" s="50" t="str">
        <f t="shared" si="485"/>
        <v>2022DezembroNova Zelândia</v>
      </c>
      <c r="BH3757" s="2">
        <v>2022</v>
      </c>
      <c r="BI3757" s="55" t="s">
        <v>65</v>
      </c>
      <c r="BJ3757" s="55" t="str">
        <f t="shared" si="487"/>
        <v>Dezembro/2022</v>
      </c>
      <c r="BK3757" s="2" t="s">
        <v>52</v>
      </c>
      <c r="BL3757" s="2" t="s">
        <v>54</v>
      </c>
      <c r="BM3757" s="52" t="s">
        <v>1202</v>
      </c>
      <c r="BN3757" s="51">
        <f t="shared" si="486"/>
        <v>210991.25726865654</v>
      </c>
    </row>
    <row r="3758" spans="59:66" x14ac:dyDescent="0.25">
      <c r="BG3758" s="50" t="str">
        <f t="shared" si="485"/>
        <v>2022DezembroOutros - Oceania</v>
      </c>
      <c r="BH3758" s="2">
        <v>2022</v>
      </c>
      <c r="BI3758" s="55" t="s">
        <v>65</v>
      </c>
      <c r="BJ3758" s="55" t="str">
        <f t="shared" si="487"/>
        <v>Dezembro/2022</v>
      </c>
      <c r="BK3758" s="2" t="s">
        <v>52</v>
      </c>
      <c r="BL3758" s="2" t="s">
        <v>1196</v>
      </c>
      <c r="BM3758" s="52" t="s">
        <v>1202</v>
      </c>
      <c r="BN3758" s="51">
        <f t="shared" si="486"/>
        <v>506379.01744477556</v>
      </c>
    </row>
    <row r="3759" spans="59:66" x14ac:dyDescent="0.25">
      <c r="BG3759" s="50" t="str">
        <f t="shared" si="485"/>
        <v>2022JaneiroAustrália</v>
      </c>
      <c r="BH3759" s="2">
        <v>2022</v>
      </c>
      <c r="BI3759" s="55" t="s">
        <v>16</v>
      </c>
      <c r="BJ3759" s="55" t="str">
        <f t="shared" si="487"/>
        <v>Janeiro/2022</v>
      </c>
      <c r="BK3759" s="2" t="s">
        <v>52</v>
      </c>
      <c r="BL3759" s="2" t="s">
        <v>53</v>
      </c>
      <c r="BM3759" s="52" t="s">
        <v>1203</v>
      </c>
      <c r="BN3759" s="51">
        <f t="shared" si="486"/>
        <v>125016.49156575065</v>
      </c>
    </row>
    <row r="3760" spans="59:66" x14ac:dyDescent="0.25">
      <c r="BG3760" s="50" t="str">
        <f t="shared" si="485"/>
        <v>2022JaneiroNova Zelândia</v>
      </c>
      <c r="BH3760" s="2">
        <v>2022</v>
      </c>
      <c r="BI3760" s="55" t="s">
        <v>16</v>
      </c>
      <c r="BJ3760" s="55" t="str">
        <f t="shared" si="487"/>
        <v>Janeiro/2022</v>
      </c>
      <c r="BK3760" s="2" t="s">
        <v>52</v>
      </c>
      <c r="BL3760" s="2" t="s">
        <v>54</v>
      </c>
      <c r="BM3760" s="52" t="s">
        <v>1203</v>
      </c>
      <c r="BN3760" s="51">
        <f t="shared" si="486"/>
        <v>31254.122891437662</v>
      </c>
    </row>
    <row r="3761" spans="59:66" x14ac:dyDescent="0.25">
      <c r="BG3761" s="50" t="str">
        <f t="shared" si="485"/>
        <v>2022JaneiroOutros - Oceania</v>
      </c>
      <c r="BH3761" s="2">
        <v>2022</v>
      </c>
      <c r="BI3761" s="55" t="s">
        <v>16</v>
      </c>
      <c r="BJ3761" s="55" t="str">
        <f t="shared" si="487"/>
        <v>Janeiro/2022</v>
      </c>
      <c r="BK3761" s="2" t="s">
        <v>52</v>
      </c>
      <c r="BL3761" s="2" t="s">
        <v>1196</v>
      </c>
      <c r="BM3761" s="52" t="s">
        <v>1203</v>
      </c>
      <c r="BN3761" s="51">
        <f t="shared" si="486"/>
        <v>121862.40576936708</v>
      </c>
    </row>
    <row r="3762" spans="59:66" x14ac:dyDescent="0.25">
      <c r="BG3762" s="50" t="str">
        <f t="shared" si="485"/>
        <v>2022FevereiroAustrália</v>
      </c>
      <c r="BH3762" s="2">
        <v>2022</v>
      </c>
      <c r="BI3762" s="55" t="s">
        <v>55</v>
      </c>
      <c r="BJ3762" s="55" t="str">
        <f t="shared" si="487"/>
        <v>Fevereiro/2022</v>
      </c>
      <c r="BK3762" s="2" t="s">
        <v>52</v>
      </c>
      <c r="BL3762" s="2" t="s">
        <v>53</v>
      </c>
      <c r="BM3762" s="52" t="s">
        <v>1203</v>
      </c>
      <c r="BN3762" s="51">
        <f t="shared" si="486"/>
        <v>116832.14945243484</v>
      </c>
    </row>
    <row r="3763" spans="59:66" x14ac:dyDescent="0.25">
      <c r="BG3763" s="50" t="str">
        <f t="shared" si="485"/>
        <v>2022FevereiroNova Zelândia</v>
      </c>
      <c r="BH3763" s="2">
        <v>2022</v>
      </c>
      <c r="BI3763" s="55" t="s">
        <v>55</v>
      </c>
      <c r="BJ3763" s="55" t="str">
        <f t="shared" si="487"/>
        <v>Fevereiro/2022</v>
      </c>
      <c r="BK3763" s="2" t="s">
        <v>52</v>
      </c>
      <c r="BL3763" s="2" t="s">
        <v>54</v>
      </c>
      <c r="BM3763" s="52" t="s">
        <v>1203</v>
      </c>
      <c r="BN3763" s="51">
        <f t="shared" si="486"/>
        <v>29208.03736310871</v>
      </c>
    </row>
    <row r="3764" spans="59:66" x14ac:dyDescent="0.25">
      <c r="BG3764" s="50" t="str">
        <f t="shared" si="485"/>
        <v>2022FevereiroOutros - Oceania</v>
      </c>
      <c r="BH3764" s="2">
        <v>2022</v>
      </c>
      <c r="BI3764" s="55" t="s">
        <v>55</v>
      </c>
      <c r="BJ3764" s="55" t="str">
        <f t="shared" si="487"/>
        <v>Fevereiro/2022</v>
      </c>
      <c r="BK3764" s="2" t="s">
        <v>52</v>
      </c>
      <c r="BL3764" s="2" t="s">
        <v>1196</v>
      </c>
      <c r="BM3764" s="52" t="s">
        <v>1203</v>
      </c>
      <c r="BN3764" s="51">
        <f t="shared" si="486"/>
        <v>114292.32011651235</v>
      </c>
    </row>
    <row r="3765" spans="59:66" x14ac:dyDescent="0.25">
      <c r="BG3765" s="50" t="str">
        <f t="shared" si="485"/>
        <v>2022MarçoAustrália</v>
      </c>
      <c r="BH3765" s="2">
        <v>2022</v>
      </c>
      <c r="BI3765" s="55" t="s">
        <v>56</v>
      </c>
      <c r="BJ3765" s="55" t="str">
        <f t="shared" si="487"/>
        <v>Março/2022</v>
      </c>
      <c r="BK3765" s="2" t="s">
        <v>52</v>
      </c>
      <c r="BL3765" s="2" t="s">
        <v>53</v>
      </c>
      <c r="BM3765" s="52" t="s">
        <v>1203</v>
      </c>
      <c r="BN3765" s="51">
        <f t="shared" si="486"/>
        <v>124644.79795338227</v>
      </c>
    </row>
    <row r="3766" spans="59:66" x14ac:dyDescent="0.25">
      <c r="BG3766" s="50" t="str">
        <f t="shared" si="485"/>
        <v>2022MarçoNova Zelândia</v>
      </c>
      <c r="BH3766" s="2">
        <v>2022</v>
      </c>
      <c r="BI3766" s="55" t="s">
        <v>56</v>
      </c>
      <c r="BJ3766" s="55" t="str">
        <f t="shared" si="487"/>
        <v>Março/2022</v>
      </c>
      <c r="BK3766" s="2" t="s">
        <v>52</v>
      </c>
      <c r="BL3766" s="2" t="s">
        <v>54</v>
      </c>
      <c r="BM3766" s="52" t="s">
        <v>1203</v>
      </c>
      <c r="BN3766" s="51">
        <f t="shared" si="486"/>
        <v>31161.199488345563</v>
      </c>
    </row>
    <row r="3767" spans="59:66" x14ac:dyDescent="0.25">
      <c r="BG3767" s="50" t="str">
        <f t="shared" si="485"/>
        <v>2022MarçoOutros - Oceania</v>
      </c>
      <c r="BH3767" s="2">
        <v>2022</v>
      </c>
      <c r="BI3767" s="55" t="s">
        <v>56</v>
      </c>
      <c r="BJ3767" s="55" t="str">
        <f t="shared" si="487"/>
        <v>Março/2022</v>
      </c>
      <c r="BK3767" s="2" t="s">
        <v>52</v>
      </c>
      <c r="BL3767" s="2" t="s">
        <v>1196</v>
      </c>
      <c r="BM3767" s="52" t="s">
        <v>1203</v>
      </c>
      <c r="BN3767" s="51">
        <f t="shared" si="486"/>
        <v>122327.0227848276</v>
      </c>
    </row>
    <row r="3768" spans="59:66" x14ac:dyDescent="0.25">
      <c r="BG3768" s="50" t="str">
        <f t="shared" si="485"/>
        <v>2022AbrilAustrália</v>
      </c>
      <c r="BH3768" s="2">
        <v>2022</v>
      </c>
      <c r="BI3768" s="55" t="s">
        <v>57</v>
      </c>
      <c r="BJ3768" s="55" t="str">
        <f t="shared" si="487"/>
        <v>Abril/2022</v>
      </c>
      <c r="BK3768" s="2" t="s">
        <v>52</v>
      </c>
      <c r="BL3768" s="2" t="s">
        <v>53</v>
      </c>
      <c r="BM3768" s="52" t="s">
        <v>1203</v>
      </c>
      <c r="BN3768" s="51">
        <f t="shared" si="486"/>
        <v>132453.07050986425</v>
      </c>
    </row>
    <row r="3769" spans="59:66" x14ac:dyDescent="0.25">
      <c r="BG3769" s="50" t="str">
        <f t="shared" si="485"/>
        <v>2022AbrilNova Zelândia</v>
      </c>
      <c r="BH3769" s="2">
        <v>2022</v>
      </c>
      <c r="BI3769" s="55" t="s">
        <v>57</v>
      </c>
      <c r="BJ3769" s="55" t="str">
        <f t="shared" si="487"/>
        <v>Abril/2022</v>
      </c>
      <c r="BK3769" s="2" t="s">
        <v>52</v>
      </c>
      <c r="BL3769" s="2" t="s">
        <v>54</v>
      </c>
      <c r="BM3769" s="52" t="s">
        <v>1203</v>
      </c>
      <c r="BN3769" s="51">
        <f t="shared" si="486"/>
        <v>33113.267627466063</v>
      </c>
    </row>
    <row r="3770" spans="59:66" x14ac:dyDescent="0.25">
      <c r="BG3770" s="50" t="str">
        <f t="shared" si="485"/>
        <v>2022AbrilOutros - Oceania</v>
      </c>
      <c r="BH3770" s="2">
        <v>2022</v>
      </c>
      <c r="BI3770" s="55" t="s">
        <v>57</v>
      </c>
      <c r="BJ3770" s="55" t="str">
        <f t="shared" si="487"/>
        <v>Abril/2022</v>
      </c>
      <c r="BK3770" s="2" t="s">
        <v>52</v>
      </c>
      <c r="BL3770" s="2" t="s">
        <v>1196</v>
      </c>
      <c r="BM3770" s="52" t="s">
        <v>1203</v>
      </c>
      <c r="BN3770" s="51">
        <f t="shared" si="486"/>
        <v>130367.19538372467</v>
      </c>
    </row>
    <row r="3771" spans="59:66" x14ac:dyDescent="0.25">
      <c r="BG3771" s="50" t="str">
        <f t="shared" si="485"/>
        <v>2022MaioAustrália</v>
      </c>
      <c r="BH3771" s="2">
        <v>2022</v>
      </c>
      <c r="BI3771" s="55" t="s">
        <v>58</v>
      </c>
      <c r="BJ3771" s="55" t="str">
        <f t="shared" si="487"/>
        <v>Maio/2022</v>
      </c>
      <c r="BK3771" s="2" t="s">
        <v>52</v>
      </c>
      <c r="BL3771" s="2" t="s">
        <v>53</v>
      </c>
      <c r="BM3771" s="52" t="s">
        <v>1203</v>
      </c>
      <c r="BN3771" s="51">
        <f t="shared" si="486"/>
        <v>140257.57387048317</v>
      </c>
    </row>
    <row r="3772" spans="59:66" x14ac:dyDescent="0.25">
      <c r="BG3772" s="50" t="str">
        <f t="shared" si="485"/>
        <v>2022MaioNova Zelândia</v>
      </c>
      <c r="BH3772" s="2">
        <v>2022</v>
      </c>
      <c r="BI3772" s="55" t="s">
        <v>58</v>
      </c>
      <c r="BJ3772" s="55" t="str">
        <f t="shared" si="487"/>
        <v>Maio/2022</v>
      </c>
      <c r="BK3772" s="2" t="s">
        <v>52</v>
      </c>
      <c r="BL3772" s="2" t="s">
        <v>54</v>
      </c>
      <c r="BM3772" s="52" t="s">
        <v>1203</v>
      </c>
      <c r="BN3772" s="51">
        <f t="shared" si="486"/>
        <v>35064.393467620794</v>
      </c>
    </row>
    <row r="3773" spans="59:66" x14ac:dyDescent="0.25">
      <c r="BG3773" s="50" t="str">
        <f t="shared" si="485"/>
        <v>2022MaioOutros - Oceania</v>
      </c>
      <c r="BH3773" s="2">
        <v>2022</v>
      </c>
      <c r="BI3773" s="55" t="s">
        <v>58</v>
      </c>
      <c r="BJ3773" s="55" t="str">
        <f t="shared" si="487"/>
        <v>Maio/2022</v>
      </c>
      <c r="BK3773" s="2" t="s">
        <v>52</v>
      </c>
      <c r="BL3773" s="2" t="s">
        <v>1196</v>
      </c>
      <c r="BM3773" s="52" t="s">
        <v>1203</v>
      </c>
      <c r="BN3773" s="51">
        <f t="shared" si="486"/>
        <v>138412.07947745052</v>
      </c>
    </row>
    <row r="3774" spans="59:66" x14ac:dyDescent="0.25">
      <c r="BG3774" s="50" t="str">
        <f t="shared" si="485"/>
        <v>2022JunhoAustrália</v>
      </c>
      <c r="BH3774" s="2">
        <v>2022</v>
      </c>
      <c r="BI3774" s="55" t="s">
        <v>59</v>
      </c>
      <c r="BJ3774" s="55" t="str">
        <f t="shared" si="487"/>
        <v>Junho/2022</v>
      </c>
      <c r="BK3774" s="2" t="s">
        <v>52</v>
      </c>
      <c r="BL3774" s="2" t="s">
        <v>53</v>
      </c>
      <c r="BM3774" s="52" t="s">
        <v>1203</v>
      </c>
      <c r="BN3774" s="51">
        <f t="shared" si="486"/>
        <v>148058.80756722097</v>
      </c>
    </row>
    <row r="3775" spans="59:66" x14ac:dyDescent="0.25">
      <c r="BG3775" s="50" t="str">
        <f t="shared" si="485"/>
        <v>2022JunhoNova Zelândia</v>
      </c>
      <c r="BH3775" s="2">
        <v>2022</v>
      </c>
      <c r="BI3775" s="55" t="s">
        <v>59</v>
      </c>
      <c r="BJ3775" s="55" t="str">
        <f t="shared" si="487"/>
        <v>Junho/2022</v>
      </c>
      <c r="BK3775" s="2" t="s">
        <v>52</v>
      </c>
      <c r="BL3775" s="2" t="s">
        <v>54</v>
      </c>
      <c r="BM3775" s="52" t="s">
        <v>1203</v>
      </c>
      <c r="BN3775" s="51">
        <f t="shared" si="486"/>
        <v>37014.701891805234</v>
      </c>
    </row>
    <row r="3776" spans="59:66" x14ac:dyDescent="0.25">
      <c r="BG3776" s="50" t="str">
        <f t="shared" si="485"/>
        <v>2022JunhoOutros - Oceania</v>
      </c>
      <c r="BH3776" s="2">
        <v>2022</v>
      </c>
      <c r="BI3776" s="55" t="s">
        <v>59</v>
      </c>
      <c r="BJ3776" s="55" t="str">
        <f t="shared" si="487"/>
        <v>Junho/2022</v>
      </c>
      <c r="BK3776" s="2" t="s">
        <v>52</v>
      </c>
      <c r="BL3776" s="2" t="s">
        <v>1196</v>
      </c>
      <c r="BM3776" s="52" t="s">
        <v>1203</v>
      </c>
      <c r="BN3776" s="51">
        <f t="shared" si="486"/>
        <v>146461.05065102788</v>
      </c>
    </row>
    <row r="3777" spans="59:66" x14ac:dyDescent="0.25">
      <c r="BG3777" s="50" t="str">
        <f t="shared" si="485"/>
        <v>2022JulhoAustrália</v>
      </c>
      <c r="BH3777" s="2">
        <v>2022</v>
      </c>
      <c r="BI3777" s="55" t="s">
        <v>60</v>
      </c>
      <c r="BJ3777" s="55" t="str">
        <f t="shared" si="487"/>
        <v>Julho/2022</v>
      </c>
      <c r="BK3777" s="2" t="s">
        <v>52</v>
      </c>
      <c r="BL3777" s="2" t="s">
        <v>53</v>
      </c>
      <c r="BM3777" s="52" t="s">
        <v>1203</v>
      </c>
      <c r="BN3777" s="51">
        <f t="shared" si="486"/>
        <v>155857.18659587778</v>
      </c>
    </row>
    <row r="3778" spans="59:66" x14ac:dyDescent="0.25">
      <c r="BG3778" s="50" t="str">
        <f t="shared" si="485"/>
        <v>2022JulhoNova Zelândia</v>
      </c>
      <c r="BH3778" s="2">
        <v>2022</v>
      </c>
      <c r="BI3778" s="55" t="s">
        <v>60</v>
      </c>
      <c r="BJ3778" s="55" t="str">
        <f t="shared" si="487"/>
        <v>Julho/2022</v>
      </c>
      <c r="BK3778" s="2" t="s">
        <v>52</v>
      </c>
      <c r="BL3778" s="2" t="s">
        <v>54</v>
      </c>
      <c r="BM3778" s="52" t="s">
        <v>1203</v>
      </c>
      <c r="BN3778" s="51">
        <f t="shared" si="486"/>
        <v>38964.296648969445</v>
      </c>
    </row>
    <row r="3779" spans="59:66" x14ac:dyDescent="0.25">
      <c r="BG3779" s="50" t="str">
        <f t="shared" ref="BG3779:BG3842" si="488">BH3779&amp;BI3779&amp;BL3779</f>
        <v>2022JulhoOutros - Oceania</v>
      </c>
      <c r="BH3779" s="2">
        <v>2022</v>
      </c>
      <c r="BI3779" s="55" t="s">
        <v>60</v>
      </c>
      <c r="BJ3779" s="55" t="str">
        <f t="shared" si="487"/>
        <v>Julho/2022</v>
      </c>
      <c r="BK3779" s="2" t="s">
        <v>52</v>
      </c>
      <c r="BL3779" s="2" t="s">
        <v>1196</v>
      </c>
      <c r="BM3779" s="52" t="s">
        <v>1203</v>
      </c>
      <c r="BN3779" s="51">
        <f t="shared" ref="BN3779:BN3842" si="489">VLOOKUP(BG3779,AC:AQ,VLOOKUP(BM3779,$BP$2:$BQ$16,2,FALSE),FALSE)</f>
        <v>154513.59015970639</v>
      </c>
    </row>
    <row r="3780" spans="59:66" x14ac:dyDescent="0.25">
      <c r="BG3780" s="50" t="str">
        <f t="shared" si="488"/>
        <v>2022AgostoAustrália</v>
      </c>
      <c r="BH3780" s="2">
        <v>2022</v>
      </c>
      <c r="BI3780" s="55" t="s">
        <v>61</v>
      </c>
      <c r="BJ3780" s="55" t="str">
        <f t="shared" ref="BJ3780:BJ3843" si="490">BI3780&amp;"/"&amp;BH3780</f>
        <v>Agosto/2022</v>
      </c>
      <c r="BK3780" s="2" t="s">
        <v>52</v>
      </c>
      <c r="BL3780" s="2" t="s">
        <v>53</v>
      </c>
      <c r="BM3780" s="52" t="s">
        <v>1203</v>
      </c>
      <c r="BN3780" s="51">
        <f t="shared" si="489"/>
        <v>163653.05857286206</v>
      </c>
    </row>
    <row r="3781" spans="59:66" x14ac:dyDescent="0.25">
      <c r="BG3781" s="50" t="str">
        <f t="shared" si="488"/>
        <v>2022AgostoNova Zelândia</v>
      </c>
      <c r="BH3781" s="2">
        <v>2022</v>
      </c>
      <c r="BI3781" s="55" t="s">
        <v>61</v>
      </c>
      <c r="BJ3781" s="55" t="str">
        <f t="shared" si="490"/>
        <v>Agosto/2022</v>
      </c>
      <c r="BK3781" s="2" t="s">
        <v>52</v>
      </c>
      <c r="BL3781" s="2" t="s">
        <v>54</v>
      </c>
      <c r="BM3781" s="52" t="s">
        <v>1203</v>
      </c>
      <c r="BN3781" s="51">
        <f t="shared" si="489"/>
        <v>40913.264643215509</v>
      </c>
    </row>
    <row r="3782" spans="59:66" x14ac:dyDescent="0.25">
      <c r="BG3782" s="50" t="str">
        <f t="shared" si="488"/>
        <v>2022AgostoOutros - Oceania</v>
      </c>
      <c r="BH3782" s="2">
        <v>2022</v>
      </c>
      <c r="BI3782" s="55" t="s">
        <v>61</v>
      </c>
      <c r="BJ3782" s="55" t="str">
        <f t="shared" si="490"/>
        <v>Agosto/2022</v>
      </c>
      <c r="BK3782" s="2" t="s">
        <v>52</v>
      </c>
      <c r="BL3782" s="2" t="s">
        <v>1196</v>
      </c>
      <c r="BM3782" s="52" t="s">
        <v>1203</v>
      </c>
      <c r="BN3782" s="51">
        <f t="shared" si="489"/>
        <v>162569.26348297554</v>
      </c>
    </row>
    <row r="3783" spans="59:66" x14ac:dyDescent="0.25">
      <c r="BG3783" s="50" t="str">
        <f t="shared" si="488"/>
        <v>2022SetembroAustrália</v>
      </c>
      <c r="BH3783" s="2">
        <v>2022</v>
      </c>
      <c r="BI3783" s="55" t="s">
        <v>62</v>
      </c>
      <c r="BJ3783" s="55" t="str">
        <f t="shared" si="490"/>
        <v>Setembro/2022</v>
      </c>
      <c r="BK3783" s="2" t="s">
        <v>52</v>
      </c>
      <c r="BL3783" s="2" t="s">
        <v>53</v>
      </c>
      <c r="BM3783" s="52" t="s">
        <v>1203</v>
      </c>
      <c r="BN3783" s="51">
        <f t="shared" si="489"/>
        <v>171446.71687656105</v>
      </c>
    </row>
    <row r="3784" spans="59:66" x14ac:dyDescent="0.25">
      <c r="BG3784" s="50" t="str">
        <f t="shared" si="488"/>
        <v>2022SetembroNova Zelândia</v>
      </c>
      <c r="BH3784" s="2">
        <v>2022</v>
      </c>
      <c r="BI3784" s="55" t="s">
        <v>62</v>
      </c>
      <c r="BJ3784" s="55" t="str">
        <f t="shared" si="490"/>
        <v>Setembro/2022</v>
      </c>
      <c r="BK3784" s="2" t="s">
        <v>52</v>
      </c>
      <c r="BL3784" s="2" t="s">
        <v>54</v>
      </c>
      <c r="BM3784" s="52" t="s">
        <v>1203</v>
      </c>
      <c r="BN3784" s="51">
        <f t="shared" si="489"/>
        <v>42861.679219140264</v>
      </c>
    </row>
    <row r="3785" spans="59:66" x14ac:dyDescent="0.25">
      <c r="BG3785" s="50" t="str">
        <f t="shared" si="488"/>
        <v>2022SetembroOutros - Oceania</v>
      </c>
      <c r="BH3785" s="2">
        <v>2022</v>
      </c>
      <c r="BI3785" s="55" t="s">
        <v>62</v>
      </c>
      <c r="BJ3785" s="55" t="str">
        <f t="shared" si="490"/>
        <v>Setembro/2022</v>
      </c>
      <c r="BK3785" s="2" t="s">
        <v>52</v>
      </c>
      <c r="BL3785" s="2" t="s">
        <v>1196</v>
      </c>
      <c r="BM3785" s="52" t="s">
        <v>1203</v>
      </c>
      <c r="BN3785" s="51">
        <f t="shared" si="489"/>
        <v>170627.70389785137</v>
      </c>
    </row>
    <row r="3786" spans="59:66" x14ac:dyDescent="0.25">
      <c r="BG3786" s="50" t="str">
        <f t="shared" si="488"/>
        <v>2022OutubroAustrália</v>
      </c>
      <c r="BH3786" s="2">
        <v>2022</v>
      </c>
      <c r="BI3786" s="55" t="s">
        <v>63</v>
      </c>
      <c r="BJ3786" s="55" t="str">
        <f t="shared" si="490"/>
        <v>Outubro/2022</v>
      </c>
      <c r="BK3786" s="2" t="s">
        <v>52</v>
      </c>
      <c r="BL3786" s="2" t="s">
        <v>53</v>
      </c>
      <c r="BM3786" s="52" t="s">
        <v>1203</v>
      </c>
      <c r="BN3786" s="51">
        <f t="shared" si="489"/>
        <v>179238.41082853934</v>
      </c>
    </row>
    <row r="3787" spans="59:66" x14ac:dyDescent="0.25">
      <c r="BG3787" s="50" t="str">
        <f t="shared" si="488"/>
        <v>2022OutubroNova Zelândia</v>
      </c>
      <c r="BH3787" s="2">
        <v>2022</v>
      </c>
      <c r="BI3787" s="55" t="s">
        <v>63</v>
      </c>
      <c r="BJ3787" s="55" t="str">
        <f t="shared" si="490"/>
        <v>Outubro/2022</v>
      </c>
      <c r="BK3787" s="2" t="s">
        <v>52</v>
      </c>
      <c r="BL3787" s="2" t="s">
        <v>54</v>
      </c>
      <c r="BM3787" s="52" t="s">
        <v>1203</v>
      </c>
      <c r="BN3787" s="51">
        <f t="shared" si="489"/>
        <v>44809.602707134836</v>
      </c>
    </row>
    <row r="3788" spans="59:66" x14ac:dyDescent="0.25">
      <c r="BG3788" s="50" t="str">
        <f t="shared" si="488"/>
        <v>2022OutubroOutros - Oceania</v>
      </c>
      <c r="BH3788" s="2">
        <v>2022</v>
      </c>
      <c r="BI3788" s="55" t="s">
        <v>63</v>
      </c>
      <c r="BJ3788" s="55" t="str">
        <f t="shared" si="490"/>
        <v>Outubro/2022</v>
      </c>
      <c r="BK3788" s="2" t="s">
        <v>52</v>
      </c>
      <c r="BL3788" s="2" t="s">
        <v>1196</v>
      </c>
      <c r="BM3788" s="52" t="s">
        <v>1203</v>
      </c>
      <c r="BN3788" s="51">
        <f t="shared" si="489"/>
        <v>178688.59975237813</v>
      </c>
    </row>
    <row r="3789" spans="59:66" x14ac:dyDescent="0.25">
      <c r="BG3789" s="50" t="str">
        <f t="shared" si="488"/>
        <v>2022NovembroAustrália</v>
      </c>
      <c r="BH3789" s="2">
        <v>2022</v>
      </c>
      <c r="BI3789" s="55" t="s">
        <v>64</v>
      </c>
      <c r="BJ3789" s="55" t="str">
        <f t="shared" si="490"/>
        <v>Novembro/2022</v>
      </c>
      <c r="BK3789" s="2" t="s">
        <v>52</v>
      </c>
      <c r="BL3789" s="2" t="s">
        <v>53</v>
      </c>
      <c r="BM3789" s="52" t="s">
        <v>1203</v>
      </c>
      <c r="BN3789" s="51">
        <f t="shared" si="489"/>
        <v>187028.3536643454</v>
      </c>
    </row>
    <row r="3790" spans="59:66" x14ac:dyDescent="0.25">
      <c r="BG3790" s="50" t="str">
        <f t="shared" si="488"/>
        <v>2022NovembroNova Zelândia</v>
      </c>
      <c r="BH3790" s="2">
        <v>2022</v>
      </c>
      <c r="BI3790" s="55" t="s">
        <v>64</v>
      </c>
      <c r="BJ3790" s="55" t="str">
        <f t="shared" si="490"/>
        <v>Novembro/2022</v>
      </c>
      <c r="BK3790" s="2" t="s">
        <v>52</v>
      </c>
      <c r="BL3790" s="2" t="s">
        <v>54</v>
      </c>
      <c r="BM3790" s="52" t="s">
        <v>1203</v>
      </c>
      <c r="BN3790" s="51">
        <f t="shared" si="489"/>
        <v>46757.088416086357</v>
      </c>
    </row>
    <row r="3791" spans="59:66" x14ac:dyDescent="0.25">
      <c r="BG3791" s="50" t="str">
        <f t="shared" si="488"/>
        <v>2022NovembroOutros - Oceania</v>
      </c>
      <c r="BH3791" s="2">
        <v>2022</v>
      </c>
      <c r="BI3791" s="55" t="s">
        <v>64</v>
      </c>
      <c r="BJ3791" s="55" t="str">
        <f t="shared" si="490"/>
        <v>Novembro/2022</v>
      </c>
      <c r="BK3791" s="2" t="s">
        <v>52</v>
      </c>
      <c r="BL3791" s="2" t="s">
        <v>1196</v>
      </c>
      <c r="BM3791" s="52" t="s">
        <v>1203</v>
      </c>
      <c r="BN3791" s="51">
        <f t="shared" si="489"/>
        <v>186751.68450212004</v>
      </c>
    </row>
    <row r="3792" spans="59:66" x14ac:dyDescent="0.25">
      <c r="BG3792" s="50" t="str">
        <f t="shared" si="488"/>
        <v>2022DezembroAustrália</v>
      </c>
      <c r="BH3792" s="2">
        <v>2022</v>
      </c>
      <c r="BI3792" s="55" t="s">
        <v>65</v>
      </c>
      <c r="BJ3792" s="55" t="str">
        <f t="shared" si="490"/>
        <v>Dezembro/2022</v>
      </c>
      <c r="BK3792" s="2" t="s">
        <v>52</v>
      </c>
      <c r="BL3792" s="2" t="s">
        <v>53</v>
      </c>
      <c r="BM3792" s="52" t="s">
        <v>1203</v>
      </c>
      <c r="BN3792" s="51">
        <f t="shared" si="489"/>
        <v>194816.72883424506</v>
      </c>
    </row>
    <row r="3793" spans="59:66" x14ac:dyDescent="0.25">
      <c r="BG3793" s="50" t="str">
        <f t="shared" si="488"/>
        <v>2022DezembroNova Zelândia</v>
      </c>
      <c r="BH3793" s="2">
        <v>2022</v>
      </c>
      <c r="BI3793" s="55" t="s">
        <v>65</v>
      </c>
      <c r="BJ3793" s="55" t="str">
        <f t="shared" si="490"/>
        <v>Dezembro/2022</v>
      </c>
      <c r="BK3793" s="2" t="s">
        <v>52</v>
      </c>
      <c r="BL3793" s="2" t="s">
        <v>54</v>
      </c>
      <c r="BM3793" s="52" t="s">
        <v>1203</v>
      </c>
      <c r="BN3793" s="51">
        <f t="shared" si="489"/>
        <v>48704.182208561258</v>
      </c>
    </row>
    <row r="3794" spans="59:66" x14ac:dyDescent="0.25">
      <c r="BG3794" s="50" t="str">
        <f t="shared" si="488"/>
        <v>2022DezembroOutros - Oceania</v>
      </c>
      <c r="BH3794" s="2">
        <v>2022</v>
      </c>
      <c r="BI3794" s="55" t="s">
        <v>65</v>
      </c>
      <c r="BJ3794" s="55" t="str">
        <f t="shared" si="490"/>
        <v>Dezembro/2022</v>
      </c>
      <c r="BK3794" s="2" t="s">
        <v>52</v>
      </c>
      <c r="BL3794" s="2" t="s">
        <v>1196</v>
      </c>
      <c r="BM3794" s="52" t="s">
        <v>1203</v>
      </c>
      <c r="BN3794" s="51">
        <f t="shared" si="489"/>
        <v>194816.72883424503</v>
      </c>
    </row>
    <row r="3795" spans="59:66" x14ac:dyDescent="0.25">
      <c r="BG3795" s="50" t="str">
        <f t="shared" si="488"/>
        <v>2022JaneiroAustrália</v>
      </c>
      <c r="BH3795" s="2">
        <v>2022</v>
      </c>
      <c r="BI3795" s="55" t="s">
        <v>16</v>
      </c>
      <c r="BJ3795" s="55" t="str">
        <f t="shared" si="490"/>
        <v>Janeiro/2022</v>
      </c>
      <c r="BK3795" s="2" t="s">
        <v>52</v>
      </c>
      <c r="BL3795" s="2" t="s">
        <v>53</v>
      </c>
      <c r="BM3795" s="52" t="s">
        <v>1200</v>
      </c>
      <c r="BN3795" s="51">
        <f t="shared" si="489"/>
        <v>2486409.8522900604</v>
      </c>
    </row>
    <row r="3796" spans="59:66" x14ac:dyDescent="0.25">
      <c r="BG3796" s="50" t="str">
        <f t="shared" si="488"/>
        <v>2022JaneiroNova Zelândia</v>
      </c>
      <c r="BH3796" s="2">
        <v>2022</v>
      </c>
      <c r="BI3796" s="55" t="s">
        <v>16</v>
      </c>
      <c r="BJ3796" s="55" t="str">
        <f t="shared" si="490"/>
        <v>Janeiro/2022</v>
      </c>
      <c r="BK3796" s="2" t="s">
        <v>52</v>
      </c>
      <c r="BL3796" s="2" t="s">
        <v>54</v>
      </c>
      <c r="BM3796" s="52" t="s">
        <v>1200</v>
      </c>
      <c r="BN3796" s="51">
        <f t="shared" si="489"/>
        <v>1243085.5822911239</v>
      </c>
    </row>
    <row r="3797" spans="59:66" x14ac:dyDescent="0.25">
      <c r="BG3797" s="50" t="str">
        <f t="shared" si="488"/>
        <v>2022JaneiroOutros - Oceania</v>
      </c>
      <c r="BH3797" s="2">
        <v>2022</v>
      </c>
      <c r="BI3797" s="55" t="s">
        <v>16</v>
      </c>
      <c r="BJ3797" s="55" t="str">
        <f t="shared" si="490"/>
        <v>Janeiro/2022</v>
      </c>
      <c r="BK3797" s="2" t="s">
        <v>52</v>
      </c>
      <c r="BL3797" s="2" t="s">
        <v>1196</v>
      </c>
      <c r="BM3797" s="52" t="s">
        <v>1200</v>
      </c>
      <c r="BN3797" s="51">
        <f t="shared" si="489"/>
        <v>2908322.1278844103</v>
      </c>
    </row>
    <row r="3798" spans="59:66" x14ac:dyDescent="0.25">
      <c r="BG3798" s="50" t="str">
        <f t="shared" si="488"/>
        <v>2022FevereiroAustrália</v>
      </c>
      <c r="BH3798" s="2">
        <v>2022</v>
      </c>
      <c r="BI3798" s="55" t="s">
        <v>55</v>
      </c>
      <c r="BJ3798" s="55" t="str">
        <f t="shared" si="490"/>
        <v>Fevereiro/2022</v>
      </c>
      <c r="BK3798" s="2" t="s">
        <v>52</v>
      </c>
      <c r="BL3798" s="2" t="s">
        <v>53</v>
      </c>
      <c r="BM3798" s="52" t="s">
        <v>1200</v>
      </c>
      <c r="BN3798" s="51">
        <f t="shared" si="489"/>
        <v>2283837.7905094437</v>
      </c>
    </row>
    <row r="3799" spans="59:66" x14ac:dyDescent="0.25">
      <c r="BG3799" s="50" t="str">
        <f t="shared" si="488"/>
        <v>2022FevereiroNova Zelândia</v>
      </c>
      <c r="BH3799" s="2">
        <v>2022</v>
      </c>
      <c r="BI3799" s="55" t="s">
        <v>55</v>
      </c>
      <c r="BJ3799" s="55" t="str">
        <f t="shared" si="490"/>
        <v>Fevereiro/2022</v>
      </c>
      <c r="BK3799" s="2" t="s">
        <v>52</v>
      </c>
      <c r="BL3799" s="2" t="s">
        <v>54</v>
      </c>
      <c r="BM3799" s="52" t="s">
        <v>1200</v>
      </c>
      <c r="BN3799" s="51">
        <f t="shared" si="489"/>
        <v>1142038.0561537365</v>
      </c>
    </row>
    <row r="3800" spans="59:66" x14ac:dyDescent="0.25">
      <c r="BG3800" s="50" t="str">
        <f t="shared" si="488"/>
        <v>2022FevereiroOutros - Oceania</v>
      </c>
      <c r="BH3800" s="2">
        <v>2022</v>
      </c>
      <c r="BI3800" s="55" t="s">
        <v>55</v>
      </c>
      <c r="BJ3800" s="55" t="str">
        <f t="shared" si="490"/>
        <v>Fevereiro/2022</v>
      </c>
      <c r="BK3800" s="2" t="s">
        <v>52</v>
      </c>
      <c r="BL3800" s="2" t="s">
        <v>1196</v>
      </c>
      <c r="BM3800" s="52" t="s">
        <v>1200</v>
      </c>
      <c r="BN3800" s="51">
        <f t="shared" si="489"/>
        <v>2681120.227823359</v>
      </c>
    </row>
    <row r="3801" spans="59:66" x14ac:dyDescent="0.25">
      <c r="BG3801" s="50" t="str">
        <f t="shared" si="488"/>
        <v>2022MarçoAustrália</v>
      </c>
      <c r="BH3801" s="2">
        <v>2022</v>
      </c>
      <c r="BI3801" s="55" t="s">
        <v>56</v>
      </c>
      <c r="BJ3801" s="55" t="str">
        <f t="shared" si="490"/>
        <v>Março/2022</v>
      </c>
      <c r="BK3801" s="2" t="s">
        <v>52</v>
      </c>
      <c r="BL3801" s="2" t="s">
        <v>53</v>
      </c>
      <c r="BM3801" s="52" t="s">
        <v>1200</v>
      </c>
      <c r="BN3801" s="51">
        <f t="shared" si="489"/>
        <v>2479017.3663207991</v>
      </c>
    </row>
    <row r="3802" spans="59:66" x14ac:dyDescent="0.25">
      <c r="BG3802" s="50" t="str">
        <f t="shared" si="488"/>
        <v>2022MarçoNova Zelândia</v>
      </c>
      <c r="BH3802" s="2">
        <v>2022</v>
      </c>
      <c r="BI3802" s="55" t="s">
        <v>56</v>
      </c>
      <c r="BJ3802" s="55" t="str">
        <f t="shared" si="490"/>
        <v>Março/2022</v>
      </c>
      <c r="BK3802" s="2" t="s">
        <v>52</v>
      </c>
      <c r="BL3802" s="2" t="s">
        <v>54</v>
      </c>
      <c r="BM3802" s="52" t="s">
        <v>1200</v>
      </c>
      <c r="BN3802" s="51">
        <f t="shared" si="489"/>
        <v>1239389.6941344647</v>
      </c>
    </row>
    <row r="3803" spans="59:66" x14ac:dyDescent="0.25">
      <c r="BG3803" s="50" t="str">
        <f t="shared" si="488"/>
        <v>2022MarçoOutros - Oceania</v>
      </c>
      <c r="BH3803" s="2">
        <v>2022</v>
      </c>
      <c r="BI3803" s="55" t="s">
        <v>56</v>
      </c>
      <c r="BJ3803" s="55" t="str">
        <f t="shared" si="490"/>
        <v>Março/2022</v>
      </c>
      <c r="BK3803" s="2" t="s">
        <v>52</v>
      </c>
      <c r="BL3803" s="2" t="s">
        <v>1196</v>
      </c>
      <c r="BM3803" s="52" t="s">
        <v>1200</v>
      </c>
      <c r="BN3803" s="51">
        <f t="shared" si="489"/>
        <v>2919410.5020103306</v>
      </c>
    </row>
    <row r="3804" spans="59:66" x14ac:dyDescent="0.25">
      <c r="BG3804" s="50" t="str">
        <f t="shared" si="488"/>
        <v>2022AbrilAustrália</v>
      </c>
      <c r="BH3804" s="2">
        <v>2022</v>
      </c>
      <c r="BI3804" s="55" t="s">
        <v>57</v>
      </c>
      <c r="BJ3804" s="55" t="str">
        <f t="shared" si="490"/>
        <v>Abril/2022</v>
      </c>
      <c r="BK3804" s="2" t="s">
        <v>52</v>
      </c>
      <c r="BL3804" s="2" t="s">
        <v>53</v>
      </c>
      <c r="BM3804" s="52" t="s">
        <v>1200</v>
      </c>
      <c r="BN3804" s="51">
        <f t="shared" si="489"/>
        <v>2673884.3588539441</v>
      </c>
    </row>
    <row r="3805" spans="59:66" x14ac:dyDescent="0.25">
      <c r="BG3805" s="50" t="str">
        <f t="shared" si="488"/>
        <v>2022AbrilNova Zelândia</v>
      </c>
      <c r="BH3805" s="2">
        <v>2022</v>
      </c>
      <c r="BI3805" s="55" t="s">
        <v>57</v>
      </c>
      <c r="BJ3805" s="55" t="str">
        <f t="shared" si="490"/>
        <v>Abril/2022</v>
      </c>
      <c r="BK3805" s="2" t="s">
        <v>52</v>
      </c>
      <c r="BL3805" s="2" t="s">
        <v>54</v>
      </c>
      <c r="BM3805" s="52" t="s">
        <v>1200</v>
      </c>
      <c r="BN3805" s="51">
        <f t="shared" si="489"/>
        <v>1336942.1794269721</v>
      </c>
    </row>
    <row r="3806" spans="59:66" x14ac:dyDescent="0.25">
      <c r="BG3806" s="50" t="str">
        <f t="shared" si="488"/>
        <v>2022AbrilOutros - Oceania</v>
      </c>
      <c r="BH3806" s="2">
        <v>2022</v>
      </c>
      <c r="BI3806" s="55" t="s">
        <v>57</v>
      </c>
      <c r="BJ3806" s="55" t="str">
        <f t="shared" si="490"/>
        <v>Abril/2022</v>
      </c>
      <c r="BK3806" s="2" t="s">
        <v>52</v>
      </c>
      <c r="BL3806" s="2" t="s">
        <v>1196</v>
      </c>
      <c r="BM3806" s="52" t="s">
        <v>1200</v>
      </c>
      <c r="BN3806" s="51">
        <f t="shared" si="489"/>
        <v>3158131.1325046597</v>
      </c>
    </row>
    <row r="3807" spans="59:66" x14ac:dyDescent="0.25">
      <c r="BG3807" s="50" t="str">
        <f t="shared" si="488"/>
        <v>2022MaioAustrália</v>
      </c>
      <c r="BH3807" s="2">
        <v>2022</v>
      </c>
      <c r="BI3807" s="55" t="s">
        <v>58</v>
      </c>
      <c r="BJ3807" s="55" t="str">
        <f t="shared" si="490"/>
        <v>Maio/2022</v>
      </c>
      <c r="BK3807" s="2" t="s">
        <v>52</v>
      </c>
      <c r="BL3807" s="2" t="s">
        <v>53</v>
      </c>
      <c r="BM3807" s="52" t="s">
        <v>1200</v>
      </c>
      <c r="BN3807" s="51">
        <f t="shared" si="489"/>
        <v>2868584.7429350363</v>
      </c>
    </row>
    <row r="3808" spans="59:66" x14ac:dyDescent="0.25">
      <c r="BG3808" s="50" t="str">
        <f t="shared" si="488"/>
        <v>2022MaioNova Zelândia</v>
      </c>
      <c r="BH3808" s="2">
        <v>2022</v>
      </c>
      <c r="BI3808" s="55" t="s">
        <v>58</v>
      </c>
      <c r="BJ3808" s="55" t="str">
        <f t="shared" si="490"/>
        <v>Maio/2022</v>
      </c>
      <c r="BK3808" s="2" t="s">
        <v>52</v>
      </c>
      <c r="BL3808" s="2" t="s">
        <v>54</v>
      </c>
      <c r="BM3808" s="52" t="s">
        <v>1200</v>
      </c>
      <c r="BN3808" s="51">
        <f t="shared" si="489"/>
        <v>1434411.0748004215</v>
      </c>
    </row>
    <row r="3809" spans="59:66" x14ac:dyDescent="0.25">
      <c r="BG3809" s="50" t="str">
        <f t="shared" si="488"/>
        <v>2022MaioOutros - Oceania</v>
      </c>
      <c r="BH3809" s="2">
        <v>2022</v>
      </c>
      <c r="BI3809" s="55" t="s">
        <v>58</v>
      </c>
      <c r="BJ3809" s="55" t="str">
        <f t="shared" si="490"/>
        <v>Maio/2022</v>
      </c>
      <c r="BK3809" s="2" t="s">
        <v>52</v>
      </c>
      <c r="BL3809" s="2" t="s">
        <v>1196</v>
      </c>
      <c r="BM3809" s="52" t="s">
        <v>1200</v>
      </c>
      <c r="BN3809" s="51">
        <f t="shared" si="489"/>
        <v>3397101.9613700993</v>
      </c>
    </row>
    <row r="3810" spans="59:66" x14ac:dyDescent="0.25">
      <c r="BG3810" s="50" t="str">
        <f t="shared" si="488"/>
        <v>2022JunhoAustrália</v>
      </c>
      <c r="BH3810" s="2">
        <v>2022</v>
      </c>
      <c r="BI3810" s="55" t="s">
        <v>59</v>
      </c>
      <c r="BJ3810" s="55" t="str">
        <f t="shared" si="490"/>
        <v>Junho/2022</v>
      </c>
      <c r="BK3810" s="2" t="s">
        <v>52</v>
      </c>
      <c r="BL3810" s="2" t="s">
        <v>53</v>
      </c>
      <c r="BM3810" s="52" t="s">
        <v>1200</v>
      </c>
      <c r="BN3810" s="51">
        <f t="shared" si="489"/>
        <v>3063259.1786578665</v>
      </c>
    </row>
    <row r="3811" spans="59:66" x14ac:dyDescent="0.25">
      <c r="BG3811" s="50" t="str">
        <f t="shared" si="488"/>
        <v>2022JunhoNova Zelândia</v>
      </c>
      <c r="BH3811" s="2">
        <v>2022</v>
      </c>
      <c r="BI3811" s="55" t="s">
        <v>59</v>
      </c>
      <c r="BJ3811" s="55" t="str">
        <f t="shared" si="490"/>
        <v>Junho/2022</v>
      </c>
      <c r="BK3811" s="2" t="s">
        <v>52</v>
      </c>
      <c r="BL3811" s="2" t="s">
        <v>54</v>
      </c>
      <c r="BM3811" s="52" t="s">
        <v>1200</v>
      </c>
      <c r="BN3811" s="51">
        <f t="shared" si="489"/>
        <v>1531511.014614268</v>
      </c>
    </row>
    <row r="3812" spans="59:66" x14ac:dyDescent="0.25">
      <c r="BG3812" s="50" t="str">
        <f t="shared" si="488"/>
        <v>2022JunhoOutros - Oceania</v>
      </c>
      <c r="BH3812" s="2">
        <v>2022</v>
      </c>
      <c r="BI3812" s="55" t="s">
        <v>59</v>
      </c>
      <c r="BJ3812" s="55" t="str">
        <f t="shared" si="490"/>
        <v>Junho/2022</v>
      </c>
      <c r="BK3812" s="2" t="s">
        <v>52</v>
      </c>
      <c r="BL3812" s="2" t="s">
        <v>1196</v>
      </c>
      <c r="BM3812" s="52" t="s">
        <v>1200</v>
      </c>
      <c r="BN3812" s="51">
        <f t="shared" si="489"/>
        <v>3636149.0738124801</v>
      </c>
    </row>
    <row r="3813" spans="59:66" x14ac:dyDescent="0.25">
      <c r="BG3813" s="50" t="str">
        <f t="shared" si="488"/>
        <v>2022JulhoAustrália</v>
      </c>
      <c r="BH3813" s="2">
        <v>2022</v>
      </c>
      <c r="BI3813" s="55" t="s">
        <v>60</v>
      </c>
      <c r="BJ3813" s="55" t="str">
        <f t="shared" si="490"/>
        <v>Julho/2022</v>
      </c>
      <c r="BK3813" s="2" t="s">
        <v>52</v>
      </c>
      <c r="BL3813" s="2" t="s">
        <v>53</v>
      </c>
      <c r="BM3813" s="52" t="s">
        <v>1200</v>
      </c>
      <c r="BN3813" s="51">
        <f t="shared" si="489"/>
        <v>3257688.7421376067</v>
      </c>
    </row>
    <row r="3814" spans="59:66" x14ac:dyDescent="0.25">
      <c r="BG3814" s="50" t="str">
        <f t="shared" si="488"/>
        <v>2022JulhoNova Zelândia</v>
      </c>
      <c r="BH3814" s="2">
        <v>2022</v>
      </c>
      <c r="BI3814" s="55" t="s">
        <v>60</v>
      </c>
      <c r="BJ3814" s="55" t="str">
        <f t="shared" si="490"/>
        <v>Julho/2022</v>
      </c>
      <c r="BK3814" s="2" t="s">
        <v>52</v>
      </c>
      <c r="BL3814" s="2" t="s">
        <v>54</v>
      </c>
      <c r="BM3814" s="52" t="s">
        <v>1200</v>
      </c>
      <c r="BN3814" s="51">
        <f t="shared" si="489"/>
        <v>1628844.3710688031</v>
      </c>
    </row>
    <row r="3815" spans="59:66" x14ac:dyDescent="0.25">
      <c r="BG3815" s="50" t="str">
        <f t="shared" si="488"/>
        <v>2022JulhoOutros - Oceania</v>
      </c>
      <c r="BH3815" s="2">
        <v>2022</v>
      </c>
      <c r="BI3815" s="55" t="s">
        <v>60</v>
      </c>
      <c r="BJ3815" s="55" t="str">
        <f t="shared" si="490"/>
        <v>Julho/2022</v>
      </c>
      <c r="BK3815" s="2" t="s">
        <v>52</v>
      </c>
      <c r="BL3815" s="2" t="s">
        <v>1196</v>
      </c>
      <c r="BM3815" s="52" t="s">
        <v>1200</v>
      </c>
      <c r="BN3815" s="51">
        <f t="shared" si="489"/>
        <v>3875526.2621981855</v>
      </c>
    </row>
    <row r="3816" spans="59:66" x14ac:dyDescent="0.25">
      <c r="BG3816" s="50" t="str">
        <f t="shared" si="488"/>
        <v>2022AgostoAustrália</v>
      </c>
      <c r="BH3816" s="2">
        <v>2022</v>
      </c>
      <c r="BI3816" s="55" t="s">
        <v>61</v>
      </c>
      <c r="BJ3816" s="55" t="str">
        <f t="shared" si="490"/>
        <v>Agosto/2022</v>
      </c>
      <c r="BK3816" s="2" t="s">
        <v>52</v>
      </c>
      <c r="BL3816" s="2" t="s">
        <v>53</v>
      </c>
      <c r="BM3816" s="52" t="s">
        <v>1200</v>
      </c>
      <c r="BN3816" s="51">
        <f t="shared" si="489"/>
        <v>3452007.4962563165</v>
      </c>
    </row>
    <row r="3817" spans="59:66" x14ac:dyDescent="0.25">
      <c r="BG3817" s="50" t="str">
        <f t="shared" si="488"/>
        <v>2022AgostoNova Zelândia</v>
      </c>
      <c r="BH3817" s="2">
        <v>2022</v>
      </c>
      <c r="BI3817" s="55" t="s">
        <v>61</v>
      </c>
      <c r="BJ3817" s="55" t="str">
        <f t="shared" si="490"/>
        <v>Agosto/2022</v>
      </c>
      <c r="BK3817" s="2" t="s">
        <v>52</v>
      </c>
      <c r="BL3817" s="2" t="s">
        <v>54</v>
      </c>
      <c r="BM3817" s="52" t="s">
        <v>1200</v>
      </c>
      <c r="BN3817" s="51">
        <f t="shared" si="489"/>
        <v>1726122.1053761956</v>
      </c>
    </row>
    <row r="3818" spans="59:66" x14ac:dyDescent="0.25">
      <c r="BG3818" s="50" t="str">
        <f t="shared" si="488"/>
        <v>2022AgostoOutros - Oceania</v>
      </c>
      <c r="BH3818" s="2">
        <v>2022</v>
      </c>
      <c r="BI3818" s="55" t="s">
        <v>61</v>
      </c>
      <c r="BJ3818" s="55" t="str">
        <f t="shared" si="490"/>
        <v>Agosto/2022</v>
      </c>
      <c r="BK3818" s="2" t="s">
        <v>52</v>
      </c>
      <c r="BL3818" s="2" t="s">
        <v>1196</v>
      </c>
      <c r="BM3818" s="52" t="s">
        <v>1200</v>
      </c>
      <c r="BN3818" s="51">
        <f t="shared" si="489"/>
        <v>4115069.882092061</v>
      </c>
    </row>
    <row r="3819" spans="59:66" x14ac:dyDescent="0.25">
      <c r="BG3819" s="50" t="str">
        <f t="shared" si="488"/>
        <v>2022SetembroAustrália</v>
      </c>
      <c r="BH3819" s="2">
        <v>2022</v>
      </c>
      <c r="BI3819" s="55" t="s">
        <v>62</v>
      </c>
      <c r="BJ3819" s="55" t="str">
        <f t="shared" si="490"/>
        <v>Setembro/2022</v>
      </c>
      <c r="BK3819" s="2" t="s">
        <v>52</v>
      </c>
      <c r="BL3819" s="2" t="s">
        <v>53</v>
      </c>
      <c r="BM3819" s="52" t="s">
        <v>1200</v>
      </c>
      <c r="BN3819" s="51">
        <f t="shared" si="489"/>
        <v>3646346.6693285052</v>
      </c>
    </row>
    <row r="3820" spans="59:66" x14ac:dyDescent="0.25">
      <c r="BG3820" s="50" t="str">
        <f t="shared" si="488"/>
        <v>2022SetembroNova Zelândia</v>
      </c>
      <c r="BH3820" s="2">
        <v>2022</v>
      </c>
      <c r="BI3820" s="55" t="s">
        <v>62</v>
      </c>
      <c r="BJ3820" s="55" t="str">
        <f t="shared" si="490"/>
        <v>Setembro/2022</v>
      </c>
      <c r="BK3820" s="2" t="s">
        <v>52</v>
      </c>
      <c r="BL3820" s="2" t="s">
        <v>54</v>
      </c>
      <c r="BM3820" s="52" t="s">
        <v>1200</v>
      </c>
      <c r="BN3820" s="51">
        <f t="shared" si="489"/>
        <v>1823055.0773291897</v>
      </c>
    </row>
    <row r="3821" spans="59:66" x14ac:dyDescent="0.25">
      <c r="BG3821" s="50" t="str">
        <f t="shared" si="488"/>
        <v>2022SetembroOutros - Oceania</v>
      </c>
      <c r="BH3821" s="2">
        <v>2022</v>
      </c>
      <c r="BI3821" s="55" t="s">
        <v>62</v>
      </c>
      <c r="BJ3821" s="55" t="str">
        <f t="shared" si="490"/>
        <v>Setembro/2022</v>
      </c>
      <c r="BK3821" s="2" t="s">
        <v>52</v>
      </c>
      <c r="BL3821" s="2" t="s">
        <v>1196</v>
      </c>
      <c r="BM3821" s="52" t="s">
        <v>1200</v>
      </c>
      <c r="BN3821" s="51">
        <f t="shared" si="489"/>
        <v>4354619.2250459353</v>
      </c>
    </row>
    <row r="3822" spans="59:66" x14ac:dyDescent="0.25">
      <c r="BG3822" s="50" t="str">
        <f t="shared" si="488"/>
        <v>2022OutubroAustrália</v>
      </c>
      <c r="BH3822" s="2">
        <v>2022</v>
      </c>
      <c r="BI3822" s="55" t="s">
        <v>63</v>
      </c>
      <c r="BJ3822" s="55" t="str">
        <f t="shared" si="490"/>
        <v>Outubro/2022</v>
      </c>
      <c r="BK3822" s="2" t="s">
        <v>52</v>
      </c>
      <c r="BL3822" s="2" t="s">
        <v>53</v>
      </c>
      <c r="BM3822" s="52" t="s">
        <v>1200</v>
      </c>
      <c r="BN3822" s="51">
        <f t="shared" si="489"/>
        <v>3840480.6735923747</v>
      </c>
    </row>
    <row r="3823" spans="59:66" x14ac:dyDescent="0.25">
      <c r="BG3823" s="50" t="str">
        <f t="shared" si="488"/>
        <v>2022OutubroNova Zelândia</v>
      </c>
      <c r="BH3823" s="2">
        <v>2022</v>
      </c>
      <c r="BI3823" s="55" t="s">
        <v>63</v>
      </c>
      <c r="BJ3823" s="55" t="str">
        <f t="shared" si="490"/>
        <v>Outubro/2022</v>
      </c>
      <c r="BK3823" s="2" t="s">
        <v>52</v>
      </c>
      <c r="BL3823" s="2" t="s">
        <v>54</v>
      </c>
      <c r="BM3823" s="52" t="s">
        <v>1200</v>
      </c>
      <c r="BN3823" s="51">
        <f t="shared" si="489"/>
        <v>1920240.3367961871</v>
      </c>
    </row>
    <row r="3824" spans="59:66" x14ac:dyDescent="0.25">
      <c r="BG3824" s="50" t="str">
        <f t="shared" si="488"/>
        <v>2022OutubroOutros - Oceania</v>
      </c>
      <c r="BH3824" s="2">
        <v>2022</v>
      </c>
      <c r="BI3824" s="55" t="s">
        <v>63</v>
      </c>
      <c r="BJ3824" s="55" t="str">
        <f t="shared" si="490"/>
        <v>Outubro/2022</v>
      </c>
      <c r="BK3824" s="2" t="s">
        <v>52</v>
      </c>
      <c r="BL3824" s="2" t="s">
        <v>1196</v>
      </c>
      <c r="BM3824" s="52" t="s">
        <v>1200</v>
      </c>
      <c r="BN3824" s="51">
        <f t="shared" si="489"/>
        <v>4594440.0696350494</v>
      </c>
    </row>
    <row r="3825" spans="59:66" x14ac:dyDescent="0.25">
      <c r="BG3825" s="50" t="str">
        <f t="shared" si="488"/>
        <v>2022NovembroAustrália</v>
      </c>
      <c r="BH3825" s="2">
        <v>2022</v>
      </c>
      <c r="BI3825" s="55" t="s">
        <v>64</v>
      </c>
      <c r="BJ3825" s="55" t="str">
        <f t="shared" si="490"/>
        <v>Novembro/2022</v>
      </c>
      <c r="BK3825" s="2" t="s">
        <v>52</v>
      </c>
      <c r="BL3825" s="2" t="s">
        <v>53</v>
      </c>
      <c r="BM3825" s="52" t="s">
        <v>1200</v>
      </c>
      <c r="BN3825" s="51">
        <f t="shared" si="489"/>
        <v>4034537.2863774109</v>
      </c>
    </row>
    <row r="3826" spans="59:66" x14ac:dyDescent="0.25">
      <c r="BG3826" s="50" t="str">
        <f t="shared" si="488"/>
        <v>2022NovembroNova Zelândia</v>
      </c>
      <c r="BH3826" s="2">
        <v>2022</v>
      </c>
      <c r="BI3826" s="55" t="s">
        <v>64</v>
      </c>
      <c r="BJ3826" s="55" t="str">
        <f t="shared" si="490"/>
        <v>Novembro/2022</v>
      </c>
      <c r="BK3826" s="2" t="s">
        <v>52</v>
      </c>
      <c r="BL3826" s="2" t="s">
        <v>54</v>
      </c>
      <c r="BM3826" s="52" t="s">
        <v>1200</v>
      </c>
      <c r="BN3826" s="51">
        <f t="shared" si="489"/>
        <v>2017386.7295109669</v>
      </c>
    </row>
    <row r="3827" spans="59:66" x14ac:dyDescent="0.25">
      <c r="BG3827" s="50" t="str">
        <f t="shared" si="488"/>
        <v>2022NovembroOutros - Oceania</v>
      </c>
      <c r="BH3827" s="2">
        <v>2022</v>
      </c>
      <c r="BI3827" s="55" t="s">
        <v>64</v>
      </c>
      <c r="BJ3827" s="55" t="str">
        <f t="shared" si="490"/>
        <v>Novembro/2022</v>
      </c>
      <c r="BK3827" s="2" t="s">
        <v>52</v>
      </c>
      <c r="BL3827" s="2" t="s">
        <v>1196</v>
      </c>
      <c r="BM3827" s="52" t="s">
        <v>1200</v>
      </c>
      <c r="BN3827" s="51">
        <f t="shared" si="489"/>
        <v>4834377.172455213</v>
      </c>
    </row>
    <row r="3828" spans="59:66" x14ac:dyDescent="0.25">
      <c r="BG3828" s="50" t="str">
        <f t="shared" si="488"/>
        <v>2022DezembroAustrália</v>
      </c>
      <c r="BH3828" s="2">
        <v>2022</v>
      </c>
      <c r="BI3828" s="55" t="s">
        <v>65</v>
      </c>
      <c r="BJ3828" s="55" t="str">
        <f t="shared" si="490"/>
        <v>Dezembro/2022</v>
      </c>
      <c r="BK3828" s="2" t="s">
        <v>52</v>
      </c>
      <c r="BL3828" s="2" t="s">
        <v>53</v>
      </c>
      <c r="BM3828" s="52" t="s">
        <v>1200</v>
      </c>
      <c r="BN3828" s="51">
        <f t="shared" si="489"/>
        <v>4228642.6251508603</v>
      </c>
    </row>
    <row r="3829" spans="59:66" x14ac:dyDescent="0.25">
      <c r="BG3829" s="50" t="str">
        <f t="shared" si="488"/>
        <v>2022DezembroNova Zelândia</v>
      </c>
      <c r="BH3829" s="2">
        <v>2022</v>
      </c>
      <c r="BI3829" s="55" t="s">
        <v>65</v>
      </c>
      <c r="BJ3829" s="55" t="str">
        <f t="shared" si="490"/>
        <v>Dezembro/2022</v>
      </c>
      <c r="BK3829" s="2" t="s">
        <v>52</v>
      </c>
      <c r="BL3829" s="2" t="s">
        <v>54</v>
      </c>
      <c r="BM3829" s="52" t="s">
        <v>1200</v>
      </c>
      <c r="BN3829" s="51">
        <f t="shared" si="489"/>
        <v>2114203.3061394989</v>
      </c>
    </row>
    <row r="3830" spans="59:66" x14ac:dyDescent="0.25">
      <c r="BG3830" s="50" t="str">
        <f t="shared" si="488"/>
        <v>2022DezembroOutros - Oceania</v>
      </c>
      <c r="BH3830" s="2">
        <v>2022</v>
      </c>
      <c r="BI3830" s="55" t="s">
        <v>65</v>
      </c>
      <c r="BJ3830" s="55" t="str">
        <f t="shared" si="490"/>
        <v>Dezembro/2022</v>
      </c>
      <c r="BK3830" s="2" t="s">
        <v>52</v>
      </c>
      <c r="BL3830" s="2" t="s">
        <v>1196</v>
      </c>
      <c r="BM3830" s="52" t="s">
        <v>1200</v>
      </c>
      <c r="BN3830" s="51">
        <f t="shared" si="489"/>
        <v>5074276.7450322881</v>
      </c>
    </row>
    <row r="3831" spans="59:66" x14ac:dyDescent="0.25">
      <c r="BG3831" s="50" t="str">
        <f t="shared" si="488"/>
        <v>2022JaneiroAustrália</v>
      </c>
      <c r="BH3831" s="2">
        <v>2022</v>
      </c>
      <c r="BI3831" s="55" t="s">
        <v>16</v>
      </c>
      <c r="BJ3831" s="55" t="str">
        <f t="shared" si="490"/>
        <v>Janeiro/2022</v>
      </c>
      <c r="BK3831" s="2" t="s">
        <v>52</v>
      </c>
      <c r="BL3831" s="2" t="s">
        <v>53</v>
      </c>
      <c r="BM3831" s="52" t="s">
        <v>1199</v>
      </c>
      <c r="BN3831" s="51">
        <f t="shared" si="489"/>
        <v>254829.2133110679</v>
      </c>
    </row>
    <row r="3832" spans="59:66" x14ac:dyDescent="0.25">
      <c r="BG3832" s="50" t="str">
        <f t="shared" si="488"/>
        <v>2022JaneiroNova Zelândia</v>
      </c>
      <c r="BH3832" s="2">
        <v>2022</v>
      </c>
      <c r="BI3832" s="55" t="s">
        <v>16</v>
      </c>
      <c r="BJ3832" s="55" t="str">
        <f t="shared" si="490"/>
        <v>Janeiro/2022</v>
      </c>
      <c r="BK3832" s="2" t="s">
        <v>52</v>
      </c>
      <c r="BL3832" s="2" t="s">
        <v>54</v>
      </c>
      <c r="BM3832" s="52" t="s">
        <v>1199</v>
      </c>
      <c r="BN3832" s="51">
        <f t="shared" si="489"/>
        <v>127414.60665553395</v>
      </c>
    </row>
    <row r="3833" spans="59:66" x14ac:dyDescent="0.25">
      <c r="BG3833" s="50" t="str">
        <f t="shared" si="488"/>
        <v>2022JaneiroOutros - Oceania</v>
      </c>
      <c r="BH3833" s="2">
        <v>2022</v>
      </c>
      <c r="BI3833" s="55" t="s">
        <v>16</v>
      </c>
      <c r="BJ3833" s="55" t="str">
        <f t="shared" si="490"/>
        <v>Janeiro/2022</v>
      </c>
      <c r="BK3833" s="2" t="s">
        <v>52</v>
      </c>
      <c r="BL3833" s="2" t="s">
        <v>1196</v>
      </c>
      <c r="BM3833" s="52" t="s">
        <v>1199</v>
      </c>
      <c r="BN3833" s="51">
        <f t="shared" si="489"/>
        <v>298080.04309322161</v>
      </c>
    </row>
    <row r="3834" spans="59:66" x14ac:dyDescent="0.25">
      <c r="BG3834" s="50" t="str">
        <f t="shared" si="488"/>
        <v>2022FevereiroAustrália</v>
      </c>
      <c r="BH3834" s="2">
        <v>2022</v>
      </c>
      <c r="BI3834" s="55" t="s">
        <v>55</v>
      </c>
      <c r="BJ3834" s="55" t="str">
        <f t="shared" si="490"/>
        <v>Fevereiro/2022</v>
      </c>
      <c r="BK3834" s="2" t="s">
        <v>52</v>
      </c>
      <c r="BL3834" s="2" t="s">
        <v>53</v>
      </c>
      <c r="BM3834" s="52" t="s">
        <v>1199</v>
      </c>
      <c r="BN3834" s="51">
        <f t="shared" si="489"/>
        <v>236256.48670718601</v>
      </c>
    </row>
    <row r="3835" spans="59:66" x14ac:dyDescent="0.25">
      <c r="BG3835" s="50" t="str">
        <f t="shared" si="488"/>
        <v>2022FevereiroNova Zelândia</v>
      </c>
      <c r="BH3835" s="2">
        <v>2022</v>
      </c>
      <c r="BI3835" s="55" t="s">
        <v>55</v>
      </c>
      <c r="BJ3835" s="55" t="str">
        <f t="shared" si="490"/>
        <v>Fevereiro/2022</v>
      </c>
      <c r="BK3835" s="2" t="s">
        <v>52</v>
      </c>
      <c r="BL3835" s="2" t="s">
        <v>54</v>
      </c>
      <c r="BM3835" s="52" t="s">
        <v>1199</v>
      </c>
      <c r="BN3835" s="51">
        <f t="shared" si="489"/>
        <v>118128.24335359303</v>
      </c>
    </row>
    <row r="3836" spans="59:66" x14ac:dyDescent="0.25">
      <c r="BG3836" s="50" t="str">
        <f t="shared" si="488"/>
        <v>2022FevereiroOutros - Oceania</v>
      </c>
      <c r="BH3836" s="2">
        <v>2022</v>
      </c>
      <c r="BI3836" s="55" t="s">
        <v>55</v>
      </c>
      <c r="BJ3836" s="55" t="str">
        <f t="shared" si="490"/>
        <v>Fevereiro/2022</v>
      </c>
      <c r="BK3836" s="2" t="s">
        <v>52</v>
      </c>
      <c r="BL3836" s="2" t="s">
        <v>1196</v>
      </c>
      <c r="BM3836" s="52" t="s">
        <v>1199</v>
      </c>
      <c r="BN3836" s="51">
        <f t="shared" si="489"/>
        <v>277344.57135191408</v>
      </c>
    </row>
    <row r="3837" spans="59:66" x14ac:dyDescent="0.25">
      <c r="BG3837" s="50" t="str">
        <f t="shared" si="488"/>
        <v>2022MarçoAustrália</v>
      </c>
      <c r="BH3837" s="2">
        <v>2022</v>
      </c>
      <c r="BI3837" s="55" t="s">
        <v>56</v>
      </c>
      <c r="BJ3837" s="55" t="str">
        <f t="shared" si="490"/>
        <v>Março/2022</v>
      </c>
      <c r="BK3837" s="2" t="s">
        <v>52</v>
      </c>
      <c r="BL3837" s="2" t="s">
        <v>53</v>
      </c>
      <c r="BM3837" s="52" t="s">
        <v>1199</v>
      </c>
      <c r="BN3837" s="51">
        <f t="shared" si="489"/>
        <v>254071.56614271188</v>
      </c>
    </row>
    <row r="3838" spans="59:66" x14ac:dyDescent="0.25">
      <c r="BG3838" s="50" t="str">
        <f t="shared" si="488"/>
        <v>2022MarçoNova Zelândia</v>
      </c>
      <c r="BH3838" s="2">
        <v>2022</v>
      </c>
      <c r="BI3838" s="55" t="s">
        <v>56</v>
      </c>
      <c r="BJ3838" s="55" t="str">
        <f t="shared" si="490"/>
        <v>Março/2022</v>
      </c>
      <c r="BK3838" s="2" t="s">
        <v>52</v>
      </c>
      <c r="BL3838" s="2" t="s">
        <v>54</v>
      </c>
      <c r="BM3838" s="52" t="s">
        <v>1199</v>
      </c>
      <c r="BN3838" s="51">
        <f t="shared" si="489"/>
        <v>127035.78307135595</v>
      </c>
    </row>
    <row r="3839" spans="59:66" x14ac:dyDescent="0.25">
      <c r="BG3839" s="50" t="str">
        <f t="shared" si="488"/>
        <v>2022MarçoOutros - Oceania</v>
      </c>
      <c r="BH3839" s="2">
        <v>2022</v>
      </c>
      <c r="BI3839" s="55" t="s">
        <v>56</v>
      </c>
      <c r="BJ3839" s="55" t="str">
        <f t="shared" si="490"/>
        <v>Março/2022</v>
      </c>
      <c r="BK3839" s="2" t="s">
        <v>52</v>
      </c>
      <c r="BL3839" s="2" t="s">
        <v>1196</v>
      </c>
      <c r="BM3839" s="52" t="s">
        <v>1199</v>
      </c>
      <c r="BN3839" s="51">
        <f t="shared" si="489"/>
        <v>299216.51384575566</v>
      </c>
    </row>
    <row r="3840" spans="59:66" x14ac:dyDescent="0.25">
      <c r="BG3840" s="50" t="str">
        <f t="shared" si="488"/>
        <v>2022AbrilAustrália</v>
      </c>
      <c r="BH3840" s="2">
        <v>2022</v>
      </c>
      <c r="BI3840" s="55" t="s">
        <v>57</v>
      </c>
      <c r="BJ3840" s="55" t="str">
        <f t="shared" si="490"/>
        <v>Abril/2022</v>
      </c>
      <c r="BK3840" s="2" t="s">
        <v>52</v>
      </c>
      <c r="BL3840" s="2" t="s">
        <v>53</v>
      </c>
      <c r="BM3840" s="52" t="s">
        <v>1199</v>
      </c>
      <c r="BN3840" s="51">
        <f t="shared" si="489"/>
        <v>271872.65767337178</v>
      </c>
    </row>
    <row r="3841" spans="59:66" x14ac:dyDescent="0.25">
      <c r="BG3841" s="50" t="str">
        <f t="shared" si="488"/>
        <v>2022AbrilNova Zelândia</v>
      </c>
      <c r="BH3841" s="2">
        <v>2022</v>
      </c>
      <c r="BI3841" s="55" t="s">
        <v>57</v>
      </c>
      <c r="BJ3841" s="55" t="str">
        <f t="shared" si="490"/>
        <v>Abril/2022</v>
      </c>
      <c r="BK3841" s="2" t="s">
        <v>52</v>
      </c>
      <c r="BL3841" s="2" t="s">
        <v>54</v>
      </c>
      <c r="BM3841" s="52" t="s">
        <v>1199</v>
      </c>
      <c r="BN3841" s="51">
        <f t="shared" si="489"/>
        <v>135936.32883668589</v>
      </c>
    </row>
    <row r="3842" spans="59:66" x14ac:dyDescent="0.25">
      <c r="BG3842" s="50" t="str">
        <f t="shared" si="488"/>
        <v>2022AbrilOutros - Oceania</v>
      </c>
      <c r="BH3842" s="2">
        <v>2022</v>
      </c>
      <c r="BI3842" s="55" t="s">
        <v>57</v>
      </c>
      <c r="BJ3842" s="55" t="str">
        <f t="shared" si="490"/>
        <v>Abril/2022</v>
      </c>
      <c r="BK3842" s="2" t="s">
        <v>52</v>
      </c>
      <c r="BL3842" s="2" t="s">
        <v>1196</v>
      </c>
      <c r="BM3842" s="52" t="s">
        <v>1199</v>
      </c>
      <c r="BN3842" s="51">
        <f t="shared" si="489"/>
        <v>321109.43819689594</v>
      </c>
    </row>
    <row r="3843" spans="59:66" x14ac:dyDescent="0.25">
      <c r="BG3843" s="50" t="str">
        <f t="shared" ref="BG3843:BG3866" si="491">BH3843&amp;BI3843&amp;BL3843</f>
        <v>2022MaioAustrália</v>
      </c>
      <c r="BH3843" s="2">
        <v>2022</v>
      </c>
      <c r="BI3843" s="55" t="s">
        <v>58</v>
      </c>
      <c r="BJ3843" s="55" t="str">
        <f t="shared" si="490"/>
        <v>Maio/2022</v>
      </c>
      <c r="BK3843" s="2" t="s">
        <v>52</v>
      </c>
      <c r="BL3843" s="2" t="s">
        <v>53</v>
      </c>
      <c r="BM3843" s="52" t="s">
        <v>1199</v>
      </c>
      <c r="BN3843" s="51">
        <f t="shared" ref="BN3843:BN3866" si="492">VLOOKUP(BG3843,AC:AQ,VLOOKUP(BM3843,$BP$2:$BQ$16,2,FALSE),FALSE)</f>
        <v>289661.70079858025</v>
      </c>
    </row>
    <row r="3844" spans="59:66" x14ac:dyDescent="0.25">
      <c r="BG3844" s="50" t="str">
        <f t="shared" si="491"/>
        <v>2022MaioNova Zelândia</v>
      </c>
      <c r="BH3844" s="2">
        <v>2022</v>
      </c>
      <c r="BI3844" s="55" t="s">
        <v>58</v>
      </c>
      <c r="BJ3844" s="55" t="str">
        <f t="shared" ref="BJ3844:BJ3866" si="493">BI3844&amp;"/"&amp;BH3844</f>
        <v>Maio/2022</v>
      </c>
      <c r="BK3844" s="2" t="s">
        <v>52</v>
      </c>
      <c r="BL3844" s="2" t="s">
        <v>54</v>
      </c>
      <c r="BM3844" s="52" t="s">
        <v>1199</v>
      </c>
      <c r="BN3844" s="51">
        <f t="shared" si="492"/>
        <v>144830.85039929012</v>
      </c>
    </row>
    <row r="3845" spans="59:66" x14ac:dyDescent="0.25">
      <c r="BG3845" s="50" t="str">
        <f t="shared" si="491"/>
        <v>2022MaioOutros - Oceania</v>
      </c>
      <c r="BH3845" s="2">
        <v>2022</v>
      </c>
      <c r="BI3845" s="55" t="s">
        <v>58</v>
      </c>
      <c r="BJ3845" s="55" t="str">
        <f t="shared" si="493"/>
        <v>Maio/2022</v>
      </c>
      <c r="BK3845" s="2" t="s">
        <v>52</v>
      </c>
      <c r="BL3845" s="2" t="s">
        <v>1196</v>
      </c>
      <c r="BM3845" s="52" t="s">
        <v>1199</v>
      </c>
      <c r="BN3845" s="51">
        <f t="shared" si="492"/>
        <v>343020.43515621353</v>
      </c>
    </row>
    <row r="3846" spans="59:66" x14ac:dyDescent="0.25">
      <c r="BG3846" s="50" t="str">
        <f t="shared" si="491"/>
        <v>2022JunhoAustrália</v>
      </c>
      <c r="BH3846" s="2">
        <v>2022</v>
      </c>
      <c r="BI3846" s="55" t="s">
        <v>59</v>
      </c>
      <c r="BJ3846" s="55" t="str">
        <f t="shared" si="493"/>
        <v>Junho/2022</v>
      </c>
      <c r="BK3846" s="2" t="s">
        <v>52</v>
      </c>
      <c r="BL3846" s="2" t="s">
        <v>53</v>
      </c>
      <c r="BM3846" s="52" t="s">
        <v>1199</v>
      </c>
      <c r="BN3846" s="51">
        <f t="shared" si="492"/>
        <v>307440.29229496326</v>
      </c>
    </row>
    <row r="3847" spans="59:66" x14ac:dyDescent="0.25">
      <c r="BG3847" s="50" t="str">
        <f t="shared" si="491"/>
        <v>2022JunhoNova Zelândia</v>
      </c>
      <c r="BH3847" s="2">
        <v>2022</v>
      </c>
      <c r="BI3847" s="55" t="s">
        <v>59</v>
      </c>
      <c r="BJ3847" s="55" t="str">
        <f t="shared" si="493"/>
        <v>Junho/2022</v>
      </c>
      <c r="BK3847" s="2" t="s">
        <v>52</v>
      </c>
      <c r="BL3847" s="2" t="s">
        <v>54</v>
      </c>
      <c r="BM3847" s="52" t="s">
        <v>1199</v>
      </c>
      <c r="BN3847" s="51">
        <f t="shared" si="492"/>
        <v>153720.14614748163</v>
      </c>
    </row>
    <row r="3848" spans="59:66" x14ac:dyDescent="0.25">
      <c r="BG3848" s="50" t="str">
        <f t="shared" si="491"/>
        <v>2022JunhoOutros - Oceania</v>
      </c>
      <c r="BH3848" s="2">
        <v>2022</v>
      </c>
      <c r="BI3848" s="55" t="s">
        <v>59</v>
      </c>
      <c r="BJ3848" s="55" t="str">
        <f t="shared" si="493"/>
        <v>Junho/2022</v>
      </c>
      <c r="BK3848" s="2" t="s">
        <v>52</v>
      </c>
      <c r="BL3848" s="2" t="s">
        <v>1196</v>
      </c>
      <c r="BM3848" s="52" t="s">
        <v>1199</v>
      </c>
      <c r="BN3848" s="51">
        <f t="shared" si="492"/>
        <v>364947.10955876927</v>
      </c>
    </row>
    <row r="3849" spans="59:66" x14ac:dyDescent="0.25">
      <c r="BG3849" s="50" t="str">
        <f t="shared" si="491"/>
        <v>2022JulhoAustrália</v>
      </c>
      <c r="BH3849" s="2">
        <v>2022</v>
      </c>
      <c r="BI3849" s="55" t="s">
        <v>60</v>
      </c>
      <c r="BJ3849" s="55" t="str">
        <f t="shared" si="493"/>
        <v>Julho/2022</v>
      </c>
      <c r="BK3849" s="2" t="s">
        <v>52</v>
      </c>
      <c r="BL3849" s="2" t="s">
        <v>53</v>
      </c>
      <c r="BM3849" s="52" t="s">
        <v>1199</v>
      </c>
      <c r="BN3849" s="51">
        <f t="shared" si="492"/>
        <v>325209.75871541008</v>
      </c>
    </row>
    <row r="3850" spans="59:66" x14ac:dyDescent="0.25">
      <c r="BG3850" s="50" t="str">
        <f t="shared" si="491"/>
        <v>2022JulhoNova Zelândia</v>
      </c>
      <c r="BH3850" s="2">
        <v>2022</v>
      </c>
      <c r="BI3850" s="55" t="s">
        <v>60</v>
      </c>
      <c r="BJ3850" s="55" t="str">
        <f t="shared" si="493"/>
        <v>Julho/2022</v>
      </c>
      <c r="BK3850" s="2" t="s">
        <v>52</v>
      </c>
      <c r="BL3850" s="2" t="s">
        <v>54</v>
      </c>
      <c r="BM3850" s="52" t="s">
        <v>1199</v>
      </c>
      <c r="BN3850" s="51">
        <f t="shared" si="492"/>
        <v>162604.87935770504</v>
      </c>
    </row>
    <row r="3851" spans="59:66" x14ac:dyDescent="0.25">
      <c r="BG3851" s="50" t="str">
        <f t="shared" si="491"/>
        <v>2022JulhoOutros - Oceania</v>
      </c>
      <c r="BH3851" s="2">
        <v>2022</v>
      </c>
      <c r="BI3851" s="55" t="s">
        <v>60</v>
      </c>
      <c r="BJ3851" s="55" t="str">
        <f t="shared" si="493"/>
        <v>Julho/2022</v>
      </c>
      <c r="BK3851" s="2" t="s">
        <v>52</v>
      </c>
      <c r="BL3851" s="2" t="s">
        <v>1196</v>
      </c>
      <c r="BM3851" s="52" t="s">
        <v>1199</v>
      </c>
      <c r="BN3851" s="51">
        <f t="shared" si="492"/>
        <v>386887.47157522914</v>
      </c>
    </row>
    <row r="3852" spans="59:66" x14ac:dyDescent="0.25">
      <c r="BG3852" s="50" t="str">
        <f t="shared" si="491"/>
        <v>2022AgostoAustrália</v>
      </c>
      <c r="BH3852" s="2">
        <v>2022</v>
      </c>
      <c r="BI3852" s="55" t="s">
        <v>61</v>
      </c>
      <c r="BJ3852" s="55" t="str">
        <f t="shared" si="493"/>
        <v>Agosto/2022</v>
      </c>
      <c r="BK3852" s="2" t="s">
        <v>52</v>
      </c>
      <c r="BL3852" s="2" t="s">
        <v>53</v>
      </c>
      <c r="BM3852" s="52" t="s">
        <v>1199</v>
      </c>
      <c r="BN3852" s="51">
        <f t="shared" si="492"/>
        <v>342971.21123152936</v>
      </c>
    </row>
    <row r="3853" spans="59:66" x14ac:dyDescent="0.25">
      <c r="BG3853" s="50" t="str">
        <f t="shared" si="491"/>
        <v>2022AgostoNova Zelândia</v>
      </c>
      <c r="BH3853" s="2">
        <v>2022</v>
      </c>
      <c r="BI3853" s="55" t="s">
        <v>61</v>
      </c>
      <c r="BJ3853" s="55" t="str">
        <f t="shared" si="493"/>
        <v>Agosto/2022</v>
      </c>
      <c r="BK3853" s="2" t="s">
        <v>52</v>
      </c>
      <c r="BL3853" s="2" t="s">
        <v>54</v>
      </c>
      <c r="BM3853" s="52" t="s">
        <v>1199</v>
      </c>
      <c r="BN3853" s="51">
        <f t="shared" si="492"/>
        <v>171485.60561576465</v>
      </c>
    </row>
    <row r="3854" spans="59:66" x14ac:dyDescent="0.25">
      <c r="BG3854" s="50" t="str">
        <f t="shared" si="491"/>
        <v>2022AgostoOutros - Oceania</v>
      </c>
      <c r="BH3854" s="2">
        <v>2022</v>
      </c>
      <c r="BI3854" s="55" t="s">
        <v>61</v>
      </c>
      <c r="BJ3854" s="55" t="str">
        <f t="shared" si="493"/>
        <v>Agosto/2022</v>
      </c>
      <c r="BK3854" s="2" t="s">
        <v>52</v>
      </c>
      <c r="BL3854" s="2" t="s">
        <v>1196</v>
      </c>
      <c r="BM3854" s="52" t="s">
        <v>1199</v>
      </c>
      <c r="BN3854" s="51">
        <f t="shared" si="492"/>
        <v>408839.85444818053</v>
      </c>
    </row>
    <row r="3855" spans="59:66" x14ac:dyDescent="0.25">
      <c r="BG3855" s="50" t="str">
        <f t="shared" si="491"/>
        <v>2022SetembroAustrália</v>
      </c>
      <c r="BH3855" s="2">
        <v>2022</v>
      </c>
      <c r="BI3855" s="55" t="s">
        <v>62</v>
      </c>
      <c r="BJ3855" s="55" t="str">
        <f t="shared" si="493"/>
        <v>Setembro/2022</v>
      </c>
      <c r="BK3855" s="2" t="s">
        <v>52</v>
      </c>
      <c r="BL3855" s="2" t="s">
        <v>53</v>
      </c>
      <c r="BM3855" s="52" t="s">
        <v>1199</v>
      </c>
      <c r="BN3855" s="51">
        <f t="shared" si="492"/>
        <v>360725.5876406359</v>
      </c>
    </row>
    <row r="3856" spans="59:66" x14ac:dyDescent="0.25">
      <c r="BG3856" s="50" t="str">
        <f t="shared" si="491"/>
        <v>2022SetembroNova Zelândia</v>
      </c>
      <c r="BH3856" s="2">
        <v>2022</v>
      </c>
      <c r="BI3856" s="55" t="s">
        <v>62</v>
      </c>
      <c r="BJ3856" s="55" t="str">
        <f t="shared" si="493"/>
        <v>Setembro/2022</v>
      </c>
      <c r="BK3856" s="2" t="s">
        <v>52</v>
      </c>
      <c r="BL3856" s="2" t="s">
        <v>54</v>
      </c>
      <c r="BM3856" s="52" t="s">
        <v>1199</v>
      </c>
      <c r="BN3856" s="51">
        <f t="shared" si="492"/>
        <v>180362.79382031798</v>
      </c>
    </row>
    <row r="3857" spans="59:66" x14ac:dyDescent="0.25">
      <c r="BG3857" s="50" t="str">
        <f t="shared" si="491"/>
        <v>2022SetembroOutros - Oceania</v>
      </c>
      <c r="BH3857" s="2">
        <v>2022</v>
      </c>
      <c r="BI3857" s="55" t="s">
        <v>62</v>
      </c>
      <c r="BJ3857" s="55" t="str">
        <f t="shared" si="493"/>
        <v>Setembro/2022</v>
      </c>
      <c r="BK3857" s="2" t="s">
        <v>52</v>
      </c>
      <c r="BL3857" s="2" t="s">
        <v>1196</v>
      </c>
      <c r="BM3857" s="52" t="s">
        <v>1199</v>
      </c>
      <c r="BN3857" s="51">
        <f t="shared" si="492"/>
        <v>430802.85148165113</v>
      </c>
    </row>
    <row r="3858" spans="59:66" x14ac:dyDescent="0.25">
      <c r="BG3858" s="50" t="str">
        <f t="shared" si="491"/>
        <v>2022OutubroAustrália</v>
      </c>
      <c r="BH3858" s="2">
        <v>2022</v>
      </c>
      <c r="BI3858" s="55" t="s">
        <v>63</v>
      </c>
      <c r="BJ3858" s="55" t="str">
        <f t="shared" si="493"/>
        <v>Outubro/2022</v>
      </c>
      <c r="BK3858" s="2" t="s">
        <v>52</v>
      </c>
      <c r="BL3858" s="2" t="s">
        <v>53</v>
      </c>
      <c r="BM3858" s="52" t="s">
        <v>1199</v>
      </c>
      <c r="BN3858" s="51">
        <f t="shared" si="492"/>
        <v>378473.68491041375</v>
      </c>
    </row>
    <row r="3859" spans="59:66" x14ac:dyDescent="0.25">
      <c r="BG3859" s="50" t="str">
        <f t="shared" si="491"/>
        <v>2022OutubroNova Zelândia</v>
      </c>
      <c r="BH3859" s="2">
        <v>2022</v>
      </c>
      <c r="BI3859" s="55" t="s">
        <v>63</v>
      </c>
      <c r="BJ3859" s="55" t="str">
        <f t="shared" si="493"/>
        <v>Outubro/2022</v>
      </c>
      <c r="BK3859" s="2" t="s">
        <v>52</v>
      </c>
      <c r="BL3859" s="2" t="s">
        <v>54</v>
      </c>
      <c r="BM3859" s="52" t="s">
        <v>1199</v>
      </c>
      <c r="BN3859" s="51">
        <f t="shared" si="492"/>
        <v>189236.8424552069</v>
      </c>
    </row>
    <row r="3860" spans="59:66" x14ac:dyDescent="0.25">
      <c r="BG3860" s="50" t="str">
        <f t="shared" si="491"/>
        <v>2022OutubroOutros - Oceania</v>
      </c>
      <c r="BH3860" s="2">
        <v>2022</v>
      </c>
      <c r="BI3860" s="55" t="s">
        <v>63</v>
      </c>
      <c r="BJ3860" s="55" t="str">
        <f t="shared" si="493"/>
        <v>Outubro/2022</v>
      </c>
      <c r="BK3860" s="2" t="s">
        <v>52</v>
      </c>
      <c r="BL3860" s="2" t="s">
        <v>1196</v>
      </c>
      <c r="BM3860" s="52" t="s">
        <v>1199</v>
      </c>
      <c r="BN3860" s="51">
        <f t="shared" si="492"/>
        <v>452775.26722411456</v>
      </c>
    </row>
    <row r="3861" spans="59:66" x14ac:dyDescent="0.25">
      <c r="BG3861" s="50" t="str">
        <f t="shared" si="491"/>
        <v>2022NovembroAustrália</v>
      </c>
      <c r="BH3861" s="2">
        <v>2022</v>
      </c>
      <c r="BI3861" s="55" t="s">
        <v>64</v>
      </c>
      <c r="BJ3861" s="55" t="str">
        <f t="shared" si="493"/>
        <v>Novembro/2022</v>
      </c>
      <c r="BK3861" s="2" t="s">
        <v>52</v>
      </c>
      <c r="BL3861" s="2" t="s">
        <v>53</v>
      </c>
      <c r="BM3861" s="52" t="s">
        <v>1199</v>
      </c>
      <c r="BN3861" s="51">
        <f t="shared" si="492"/>
        <v>396216.18465796101</v>
      </c>
    </row>
    <row r="3862" spans="59:66" x14ac:dyDescent="0.25">
      <c r="BG3862" s="50" t="str">
        <f t="shared" si="491"/>
        <v>2022NovembroNova Zelândia</v>
      </c>
      <c r="BH3862" s="2">
        <v>2022</v>
      </c>
      <c r="BI3862" s="55" t="s">
        <v>64</v>
      </c>
      <c r="BJ3862" s="55" t="str">
        <f t="shared" si="493"/>
        <v>Novembro/2022</v>
      </c>
      <c r="BK3862" s="2" t="s">
        <v>52</v>
      </c>
      <c r="BL3862" s="2" t="s">
        <v>54</v>
      </c>
      <c r="BM3862" s="52" t="s">
        <v>1199</v>
      </c>
      <c r="BN3862" s="51">
        <f t="shared" si="492"/>
        <v>198108.09232898054</v>
      </c>
    </row>
    <row r="3863" spans="59:66" x14ac:dyDescent="0.25">
      <c r="BG3863" s="50" t="str">
        <f t="shared" si="491"/>
        <v>2022NovembroOutros - Oceania</v>
      </c>
      <c r="BH3863" s="2">
        <v>2022</v>
      </c>
      <c r="BI3863" s="55" t="s">
        <v>64</v>
      </c>
      <c r="BJ3863" s="55" t="str">
        <f t="shared" si="493"/>
        <v>Novembro/2022</v>
      </c>
      <c r="BK3863" s="2" t="s">
        <v>52</v>
      </c>
      <c r="BL3863" s="2" t="s">
        <v>1196</v>
      </c>
      <c r="BM3863" s="52" t="s">
        <v>1199</v>
      </c>
      <c r="BN3863" s="51">
        <f t="shared" si="492"/>
        <v>474756.07924992376</v>
      </c>
    </row>
    <row r="3864" spans="59:66" x14ac:dyDescent="0.25">
      <c r="BG3864" s="50" t="str">
        <f t="shared" si="491"/>
        <v>2022DezembroAustrália</v>
      </c>
      <c r="BH3864" s="2">
        <v>2022</v>
      </c>
      <c r="BI3864" s="55" t="s">
        <v>65</v>
      </c>
      <c r="BJ3864" s="55" t="str">
        <f t="shared" si="493"/>
        <v>Dezembro/2022</v>
      </c>
      <c r="BK3864" s="2" t="s">
        <v>52</v>
      </c>
      <c r="BL3864" s="2" t="s">
        <v>53</v>
      </c>
      <c r="BM3864" s="52" t="s">
        <v>1199</v>
      </c>
      <c r="BN3864" s="51">
        <f t="shared" si="492"/>
        <v>413953.67329036887</v>
      </c>
    </row>
    <row r="3865" spans="59:66" x14ac:dyDescent="0.25">
      <c r="BG3865" s="50" t="str">
        <f t="shared" si="491"/>
        <v>2022DezembroNova Zelândia</v>
      </c>
      <c r="BH3865" s="2">
        <v>2022</v>
      </c>
      <c r="BI3865" s="55" t="s">
        <v>65</v>
      </c>
      <c r="BJ3865" s="55" t="str">
        <f t="shared" si="493"/>
        <v>Dezembro/2022</v>
      </c>
      <c r="BK3865" s="2" t="s">
        <v>52</v>
      </c>
      <c r="BL3865" s="2" t="s">
        <v>54</v>
      </c>
      <c r="BM3865" s="52" t="s">
        <v>1199</v>
      </c>
      <c r="BN3865" s="51">
        <f t="shared" si="492"/>
        <v>206976.83664518443</v>
      </c>
    </row>
    <row r="3866" spans="59:66" x14ac:dyDescent="0.25">
      <c r="BG3866" s="50" t="str">
        <f t="shared" si="491"/>
        <v>2022DezembroOutros - Oceania</v>
      </c>
      <c r="BH3866" s="2">
        <v>2022</v>
      </c>
      <c r="BI3866" s="55" t="s">
        <v>65</v>
      </c>
      <c r="BJ3866" s="55" t="str">
        <f t="shared" si="493"/>
        <v>Dezembro/2022</v>
      </c>
      <c r="BK3866" s="2" t="s">
        <v>52</v>
      </c>
      <c r="BL3866" s="2" t="s">
        <v>1196</v>
      </c>
      <c r="BM3866" s="52" t="s">
        <v>1199</v>
      </c>
      <c r="BN3866" s="51">
        <f t="shared" si="492"/>
        <v>496744.4079484425</v>
      </c>
    </row>
    <row r="3867" spans="59:66" x14ac:dyDescent="0.25">
      <c r="BH3867" s="2"/>
      <c r="BI3867" s="55"/>
      <c r="BJ3867" s="55"/>
      <c r="BK3867" s="2"/>
      <c r="BL3867" s="2"/>
    </row>
    <row r="3868" spans="59:66" x14ac:dyDescent="0.25">
      <c r="BH3868" s="2"/>
      <c r="BI3868" s="55"/>
      <c r="BJ3868" s="55"/>
      <c r="BK3868" s="2"/>
      <c r="BL3868" s="2"/>
    </row>
    <row r="3869" spans="59:66" x14ac:dyDescent="0.25">
      <c r="BH3869" s="2"/>
      <c r="BI3869" s="55"/>
      <c r="BJ3869" s="55"/>
      <c r="BK3869" s="2"/>
      <c r="BL3869" s="2"/>
    </row>
    <row r="3870" spans="59:66" x14ac:dyDescent="0.25">
      <c r="BH3870" s="2"/>
      <c r="BI3870" s="55"/>
      <c r="BJ3870" s="55"/>
      <c r="BK3870" s="2"/>
      <c r="BL3870" s="2"/>
    </row>
    <row r="3871" spans="59:66" x14ac:dyDescent="0.25">
      <c r="BH3871" s="2"/>
      <c r="BI3871" s="55"/>
      <c r="BJ3871" s="55"/>
      <c r="BK3871" s="2"/>
      <c r="BL3871" s="2"/>
    </row>
    <row r="3872" spans="59:66" x14ac:dyDescent="0.25">
      <c r="BH3872" s="2"/>
      <c r="BI3872" s="55"/>
      <c r="BJ3872" s="55"/>
      <c r="BK3872" s="2"/>
      <c r="BL3872" s="2"/>
    </row>
    <row r="3873" spans="60:64" x14ac:dyDescent="0.25">
      <c r="BH3873" s="2"/>
      <c r="BI3873" s="55"/>
      <c r="BJ3873" s="55"/>
      <c r="BK3873" s="2"/>
      <c r="BL3873" s="2"/>
    </row>
    <row r="3874" spans="60:64" x14ac:dyDescent="0.25">
      <c r="BH3874" s="2"/>
      <c r="BI3874" s="55"/>
      <c r="BJ3874" s="55"/>
      <c r="BK3874" s="2"/>
      <c r="BL3874" s="2"/>
    </row>
    <row r="3875" spans="60:64" x14ac:dyDescent="0.25">
      <c r="BH3875" s="2"/>
      <c r="BI3875" s="55"/>
      <c r="BJ3875" s="55"/>
      <c r="BK3875" s="2"/>
      <c r="BL3875" s="2"/>
    </row>
    <row r="3876" spans="60:64" x14ac:dyDescent="0.25">
      <c r="BH3876" s="2"/>
      <c r="BI3876" s="55"/>
      <c r="BJ3876" s="55"/>
      <c r="BK3876" s="2"/>
      <c r="BL3876" s="2"/>
    </row>
    <row r="3877" spans="60:64" x14ac:dyDescent="0.25">
      <c r="BH3877" s="2"/>
      <c r="BI3877" s="55"/>
      <c r="BJ3877" s="55"/>
      <c r="BK3877" s="2"/>
      <c r="BL3877" s="2"/>
    </row>
    <row r="3878" spans="60:64" x14ac:dyDescent="0.25">
      <c r="BH3878" s="2"/>
      <c r="BI3878" s="55"/>
      <c r="BJ3878" s="55"/>
      <c r="BK3878" s="2"/>
      <c r="BL3878" s="2"/>
    </row>
    <row r="3879" spans="60:64" x14ac:dyDescent="0.25">
      <c r="BH3879" s="2"/>
      <c r="BI3879" s="55"/>
      <c r="BJ3879" s="55"/>
      <c r="BK3879" s="2"/>
      <c r="BL3879" s="2"/>
    </row>
    <row r="3880" spans="60:64" x14ac:dyDescent="0.25">
      <c r="BH3880" s="2"/>
      <c r="BI3880" s="55"/>
      <c r="BJ3880" s="55"/>
      <c r="BK3880" s="2"/>
      <c r="BL3880" s="2"/>
    </row>
    <row r="3881" spans="60:64" x14ac:dyDescent="0.25">
      <c r="BH3881" s="2"/>
      <c r="BI3881" s="55"/>
      <c r="BJ3881" s="55"/>
      <c r="BK3881" s="2"/>
      <c r="BL3881" s="2"/>
    </row>
    <row r="3882" spans="60:64" x14ac:dyDescent="0.25">
      <c r="BH3882" s="2"/>
      <c r="BI3882" s="55"/>
      <c r="BJ3882" s="55"/>
      <c r="BK3882" s="2"/>
      <c r="BL3882" s="2"/>
    </row>
    <row r="3883" spans="60:64" x14ac:dyDescent="0.25">
      <c r="BH3883" s="2"/>
      <c r="BI3883" s="55"/>
      <c r="BJ3883" s="55"/>
      <c r="BK3883" s="2"/>
      <c r="BL3883" s="2"/>
    </row>
    <row r="3884" spans="60:64" x14ac:dyDescent="0.25">
      <c r="BH3884" s="2"/>
      <c r="BI3884" s="55"/>
      <c r="BJ3884" s="55"/>
      <c r="BK3884" s="2"/>
      <c r="BL3884" s="2"/>
    </row>
    <row r="3885" spans="60:64" x14ac:dyDescent="0.25">
      <c r="BH3885" s="2"/>
      <c r="BI3885" s="55"/>
      <c r="BJ3885" s="55"/>
      <c r="BK3885" s="2"/>
      <c r="BL3885" s="2"/>
    </row>
    <row r="3886" spans="60:64" x14ac:dyDescent="0.25">
      <c r="BH3886" s="2"/>
      <c r="BI3886" s="55"/>
      <c r="BJ3886" s="55"/>
      <c r="BK3886" s="2"/>
      <c r="BL3886" s="2"/>
    </row>
    <row r="3887" spans="60:64" x14ac:dyDescent="0.25">
      <c r="BH3887" s="2"/>
      <c r="BI3887" s="55"/>
      <c r="BJ3887" s="55"/>
      <c r="BK3887" s="2"/>
      <c r="BL3887" s="2"/>
    </row>
    <row r="3888" spans="60:64" x14ac:dyDescent="0.25">
      <c r="BH3888" s="2"/>
      <c r="BI3888" s="55"/>
      <c r="BJ3888" s="55"/>
      <c r="BK3888" s="2"/>
      <c r="BL3888" s="2"/>
    </row>
    <row r="3889" spans="60:64" x14ac:dyDescent="0.25">
      <c r="BH3889" s="2"/>
      <c r="BI3889" s="55"/>
      <c r="BJ3889" s="55"/>
      <c r="BK3889" s="2"/>
      <c r="BL3889" s="2"/>
    </row>
    <row r="3890" spans="60:64" x14ac:dyDescent="0.25">
      <c r="BH3890" s="2"/>
      <c r="BI3890" s="55"/>
      <c r="BJ3890" s="55"/>
      <c r="BK3890" s="2"/>
      <c r="BL3890" s="2"/>
    </row>
    <row r="3891" spans="60:64" x14ac:dyDescent="0.25">
      <c r="BH3891" s="2"/>
      <c r="BI3891" s="55"/>
      <c r="BJ3891" s="55"/>
      <c r="BK3891" s="2"/>
      <c r="BL3891" s="2"/>
    </row>
    <row r="3892" spans="60:64" x14ac:dyDescent="0.25">
      <c r="BH3892" s="2"/>
      <c r="BI3892" s="55"/>
      <c r="BJ3892" s="55"/>
      <c r="BK3892" s="2"/>
      <c r="BL3892" s="2"/>
    </row>
    <row r="3893" spans="60:64" x14ac:dyDescent="0.25">
      <c r="BH3893" s="2"/>
      <c r="BI3893" s="55"/>
      <c r="BJ3893" s="55"/>
      <c r="BK3893" s="2"/>
      <c r="BL3893" s="2"/>
    </row>
    <row r="3894" spans="60:64" x14ac:dyDescent="0.25">
      <c r="BH3894" s="2"/>
      <c r="BI3894" s="55"/>
      <c r="BJ3894" s="55"/>
      <c r="BK3894" s="2"/>
      <c r="BL3894" s="2"/>
    </row>
    <row r="3895" spans="60:64" x14ac:dyDescent="0.25">
      <c r="BH3895" s="2"/>
      <c r="BI3895" s="55"/>
      <c r="BJ3895" s="55"/>
      <c r="BK3895" s="2"/>
      <c r="BL3895" s="2"/>
    </row>
    <row r="3896" spans="60:64" x14ac:dyDescent="0.25">
      <c r="BH3896" s="2"/>
      <c r="BI3896" s="55"/>
      <c r="BJ3896" s="55"/>
      <c r="BK3896" s="2"/>
      <c r="BL3896" s="2"/>
    </row>
    <row r="3897" spans="60:64" x14ac:dyDescent="0.25">
      <c r="BH3897" s="2"/>
      <c r="BI3897" s="55"/>
      <c r="BJ3897" s="55"/>
      <c r="BK3897" s="2"/>
      <c r="BL3897" s="2"/>
    </row>
    <row r="3898" spans="60:64" x14ac:dyDescent="0.25">
      <c r="BH3898" s="2"/>
      <c r="BI3898" s="55"/>
      <c r="BJ3898" s="55"/>
      <c r="BK3898" s="2"/>
      <c r="BL3898" s="2"/>
    </row>
    <row r="3899" spans="60:64" x14ac:dyDescent="0.25">
      <c r="BH3899" s="2"/>
      <c r="BI3899" s="55"/>
      <c r="BJ3899" s="55"/>
      <c r="BK3899" s="2"/>
      <c r="BL3899" s="2"/>
    </row>
    <row r="3900" spans="60:64" x14ac:dyDescent="0.25">
      <c r="BH3900" s="2"/>
      <c r="BI3900" s="55"/>
      <c r="BJ3900" s="55"/>
      <c r="BK3900" s="2"/>
      <c r="BL3900" s="2"/>
    </row>
    <row r="3901" spans="60:64" x14ac:dyDescent="0.25">
      <c r="BH3901" s="2"/>
      <c r="BI3901" s="55"/>
      <c r="BJ3901" s="55"/>
      <c r="BK3901" s="2"/>
      <c r="BL3901" s="2"/>
    </row>
    <row r="3902" spans="60:64" x14ac:dyDescent="0.25">
      <c r="BH3902" s="2"/>
      <c r="BI3902" s="55"/>
      <c r="BJ3902" s="55"/>
      <c r="BK3902" s="2"/>
      <c r="BL3902" s="2"/>
    </row>
  </sheetData>
  <autoFilter ref="BG2:BN3867" xr:uid="{7368792C-B99C-4B4D-929E-08CFBF5C445E}"/>
  <mergeCells count="5">
    <mergeCell ref="BG1:BN1"/>
    <mergeCell ref="A1:B1"/>
    <mergeCell ref="R1:AA1"/>
    <mergeCell ref="E1:P1"/>
    <mergeCell ref="AC1:AQ1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HISTÓRICO DE AÇÕES</vt:lpstr>
      <vt:lpstr>USUÁRIOS ÚNICOS</vt:lpstr>
      <vt:lpstr>YOUTUBE PREMIUM</vt:lpstr>
      <vt:lpstr>RECEITAS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2023-07-19T15:34:52Z</dcterms:created>
  <dcterms:modified xsi:type="dcterms:W3CDTF">2023-08-03T20:35:01Z</dcterms:modified>
</cp:coreProperties>
</file>